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Override PartName="/xl/commentsmeta1" ContentType="application/binary"/>
  <Override PartName="/xl/commentsmeta2" ContentType="application/binary"/>
  <Override PartName="/xl/commentsmeta3" ContentType="application/binary"/>
  <Override PartName="/xl/commentsmeta4" ContentType="application/binary"/>
  <Override PartName="/xl/commentsmeta5"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Mi unidad\HOMIL -NCR\ADMINISTRACIÓN DE RIESGOS\2026\Mapa de riesgos\"/>
    </mc:Choice>
  </mc:AlternateContent>
  <workbookProtection workbookAlgorithmName="SHA-512" workbookHashValue="nlTUcdFy7iYVkm4mx9bHDEaB9OEUFv4UG+JDZahFmD23p4J1MW5pM6JLDoQKiU/5EzqtAV66Cg5xLSe8rgeVVw==" workbookSaltValue="1cuNVHDEUiZg/kvtbD9JjQ==" workbookSpinCount="100000" lockStructure="1"/>
  <bookViews>
    <workbookView xWindow="0" yWindow="0" windowWidth="28800" windowHeight="12315" firstSheet="1" activeTab="1"/>
  </bookViews>
  <sheets>
    <sheet name="Intructivo" sheetId="1" state="hidden" r:id="rId1"/>
    <sheet name="Mapa final" sheetId="2" r:id="rId2"/>
    <sheet name="Monitoreo No. 1" sheetId="3" state="hidden" r:id="rId3"/>
    <sheet name="Monitoreo No. 2" sheetId="4" state="hidden" r:id="rId4"/>
    <sheet name="Monitoreo No . 3" sheetId="5" state="hidden" r:id="rId5"/>
    <sheet name="Monitoreo No. 4" sheetId="9" state="hidden" r:id="rId6"/>
    <sheet name="Monitoreo Riesgos de Corrupción" sheetId="10" state="hidden" r:id="rId7"/>
    <sheet name="Opciones Tratamiento" sheetId="13" state="hidden" r:id="rId8"/>
    <sheet name="Matriz Calor Inherente" sheetId="6" state="hidden" r:id="rId9"/>
    <sheet name="Matriz Calor Residual" sheetId="7" state="hidden" r:id="rId10"/>
    <sheet name="Tabla probabilidad" sheetId="8" state="hidden" r:id="rId11"/>
    <sheet name="Tabla Impacto" sheetId="11" state="hidden" r:id="rId12"/>
    <sheet name="Tabla Valoración controles" sheetId="12" state="hidden" r:id="rId13"/>
    <sheet name="Hoja1" sheetId="14" state="hidden" r:id="rId14"/>
    <sheet name="Informe de compatibilidad" sheetId="15" state="hidden" r:id="rId15"/>
  </sheets>
  <definedNames>
    <definedName name="_xlnm._FilterDatabase" localSheetId="1" hidden="1">'Mapa final'!$A$12:$CL$254</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20" roundtripDataChecksum="38sWb7CmiEeJOJZWCsuDxIN1CDBtWB+OPFaJoIIXxx8="/>
    </ext>
  </extLst>
</workbook>
</file>

<file path=xl/calcChain.xml><?xml version="1.0" encoding="utf-8"?>
<calcChain xmlns="http://schemas.openxmlformats.org/spreadsheetml/2006/main">
  <c r="AB196" i="2" l="1"/>
  <c r="AB197" i="2"/>
  <c r="AB198" i="2"/>
  <c r="AB253" i="2" l="1"/>
  <c r="AB252" i="2"/>
  <c r="AB251" i="2"/>
  <c r="AB250" i="2"/>
  <c r="AB249" i="2"/>
  <c r="AB248" i="2"/>
  <c r="AB247" i="2"/>
  <c r="AB246" i="2"/>
  <c r="AB245" i="2"/>
  <c r="AB244" i="2"/>
  <c r="AB243" i="2"/>
  <c r="AB242" i="2"/>
  <c r="AB241" i="2"/>
  <c r="AB240" i="2"/>
  <c r="AB239" i="2"/>
  <c r="AB238" i="2"/>
  <c r="AB237" i="2"/>
  <c r="AB236" i="2"/>
  <c r="AB235" i="2"/>
  <c r="P235" i="2" l="1"/>
  <c r="Q235" i="2" s="1"/>
  <c r="Y235" i="2"/>
  <c r="Y236" i="2"/>
  <c r="P237" i="2"/>
  <c r="Q237" i="2" s="1"/>
  <c r="Y237" i="2"/>
  <c r="Y238" i="2"/>
  <c r="P239" i="2"/>
  <c r="Y239" i="2"/>
  <c r="Y240" i="2"/>
  <c r="P241" i="2"/>
  <c r="Q241" i="2" s="1"/>
  <c r="Y241" i="2"/>
  <c r="P242" i="2"/>
  <c r="Q242" i="2" s="1"/>
  <c r="Y242" i="2"/>
  <c r="Y243" i="2"/>
  <c r="Y244" i="2"/>
  <c r="P245" i="2"/>
  <c r="Y245" i="2"/>
  <c r="Y246" i="2"/>
  <c r="Y247" i="2"/>
  <c r="P248" i="2"/>
  <c r="Q248" i="2" s="1"/>
  <c r="Y248" i="2"/>
  <c r="P249" i="2"/>
  <c r="Q249" i="2" s="1"/>
  <c r="Y249" i="2"/>
  <c r="Y250" i="2"/>
  <c r="P251" i="2"/>
  <c r="Q251" i="2" s="1"/>
  <c r="Y251" i="2"/>
  <c r="P252" i="2"/>
  <c r="Q252" i="2" s="1"/>
  <c r="Y252" i="2"/>
  <c r="Y253" i="2"/>
  <c r="AF252" i="2" l="1"/>
  <c r="AG252" i="2" s="1"/>
  <c r="AF249" i="2"/>
  <c r="AG249" i="2" s="1"/>
  <c r="AF242" i="2"/>
  <c r="AG242" i="2" s="1"/>
  <c r="AF241" i="2"/>
  <c r="AH241" i="2" s="1"/>
  <c r="AF237" i="2"/>
  <c r="AG237" i="2" s="1"/>
  <c r="Q245" i="2"/>
  <c r="AF245" i="2" s="1"/>
  <c r="Q239" i="2"/>
  <c r="AF239" i="2" s="1"/>
  <c r="AF248" i="2"/>
  <c r="AF251" i="2"/>
  <c r="AF235" i="2"/>
  <c r="AB234" i="2"/>
  <c r="AB233" i="2"/>
  <c r="AB232" i="2"/>
  <c r="AB231" i="2"/>
  <c r="AB230" i="2"/>
  <c r="AB229" i="2"/>
  <c r="AB228" i="2"/>
  <c r="AB227" i="2"/>
  <c r="AB226" i="2"/>
  <c r="AB225" i="2"/>
  <c r="AB224" i="2"/>
  <c r="AB223" i="2"/>
  <c r="AB222" i="2"/>
  <c r="AB221" i="2"/>
  <c r="AB220" i="2"/>
  <c r="AB219" i="2"/>
  <c r="AB218" i="2"/>
  <c r="AB217" i="2"/>
  <c r="AB216" i="2"/>
  <c r="AB215" i="2"/>
  <c r="AB214" i="2"/>
  <c r="AB213" i="2"/>
  <c r="AB212" i="2"/>
  <c r="AB211" i="2"/>
  <c r="AB210" i="2"/>
  <c r="AB209" i="2"/>
  <c r="AB208" i="2"/>
  <c r="AB207" i="2"/>
  <c r="AB206" i="2"/>
  <c r="AB205" i="2"/>
  <c r="AB204" i="2"/>
  <c r="AB203" i="2"/>
  <c r="AB202" i="2"/>
  <c r="AB195" i="2"/>
  <c r="AB194" i="2"/>
  <c r="AB176" i="2"/>
  <c r="AB175" i="2"/>
  <c r="AB174" i="2"/>
  <c r="AB173" i="2"/>
  <c r="AB172" i="2"/>
  <c r="AB171" i="2"/>
  <c r="AB170" i="2"/>
  <c r="AB169" i="2"/>
  <c r="AB168" i="2"/>
  <c r="AB167" i="2"/>
  <c r="AB166" i="2"/>
  <c r="AB165" i="2"/>
  <c r="AB164" i="2"/>
  <c r="AB163" i="2"/>
  <c r="AB162" i="2"/>
  <c r="AB161" i="2"/>
  <c r="AB160" i="2"/>
  <c r="AB159" i="2"/>
  <c r="AB158" i="2"/>
  <c r="AB157" i="2"/>
  <c r="AB156" i="2"/>
  <c r="AB155" i="2"/>
  <c r="AB154" i="2"/>
  <c r="AB153" i="2"/>
  <c r="AB152" i="2"/>
  <c r="AB151" i="2"/>
  <c r="AB150" i="2"/>
  <c r="AB149" i="2"/>
  <c r="AB148" i="2"/>
  <c r="AB147" i="2"/>
  <c r="AB146" i="2"/>
  <c r="AB145" i="2"/>
  <c r="AB144" i="2"/>
  <c r="AB143" i="2"/>
  <c r="AB142" i="2"/>
  <c r="AB141" i="2"/>
  <c r="AB140" i="2"/>
  <c r="AB139" i="2"/>
  <c r="AB138" i="2"/>
  <c r="AB137" i="2"/>
  <c r="AB136" i="2"/>
  <c r="AB135" i="2"/>
  <c r="AB134" i="2"/>
  <c r="AB133" i="2"/>
  <c r="AB132" i="2"/>
  <c r="AB131" i="2"/>
  <c r="AB130" i="2"/>
  <c r="AB129" i="2"/>
  <c r="AB128" i="2"/>
  <c r="AB127" i="2"/>
  <c r="AB126" i="2"/>
  <c r="AB125" i="2"/>
  <c r="AB124" i="2"/>
  <c r="AB123" i="2"/>
  <c r="AB122" i="2"/>
  <c r="AB121" i="2"/>
  <c r="AB120" i="2"/>
  <c r="AB119" i="2"/>
  <c r="AB118" i="2"/>
  <c r="AB117" i="2"/>
  <c r="AH252" i="2" l="1"/>
  <c r="AF253" i="2" s="1"/>
  <c r="AH253" i="2" s="1"/>
  <c r="AG241" i="2"/>
  <c r="AH249" i="2"/>
  <c r="AF250" i="2" s="1"/>
  <c r="AH250" i="2" s="1"/>
  <c r="AH237" i="2"/>
  <c r="AF238" i="2" s="1"/>
  <c r="AG238" i="2" s="1"/>
  <c r="AH242" i="2"/>
  <c r="AF243" i="2" s="1"/>
  <c r="AG243" i="2" s="1"/>
  <c r="AG239" i="2"/>
  <c r="AH239" i="2"/>
  <c r="AF240" i="2" s="1"/>
  <c r="AG245" i="2"/>
  <c r="AH245" i="2"/>
  <c r="AF246" i="2" s="1"/>
  <c r="AG235" i="2"/>
  <c r="AH235" i="2"/>
  <c r="AF236" i="2" s="1"/>
  <c r="AG248" i="2"/>
  <c r="AH248" i="2"/>
  <c r="AH251" i="2"/>
  <c r="AG251" i="2"/>
  <c r="AB116" i="2"/>
  <c r="AB115" i="2"/>
  <c r="AB114" i="2"/>
  <c r="AB113" i="2"/>
  <c r="AB112" i="2"/>
  <c r="AB111" i="2"/>
  <c r="AB94" i="2"/>
  <c r="AB93" i="2"/>
  <c r="AB92" i="2"/>
  <c r="AB91" i="2"/>
  <c r="AB90" i="2"/>
  <c r="AB89" i="2"/>
  <c r="AB88" i="2"/>
  <c r="AB87" i="2"/>
  <c r="AB86" i="2"/>
  <c r="AB85" i="2"/>
  <c r="AB84" i="2"/>
  <c r="AB83" i="2"/>
  <c r="AB82" i="2"/>
  <c r="AB81" i="2"/>
  <c r="AB80" i="2"/>
  <c r="AB79" i="2"/>
  <c r="AB78" i="2"/>
  <c r="AB77" i="2"/>
  <c r="AB76" i="2"/>
  <c r="AB75" i="2"/>
  <c r="AB74" i="2"/>
  <c r="AB73" i="2"/>
  <c r="AB72" i="2"/>
  <c r="AB71" i="2"/>
  <c r="AB70" i="2"/>
  <c r="AB69" i="2"/>
  <c r="AB68" i="2"/>
  <c r="AB67" i="2"/>
  <c r="AB66" i="2"/>
  <c r="AB65" i="2"/>
  <c r="AB64" i="2"/>
  <c r="AB63" i="2"/>
  <c r="AB62" i="2"/>
  <c r="AB61" i="2"/>
  <c r="AB60" i="2"/>
  <c r="AB59" i="2"/>
  <c r="AB58" i="2"/>
  <c r="AB57" i="2"/>
  <c r="Y54" i="2"/>
  <c r="Y55" i="2"/>
  <c r="Y56" i="2"/>
  <c r="AB56" i="2"/>
  <c r="AB55" i="2"/>
  <c r="AB54" i="2"/>
  <c r="AB53" i="2"/>
  <c r="AB52" i="2"/>
  <c r="AB51" i="2"/>
  <c r="AB50" i="2"/>
  <c r="AB49" i="2"/>
  <c r="AB48" i="2"/>
  <c r="AB46" i="2"/>
  <c r="AB45" i="2"/>
  <c r="AG253" i="2" l="1"/>
  <c r="AH238" i="2"/>
  <c r="AG250" i="2"/>
  <c r="AH243" i="2"/>
  <c r="AF244" i="2" s="1"/>
  <c r="AG244" i="2" s="1"/>
  <c r="AH246" i="2"/>
  <c r="AF247" i="2" s="1"/>
  <c r="AG246" i="2"/>
  <c r="AG236" i="2"/>
  <c r="AH236" i="2"/>
  <c r="AG240" i="2"/>
  <c r="AH240" i="2"/>
  <c r="AB44" i="2"/>
  <c r="AB43" i="2"/>
  <c r="AB42" i="2"/>
  <c r="AB41" i="2"/>
  <c r="AB40" i="2"/>
  <c r="AB39" i="2"/>
  <c r="AB38" i="2"/>
  <c r="AH244" i="2" l="1"/>
  <c r="AG247" i="2"/>
  <c r="AH247" i="2"/>
  <c r="AB37" i="2"/>
  <c r="AB36" i="2"/>
  <c r="AB35" i="2"/>
  <c r="AB34" i="2"/>
  <c r="AB33" i="2"/>
  <c r="AB32" i="2"/>
  <c r="AB31" i="2"/>
  <c r="AB30" i="2"/>
  <c r="AB29" i="2"/>
  <c r="AB28" i="2"/>
  <c r="AB27" i="2"/>
  <c r="AB26" i="2"/>
  <c r="AB25" i="2"/>
  <c r="AB24" i="2"/>
  <c r="AB23" i="2"/>
  <c r="AB22" i="2"/>
  <c r="AB19" i="2"/>
  <c r="AB18" i="2"/>
  <c r="AB17" i="2"/>
  <c r="AB21" i="2"/>
  <c r="AB20" i="2"/>
  <c r="AB16" i="2"/>
  <c r="AB15" i="2"/>
  <c r="AB14" i="2"/>
  <c r="AB13" i="2"/>
  <c r="P13" i="2"/>
  <c r="Q13" i="2" s="1"/>
  <c r="F221" i="11" l="1"/>
  <c r="F220" i="11"/>
  <c r="F219" i="11"/>
  <c r="F218" i="11"/>
  <c r="F217" i="11"/>
  <c r="F216" i="11"/>
  <c r="F215" i="11"/>
  <c r="F214" i="11"/>
  <c r="F213" i="11"/>
  <c r="F212" i="11"/>
  <c r="F211" i="11"/>
  <c r="F210" i="11"/>
  <c r="M45" i="10"/>
  <c r="L45" i="10"/>
  <c r="K45" i="10"/>
  <c r="J45" i="10"/>
  <c r="I45" i="10"/>
  <c r="H45" i="10"/>
  <c r="G45" i="10"/>
  <c r="F45" i="10"/>
  <c r="C45" i="10"/>
  <c r="B45" i="10"/>
  <c r="M42" i="10"/>
  <c r="L42" i="10"/>
  <c r="K42" i="10"/>
  <c r="J42" i="10"/>
  <c r="I42" i="10"/>
  <c r="H42" i="10"/>
  <c r="G42" i="10"/>
  <c r="F42" i="10"/>
  <c r="C42" i="10"/>
  <c r="B42" i="10"/>
  <c r="M39" i="10"/>
  <c r="L39" i="10"/>
  <c r="K39" i="10"/>
  <c r="J39" i="10"/>
  <c r="I39" i="10"/>
  <c r="H39" i="10"/>
  <c r="G39" i="10"/>
  <c r="F39" i="10"/>
  <c r="C39" i="10"/>
  <c r="B39" i="10"/>
  <c r="M36" i="10"/>
  <c r="L36" i="10"/>
  <c r="K36" i="10"/>
  <c r="J36" i="10"/>
  <c r="I36" i="10"/>
  <c r="H36" i="10"/>
  <c r="G36" i="10"/>
  <c r="F36" i="10"/>
  <c r="C36" i="10"/>
  <c r="B36" i="10"/>
  <c r="M33" i="10"/>
  <c r="L33" i="10"/>
  <c r="K33" i="10"/>
  <c r="J33" i="10"/>
  <c r="I33" i="10"/>
  <c r="H33" i="10"/>
  <c r="G33" i="10"/>
  <c r="F33" i="10"/>
  <c r="C33" i="10"/>
  <c r="B33" i="10"/>
  <c r="M30" i="10"/>
  <c r="L30" i="10"/>
  <c r="K30" i="10"/>
  <c r="J30" i="10"/>
  <c r="I30" i="10"/>
  <c r="H30" i="10"/>
  <c r="G30" i="10"/>
  <c r="F30" i="10"/>
  <c r="C30" i="10"/>
  <c r="B30" i="10"/>
  <c r="M27" i="10"/>
  <c r="L27" i="10"/>
  <c r="K27" i="10"/>
  <c r="J27" i="10"/>
  <c r="I27" i="10"/>
  <c r="H27" i="10"/>
  <c r="G27" i="10"/>
  <c r="F27" i="10"/>
  <c r="C27" i="10"/>
  <c r="B27" i="10"/>
  <c r="M24" i="10"/>
  <c r="L24" i="10"/>
  <c r="K24" i="10"/>
  <c r="J24" i="10"/>
  <c r="I24" i="10"/>
  <c r="H24" i="10"/>
  <c r="G24" i="10"/>
  <c r="F24" i="10"/>
  <c r="C24" i="10"/>
  <c r="B24" i="10"/>
  <c r="M21" i="10"/>
  <c r="L21" i="10"/>
  <c r="K21" i="10"/>
  <c r="J21" i="10"/>
  <c r="I21" i="10"/>
  <c r="H21" i="10"/>
  <c r="G21" i="10"/>
  <c r="F21" i="10"/>
  <c r="C21" i="10"/>
  <c r="B21" i="10"/>
  <c r="M18" i="10"/>
  <c r="L18" i="10"/>
  <c r="K18" i="10"/>
  <c r="J18" i="10"/>
  <c r="I18" i="10"/>
  <c r="H18" i="10"/>
  <c r="G18" i="10"/>
  <c r="F18" i="10"/>
  <c r="C18" i="10"/>
  <c r="B18" i="10"/>
  <c r="M15" i="10"/>
  <c r="L15" i="10"/>
  <c r="K15" i="10"/>
  <c r="J15" i="10"/>
  <c r="I15" i="10"/>
  <c r="H15" i="10"/>
  <c r="G15" i="10"/>
  <c r="F15" i="10"/>
  <c r="C15" i="10"/>
  <c r="B15" i="10"/>
  <c r="M12" i="10"/>
  <c r="L12" i="10"/>
  <c r="K12" i="10"/>
  <c r="J12" i="10"/>
  <c r="I12" i="10"/>
  <c r="H12" i="10"/>
  <c r="G12" i="10"/>
  <c r="F12" i="10"/>
  <c r="C12" i="10"/>
  <c r="B12" i="10"/>
  <c r="M69" i="9"/>
  <c r="L69" i="9"/>
  <c r="K69" i="9"/>
  <c r="J69" i="9"/>
  <c r="I69" i="9"/>
  <c r="H69" i="9"/>
  <c r="G69" i="9"/>
  <c r="F69" i="9"/>
  <c r="C69" i="9"/>
  <c r="B69" i="9"/>
  <c r="M66" i="9"/>
  <c r="L66" i="9"/>
  <c r="K66" i="9"/>
  <c r="J66" i="9"/>
  <c r="I66" i="9"/>
  <c r="H66" i="9"/>
  <c r="G66" i="9"/>
  <c r="F66" i="9"/>
  <c r="C66" i="9"/>
  <c r="B66" i="9"/>
  <c r="M63" i="9"/>
  <c r="L63" i="9"/>
  <c r="K63" i="9"/>
  <c r="J63" i="9"/>
  <c r="I63" i="9"/>
  <c r="H63" i="9"/>
  <c r="G63" i="9"/>
  <c r="F63" i="9"/>
  <c r="C63" i="9"/>
  <c r="B63" i="9"/>
  <c r="M60" i="9"/>
  <c r="L60" i="9"/>
  <c r="K60" i="9"/>
  <c r="J60" i="9"/>
  <c r="I60" i="9"/>
  <c r="H60" i="9"/>
  <c r="G60" i="9"/>
  <c r="F60" i="9"/>
  <c r="C60" i="9"/>
  <c r="B60" i="9"/>
  <c r="M57" i="9"/>
  <c r="L57" i="9"/>
  <c r="K57" i="9"/>
  <c r="J57" i="9"/>
  <c r="I57" i="9"/>
  <c r="H57" i="9"/>
  <c r="G57" i="9"/>
  <c r="F57" i="9"/>
  <c r="C57" i="9"/>
  <c r="B57" i="9"/>
  <c r="M54" i="9"/>
  <c r="L54" i="9"/>
  <c r="K54" i="9"/>
  <c r="J54" i="9"/>
  <c r="I54" i="9"/>
  <c r="H54" i="9"/>
  <c r="G54" i="9"/>
  <c r="F54" i="9"/>
  <c r="C54" i="9"/>
  <c r="B54" i="9"/>
  <c r="M51" i="9"/>
  <c r="L51" i="9"/>
  <c r="K51" i="9"/>
  <c r="J51" i="9"/>
  <c r="I51" i="9"/>
  <c r="H51" i="9"/>
  <c r="G51" i="9"/>
  <c r="F51" i="9"/>
  <c r="C51" i="9"/>
  <c r="B51" i="9"/>
  <c r="M48" i="9"/>
  <c r="L48" i="9"/>
  <c r="K48" i="9"/>
  <c r="J48" i="9"/>
  <c r="I48" i="9"/>
  <c r="H48" i="9"/>
  <c r="G48" i="9"/>
  <c r="F48" i="9"/>
  <c r="C48" i="9"/>
  <c r="B48" i="9"/>
  <c r="M45" i="9"/>
  <c r="L45" i="9"/>
  <c r="K45" i="9"/>
  <c r="J45" i="9"/>
  <c r="I45" i="9"/>
  <c r="H45" i="9"/>
  <c r="G45" i="9"/>
  <c r="F45" i="9"/>
  <c r="C45" i="9"/>
  <c r="B45" i="9"/>
  <c r="M42" i="9"/>
  <c r="L42" i="9"/>
  <c r="K42" i="9"/>
  <c r="J42" i="9"/>
  <c r="I42" i="9"/>
  <c r="H42" i="9"/>
  <c r="G42" i="9"/>
  <c r="F42" i="9"/>
  <c r="C42" i="9"/>
  <c r="B42" i="9"/>
  <c r="M39" i="9"/>
  <c r="L39" i="9"/>
  <c r="K39" i="9"/>
  <c r="J39" i="9"/>
  <c r="I39" i="9"/>
  <c r="H39" i="9"/>
  <c r="G39" i="9"/>
  <c r="F39" i="9"/>
  <c r="C39" i="9"/>
  <c r="B39" i="9"/>
  <c r="M36" i="9"/>
  <c r="L36" i="9"/>
  <c r="K36" i="9"/>
  <c r="J36" i="9"/>
  <c r="I36" i="9"/>
  <c r="H36" i="9"/>
  <c r="G36" i="9"/>
  <c r="F36" i="9"/>
  <c r="C36" i="9"/>
  <c r="B36" i="9"/>
  <c r="M33" i="9"/>
  <c r="L33" i="9"/>
  <c r="K33" i="9"/>
  <c r="J33" i="9"/>
  <c r="I33" i="9"/>
  <c r="H33" i="9"/>
  <c r="G33" i="9"/>
  <c r="F33" i="9"/>
  <c r="C33" i="9"/>
  <c r="B33" i="9"/>
  <c r="M30" i="9"/>
  <c r="L30" i="9"/>
  <c r="K30" i="9"/>
  <c r="J30" i="9"/>
  <c r="I30" i="9"/>
  <c r="H30" i="9"/>
  <c r="G30" i="9"/>
  <c r="F30" i="9"/>
  <c r="C30" i="9"/>
  <c r="B30" i="9"/>
  <c r="M27" i="9"/>
  <c r="L27" i="9"/>
  <c r="K27" i="9"/>
  <c r="J27" i="9"/>
  <c r="I27" i="9"/>
  <c r="H27" i="9"/>
  <c r="G27" i="9"/>
  <c r="F27" i="9"/>
  <c r="C27" i="9"/>
  <c r="B27" i="9"/>
  <c r="M24" i="9"/>
  <c r="L24" i="9"/>
  <c r="K24" i="9"/>
  <c r="J24" i="9"/>
  <c r="I24" i="9"/>
  <c r="H24" i="9"/>
  <c r="G24" i="9"/>
  <c r="F24" i="9"/>
  <c r="C24" i="9"/>
  <c r="B24" i="9"/>
  <c r="M21" i="9"/>
  <c r="L21" i="9"/>
  <c r="K21" i="9"/>
  <c r="J21" i="9"/>
  <c r="I21" i="9"/>
  <c r="H21" i="9"/>
  <c r="G21" i="9"/>
  <c r="F21" i="9"/>
  <c r="C21" i="9"/>
  <c r="B21" i="9"/>
  <c r="M18" i="9"/>
  <c r="L18" i="9"/>
  <c r="K18" i="9"/>
  <c r="J18" i="9"/>
  <c r="I18" i="9"/>
  <c r="H18" i="9"/>
  <c r="G18" i="9"/>
  <c r="F18" i="9"/>
  <c r="C18" i="9"/>
  <c r="B18" i="9"/>
  <c r="M15" i="9"/>
  <c r="L15" i="9"/>
  <c r="K15" i="9"/>
  <c r="J15" i="9"/>
  <c r="I15" i="9"/>
  <c r="H15" i="9"/>
  <c r="G15" i="9"/>
  <c r="F15" i="9"/>
  <c r="C15" i="9"/>
  <c r="B15" i="9"/>
  <c r="M12" i="9"/>
  <c r="L12" i="9"/>
  <c r="K12" i="9"/>
  <c r="J12" i="9"/>
  <c r="I12" i="9"/>
  <c r="H12" i="9"/>
  <c r="G12" i="9"/>
  <c r="F12" i="9"/>
  <c r="C12" i="9"/>
  <c r="B12" i="9"/>
  <c r="A12" i="9"/>
  <c r="AJ44" i="6"/>
  <c r="AD44" i="6"/>
  <c r="X44" i="6"/>
  <c r="R44" i="6"/>
  <c r="L44" i="6"/>
  <c r="AJ36" i="6"/>
  <c r="AD36" i="6"/>
  <c r="X36" i="6"/>
  <c r="R36" i="6"/>
  <c r="L36" i="6"/>
  <c r="AJ28" i="6"/>
  <c r="AD28" i="6"/>
  <c r="X28" i="6"/>
  <c r="R28" i="6"/>
  <c r="L28" i="6"/>
  <c r="AJ20" i="6"/>
  <c r="AD20" i="6"/>
  <c r="X20" i="6"/>
  <c r="R20" i="6"/>
  <c r="L20" i="6"/>
  <c r="AJ12" i="6"/>
  <c r="AD12" i="6"/>
  <c r="X12" i="6"/>
  <c r="R12" i="6"/>
  <c r="L12" i="6"/>
  <c r="M69" i="5"/>
  <c r="L69" i="5"/>
  <c r="K69" i="5"/>
  <c r="J69" i="5"/>
  <c r="I69" i="5"/>
  <c r="H69" i="5"/>
  <c r="G69" i="5"/>
  <c r="F69" i="5"/>
  <c r="C69" i="5"/>
  <c r="B69" i="5"/>
  <c r="M66" i="5"/>
  <c r="L66" i="5"/>
  <c r="K66" i="5"/>
  <c r="J66" i="5"/>
  <c r="I66" i="5"/>
  <c r="H66" i="5"/>
  <c r="G66" i="5"/>
  <c r="F66" i="5"/>
  <c r="C66" i="5"/>
  <c r="B66" i="5"/>
  <c r="M63" i="5"/>
  <c r="L63" i="5"/>
  <c r="K63" i="5"/>
  <c r="J63" i="5"/>
  <c r="I63" i="5"/>
  <c r="H63" i="5"/>
  <c r="G63" i="5"/>
  <c r="F63" i="5"/>
  <c r="C63" i="5"/>
  <c r="B63" i="5"/>
  <c r="M60" i="5"/>
  <c r="L60" i="5"/>
  <c r="K60" i="5"/>
  <c r="J60" i="5"/>
  <c r="I60" i="5"/>
  <c r="H60" i="5"/>
  <c r="G60" i="5"/>
  <c r="F60" i="5"/>
  <c r="C60" i="5"/>
  <c r="B60" i="5"/>
  <c r="M57" i="5"/>
  <c r="L57" i="5"/>
  <c r="K57" i="5"/>
  <c r="J57" i="5"/>
  <c r="I57" i="5"/>
  <c r="H57" i="5"/>
  <c r="G57" i="5"/>
  <c r="F57" i="5"/>
  <c r="C57" i="5"/>
  <c r="B57" i="5"/>
  <c r="M54" i="5"/>
  <c r="L54" i="5"/>
  <c r="K54" i="5"/>
  <c r="J54" i="5"/>
  <c r="I54" i="5"/>
  <c r="H54" i="5"/>
  <c r="G54" i="5"/>
  <c r="F54" i="5"/>
  <c r="C54" i="5"/>
  <c r="B54" i="5"/>
  <c r="M51" i="5"/>
  <c r="L51" i="5"/>
  <c r="K51" i="5"/>
  <c r="J51" i="5"/>
  <c r="I51" i="5"/>
  <c r="H51" i="5"/>
  <c r="G51" i="5"/>
  <c r="F51" i="5"/>
  <c r="C51" i="5"/>
  <c r="B51" i="5"/>
  <c r="M48" i="5"/>
  <c r="L48" i="5"/>
  <c r="K48" i="5"/>
  <c r="J48" i="5"/>
  <c r="I48" i="5"/>
  <c r="H48" i="5"/>
  <c r="G48" i="5"/>
  <c r="F48" i="5"/>
  <c r="C48" i="5"/>
  <c r="B48" i="5"/>
  <c r="M45" i="5"/>
  <c r="L45" i="5"/>
  <c r="K45" i="5"/>
  <c r="J45" i="5"/>
  <c r="I45" i="5"/>
  <c r="H45" i="5"/>
  <c r="G45" i="5"/>
  <c r="F45" i="5"/>
  <c r="C45" i="5"/>
  <c r="B45" i="5"/>
  <c r="M42" i="5"/>
  <c r="L42" i="5"/>
  <c r="K42" i="5"/>
  <c r="J42" i="5"/>
  <c r="I42" i="5"/>
  <c r="H42" i="5"/>
  <c r="G42" i="5"/>
  <c r="F42" i="5"/>
  <c r="C42" i="5"/>
  <c r="B42" i="5"/>
  <c r="M39" i="5"/>
  <c r="L39" i="5"/>
  <c r="K39" i="5"/>
  <c r="J39" i="5"/>
  <c r="I39" i="5"/>
  <c r="H39" i="5"/>
  <c r="G39" i="5"/>
  <c r="F39" i="5"/>
  <c r="C39" i="5"/>
  <c r="B39" i="5"/>
  <c r="M36" i="5"/>
  <c r="L36" i="5"/>
  <c r="K36" i="5"/>
  <c r="J36" i="5"/>
  <c r="I36" i="5"/>
  <c r="H36" i="5"/>
  <c r="G36" i="5"/>
  <c r="F36" i="5"/>
  <c r="C36" i="5"/>
  <c r="B36" i="5"/>
  <c r="M33" i="5"/>
  <c r="L33" i="5"/>
  <c r="K33" i="5"/>
  <c r="J33" i="5"/>
  <c r="I33" i="5"/>
  <c r="H33" i="5"/>
  <c r="G33" i="5"/>
  <c r="F33" i="5"/>
  <c r="C33" i="5"/>
  <c r="B33" i="5"/>
  <c r="M30" i="5"/>
  <c r="L30" i="5"/>
  <c r="K30" i="5"/>
  <c r="J30" i="5"/>
  <c r="I30" i="5"/>
  <c r="H30" i="5"/>
  <c r="G30" i="5"/>
  <c r="F30" i="5"/>
  <c r="C30" i="5"/>
  <c r="B30" i="5"/>
  <c r="M27" i="5"/>
  <c r="L27" i="5"/>
  <c r="K27" i="5"/>
  <c r="J27" i="5"/>
  <c r="I27" i="5"/>
  <c r="H27" i="5"/>
  <c r="G27" i="5"/>
  <c r="F27" i="5"/>
  <c r="C27" i="5"/>
  <c r="B27" i="5"/>
  <c r="M24" i="5"/>
  <c r="L24" i="5"/>
  <c r="K24" i="5"/>
  <c r="J24" i="5"/>
  <c r="I24" i="5"/>
  <c r="H24" i="5"/>
  <c r="G24" i="5"/>
  <c r="F24" i="5"/>
  <c r="C24" i="5"/>
  <c r="B24" i="5"/>
  <c r="M21" i="5"/>
  <c r="L21" i="5"/>
  <c r="K21" i="5"/>
  <c r="J21" i="5"/>
  <c r="I21" i="5"/>
  <c r="H21" i="5"/>
  <c r="G21" i="5"/>
  <c r="F21" i="5"/>
  <c r="C21" i="5"/>
  <c r="B21" i="5"/>
  <c r="M18" i="5"/>
  <c r="L18" i="5"/>
  <c r="K18" i="5"/>
  <c r="J18" i="5"/>
  <c r="I18" i="5"/>
  <c r="H18" i="5"/>
  <c r="G18" i="5"/>
  <c r="F18" i="5"/>
  <c r="C18" i="5"/>
  <c r="B18" i="5"/>
  <c r="M15" i="5"/>
  <c r="L15" i="5"/>
  <c r="K15" i="5"/>
  <c r="J15" i="5"/>
  <c r="I15" i="5"/>
  <c r="H15" i="5"/>
  <c r="G15" i="5"/>
  <c r="F15" i="5"/>
  <c r="C15" i="5"/>
  <c r="B15" i="5"/>
  <c r="M12" i="5"/>
  <c r="L12" i="5"/>
  <c r="K12" i="5"/>
  <c r="J12" i="5"/>
  <c r="I12" i="5"/>
  <c r="H12" i="5"/>
  <c r="G12" i="5"/>
  <c r="F12" i="5"/>
  <c r="C12" i="5"/>
  <c r="B12" i="5"/>
  <c r="A12" i="5"/>
  <c r="M69" i="4"/>
  <c r="L69" i="4"/>
  <c r="K69" i="4"/>
  <c r="J69" i="4"/>
  <c r="I69" i="4"/>
  <c r="H69" i="4"/>
  <c r="G69" i="4"/>
  <c r="F69" i="4"/>
  <c r="C69" i="4"/>
  <c r="B69" i="4"/>
  <c r="M66" i="4"/>
  <c r="L66" i="4"/>
  <c r="K66" i="4"/>
  <c r="J66" i="4"/>
  <c r="I66" i="4"/>
  <c r="H66" i="4"/>
  <c r="G66" i="4"/>
  <c r="F66" i="4"/>
  <c r="C66" i="4"/>
  <c r="B66" i="4"/>
  <c r="M63" i="4"/>
  <c r="L63" i="4"/>
  <c r="K63" i="4"/>
  <c r="J63" i="4"/>
  <c r="I63" i="4"/>
  <c r="H63" i="4"/>
  <c r="G63" i="4"/>
  <c r="F63" i="4"/>
  <c r="C63" i="4"/>
  <c r="B63" i="4"/>
  <c r="M60" i="4"/>
  <c r="L60" i="4"/>
  <c r="K60" i="4"/>
  <c r="J60" i="4"/>
  <c r="I60" i="4"/>
  <c r="H60" i="4"/>
  <c r="G60" i="4"/>
  <c r="F60" i="4"/>
  <c r="C60" i="4"/>
  <c r="B60" i="4"/>
  <c r="M57" i="4"/>
  <c r="L57" i="4"/>
  <c r="K57" i="4"/>
  <c r="J57" i="4"/>
  <c r="I57" i="4"/>
  <c r="H57" i="4"/>
  <c r="G57" i="4"/>
  <c r="F57" i="4"/>
  <c r="C57" i="4"/>
  <c r="B57" i="4"/>
  <c r="M54" i="4"/>
  <c r="L54" i="4"/>
  <c r="K54" i="4"/>
  <c r="J54" i="4"/>
  <c r="I54" i="4"/>
  <c r="H54" i="4"/>
  <c r="G54" i="4"/>
  <c r="F54" i="4"/>
  <c r="C54" i="4"/>
  <c r="B54" i="4"/>
  <c r="M51" i="4"/>
  <c r="L51" i="4"/>
  <c r="K51" i="4"/>
  <c r="J51" i="4"/>
  <c r="I51" i="4"/>
  <c r="H51" i="4"/>
  <c r="G51" i="4"/>
  <c r="F51" i="4"/>
  <c r="C51" i="4"/>
  <c r="B51" i="4"/>
  <c r="M48" i="4"/>
  <c r="L48" i="4"/>
  <c r="K48" i="4"/>
  <c r="J48" i="4"/>
  <c r="I48" i="4"/>
  <c r="H48" i="4"/>
  <c r="G48" i="4"/>
  <c r="F48" i="4"/>
  <c r="C48" i="4"/>
  <c r="B48" i="4"/>
  <c r="M45" i="4"/>
  <c r="L45" i="4"/>
  <c r="K45" i="4"/>
  <c r="J45" i="4"/>
  <c r="I45" i="4"/>
  <c r="H45" i="4"/>
  <c r="G45" i="4"/>
  <c r="F45" i="4"/>
  <c r="C45" i="4"/>
  <c r="B45" i="4"/>
  <c r="M42" i="4"/>
  <c r="L42" i="4"/>
  <c r="K42" i="4"/>
  <c r="J42" i="4"/>
  <c r="I42" i="4"/>
  <c r="H42" i="4"/>
  <c r="G42" i="4"/>
  <c r="F42" i="4"/>
  <c r="C42" i="4"/>
  <c r="B42" i="4"/>
  <c r="M39" i="4"/>
  <c r="L39" i="4"/>
  <c r="K39" i="4"/>
  <c r="J39" i="4"/>
  <c r="I39" i="4"/>
  <c r="H39" i="4"/>
  <c r="G39" i="4"/>
  <c r="F39" i="4"/>
  <c r="C39" i="4"/>
  <c r="B39" i="4"/>
  <c r="M36" i="4"/>
  <c r="L36" i="4"/>
  <c r="K36" i="4"/>
  <c r="J36" i="4"/>
  <c r="I36" i="4"/>
  <c r="H36" i="4"/>
  <c r="G36" i="4"/>
  <c r="F36" i="4"/>
  <c r="C36" i="4"/>
  <c r="B36" i="4"/>
  <c r="M33" i="4"/>
  <c r="L33" i="4"/>
  <c r="K33" i="4"/>
  <c r="J33" i="4"/>
  <c r="I33" i="4"/>
  <c r="H33" i="4"/>
  <c r="G33" i="4"/>
  <c r="F33" i="4"/>
  <c r="C33" i="4"/>
  <c r="B33" i="4"/>
  <c r="M30" i="4"/>
  <c r="L30" i="4"/>
  <c r="K30" i="4"/>
  <c r="J30" i="4"/>
  <c r="I30" i="4"/>
  <c r="H30" i="4"/>
  <c r="G30" i="4"/>
  <c r="F30" i="4"/>
  <c r="C30" i="4"/>
  <c r="B30" i="4"/>
  <c r="M27" i="4"/>
  <c r="L27" i="4"/>
  <c r="K27" i="4"/>
  <c r="J27" i="4"/>
  <c r="I27" i="4"/>
  <c r="H27" i="4"/>
  <c r="G27" i="4"/>
  <c r="F27" i="4"/>
  <c r="C27" i="4"/>
  <c r="B27" i="4"/>
  <c r="M24" i="4"/>
  <c r="L24" i="4"/>
  <c r="K24" i="4"/>
  <c r="J24" i="4"/>
  <c r="I24" i="4"/>
  <c r="H24" i="4"/>
  <c r="G24" i="4"/>
  <c r="F24" i="4"/>
  <c r="C24" i="4"/>
  <c r="B24" i="4"/>
  <c r="M21" i="4"/>
  <c r="L21" i="4"/>
  <c r="K21" i="4"/>
  <c r="J21" i="4"/>
  <c r="I21" i="4"/>
  <c r="H21" i="4"/>
  <c r="G21" i="4"/>
  <c r="F21" i="4"/>
  <c r="C21" i="4"/>
  <c r="B21" i="4"/>
  <c r="M18" i="4"/>
  <c r="L18" i="4"/>
  <c r="K18" i="4"/>
  <c r="J18" i="4"/>
  <c r="I18" i="4"/>
  <c r="H18" i="4"/>
  <c r="G18" i="4"/>
  <c r="F18" i="4"/>
  <c r="C18" i="4"/>
  <c r="B18" i="4"/>
  <c r="M15" i="4"/>
  <c r="L15" i="4"/>
  <c r="K15" i="4"/>
  <c r="J15" i="4"/>
  <c r="I15" i="4"/>
  <c r="H15" i="4"/>
  <c r="G15" i="4"/>
  <c r="F15" i="4"/>
  <c r="C15" i="4"/>
  <c r="B15" i="4"/>
  <c r="M12" i="4"/>
  <c r="L12" i="4"/>
  <c r="K12" i="4"/>
  <c r="J12" i="4"/>
  <c r="I12" i="4"/>
  <c r="H12" i="4"/>
  <c r="G12" i="4"/>
  <c r="F12" i="4"/>
  <c r="C12" i="4"/>
  <c r="B12" i="4"/>
  <c r="M69" i="3"/>
  <c r="L69" i="3"/>
  <c r="K69" i="3"/>
  <c r="J69" i="3"/>
  <c r="I69" i="3"/>
  <c r="H69" i="3"/>
  <c r="G69" i="3"/>
  <c r="F69" i="3"/>
  <c r="C69" i="3"/>
  <c r="B69" i="3"/>
  <c r="M66" i="3"/>
  <c r="L66" i="3"/>
  <c r="K66" i="3"/>
  <c r="J66" i="3"/>
  <c r="I66" i="3"/>
  <c r="H66" i="3"/>
  <c r="G66" i="3"/>
  <c r="F66" i="3"/>
  <c r="C66" i="3"/>
  <c r="B66" i="3"/>
  <c r="M63" i="3"/>
  <c r="L63" i="3"/>
  <c r="K63" i="3"/>
  <c r="J63" i="3"/>
  <c r="I63" i="3"/>
  <c r="H63" i="3"/>
  <c r="G63" i="3"/>
  <c r="F63" i="3"/>
  <c r="C63" i="3"/>
  <c r="B63" i="3"/>
  <c r="M60" i="3"/>
  <c r="L60" i="3"/>
  <c r="K60" i="3"/>
  <c r="J60" i="3"/>
  <c r="I60" i="3"/>
  <c r="H60" i="3"/>
  <c r="G60" i="3"/>
  <c r="F60" i="3"/>
  <c r="C60" i="3"/>
  <c r="B60" i="3"/>
  <c r="M57" i="3"/>
  <c r="L57" i="3"/>
  <c r="K57" i="3"/>
  <c r="J57" i="3"/>
  <c r="I57" i="3"/>
  <c r="H57" i="3"/>
  <c r="G57" i="3"/>
  <c r="F57" i="3"/>
  <c r="C57" i="3"/>
  <c r="B57" i="3"/>
  <c r="M54" i="3"/>
  <c r="L54" i="3"/>
  <c r="K54" i="3"/>
  <c r="J54" i="3"/>
  <c r="I54" i="3"/>
  <c r="H54" i="3"/>
  <c r="G54" i="3"/>
  <c r="F54" i="3"/>
  <c r="C54" i="3"/>
  <c r="B54" i="3"/>
  <c r="M51" i="3"/>
  <c r="L51" i="3"/>
  <c r="K51" i="3"/>
  <c r="J51" i="3"/>
  <c r="I51" i="3"/>
  <c r="H51" i="3"/>
  <c r="G51" i="3"/>
  <c r="F51" i="3"/>
  <c r="C51" i="3"/>
  <c r="B51" i="3"/>
  <c r="M48" i="3"/>
  <c r="L48" i="3"/>
  <c r="K48" i="3"/>
  <c r="J48" i="3"/>
  <c r="I48" i="3"/>
  <c r="H48" i="3"/>
  <c r="G48" i="3"/>
  <c r="F48" i="3"/>
  <c r="C48" i="3"/>
  <c r="B48" i="3"/>
  <c r="M45" i="3"/>
  <c r="L45" i="3"/>
  <c r="K45" i="3"/>
  <c r="J45" i="3"/>
  <c r="I45" i="3"/>
  <c r="H45" i="3"/>
  <c r="G45" i="3"/>
  <c r="F45" i="3"/>
  <c r="C45" i="3"/>
  <c r="B45" i="3"/>
  <c r="M42" i="3"/>
  <c r="L42" i="3"/>
  <c r="K42" i="3"/>
  <c r="J42" i="3"/>
  <c r="I42" i="3"/>
  <c r="H42" i="3"/>
  <c r="G42" i="3"/>
  <c r="F42" i="3"/>
  <c r="C42" i="3"/>
  <c r="B42" i="3"/>
  <c r="M39" i="3"/>
  <c r="L39" i="3"/>
  <c r="K39" i="3"/>
  <c r="J39" i="3"/>
  <c r="I39" i="3"/>
  <c r="H39" i="3"/>
  <c r="G39" i="3"/>
  <c r="F39" i="3"/>
  <c r="C39" i="3"/>
  <c r="B39" i="3"/>
  <c r="M36" i="3"/>
  <c r="L36" i="3"/>
  <c r="K36" i="3"/>
  <c r="J36" i="3"/>
  <c r="I36" i="3"/>
  <c r="H36" i="3"/>
  <c r="G36" i="3"/>
  <c r="F36" i="3"/>
  <c r="C36" i="3"/>
  <c r="B36" i="3"/>
  <c r="M33" i="3"/>
  <c r="L33" i="3"/>
  <c r="K33" i="3"/>
  <c r="J33" i="3"/>
  <c r="I33" i="3"/>
  <c r="H33" i="3"/>
  <c r="G33" i="3"/>
  <c r="F33" i="3"/>
  <c r="C33" i="3"/>
  <c r="B33" i="3"/>
  <c r="M30" i="3"/>
  <c r="L30" i="3"/>
  <c r="K30" i="3"/>
  <c r="J30" i="3"/>
  <c r="I30" i="3"/>
  <c r="H30" i="3"/>
  <c r="G30" i="3"/>
  <c r="F30" i="3"/>
  <c r="C30" i="3"/>
  <c r="B30" i="3"/>
  <c r="M27" i="3"/>
  <c r="L27" i="3"/>
  <c r="K27" i="3"/>
  <c r="J27" i="3"/>
  <c r="I27" i="3"/>
  <c r="H27" i="3"/>
  <c r="G27" i="3"/>
  <c r="F27" i="3"/>
  <c r="C27" i="3"/>
  <c r="B27" i="3"/>
  <c r="M24" i="3"/>
  <c r="L24" i="3"/>
  <c r="K24" i="3"/>
  <c r="J24" i="3"/>
  <c r="I24" i="3"/>
  <c r="H24" i="3"/>
  <c r="G24" i="3"/>
  <c r="F24" i="3"/>
  <c r="C24" i="3"/>
  <c r="B24" i="3"/>
  <c r="M21" i="3"/>
  <c r="L21" i="3"/>
  <c r="K21" i="3"/>
  <c r="J21" i="3"/>
  <c r="I21" i="3"/>
  <c r="H21" i="3"/>
  <c r="G21" i="3"/>
  <c r="F21" i="3"/>
  <c r="C21" i="3"/>
  <c r="B21" i="3"/>
  <c r="M18" i="3"/>
  <c r="L18" i="3"/>
  <c r="K18" i="3"/>
  <c r="J18" i="3"/>
  <c r="I18" i="3"/>
  <c r="H18" i="3"/>
  <c r="G18" i="3"/>
  <c r="F18" i="3"/>
  <c r="C18" i="3"/>
  <c r="B18" i="3"/>
  <c r="M15" i="3"/>
  <c r="L15" i="3"/>
  <c r="K15" i="3"/>
  <c r="J15" i="3"/>
  <c r="I15" i="3"/>
  <c r="H15" i="3"/>
  <c r="G15" i="3"/>
  <c r="F15" i="3"/>
  <c r="C15" i="3"/>
  <c r="B15" i="3"/>
  <c r="M12" i="3"/>
  <c r="L12" i="3"/>
  <c r="K12" i="3"/>
  <c r="J12" i="3"/>
  <c r="I12" i="3"/>
  <c r="H12" i="3"/>
  <c r="G12" i="3"/>
  <c r="F12" i="3"/>
  <c r="C12" i="3"/>
  <c r="B12" i="3"/>
  <c r="A12" i="3"/>
  <c r="Y234" i="2"/>
  <c r="Y233" i="2"/>
  <c r="P233" i="2"/>
  <c r="Q233" i="2" s="1"/>
  <c r="Y232" i="2"/>
  <c r="P232" i="2"/>
  <c r="Q232" i="2" s="1"/>
  <c r="Y231" i="2"/>
  <c r="Y230" i="2"/>
  <c r="Y229" i="2"/>
  <c r="Y228" i="2"/>
  <c r="P228" i="2"/>
  <c r="Q228" i="2" s="1"/>
  <c r="Y227" i="2"/>
  <c r="Y226" i="2"/>
  <c r="Y225" i="2"/>
  <c r="Y224" i="2"/>
  <c r="Y223" i="2"/>
  <c r="P223" i="2"/>
  <c r="Q223" i="2" s="1"/>
  <c r="Y222" i="2"/>
  <c r="Y221" i="2"/>
  <c r="Y220" i="2"/>
  <c r="P220" i="2"/>
  <c r="Q220" i="2" s="1"/>
  <c r="Y219" i="2"/>
  <c r="Y218" i="2"/>
  <c r="P218" i="2"/>
  <c r="Q218" i="2" s="1"/>
  <c r="Y217" i="2"/>
  <c r="Y216" i="2"/>
  <c r="Y215" i="2"/>
  <c r="Y214" i="2"/>
  <c r="Y213" i="2"/>
  <c r="P213" i="2"/>
  <c r="Q213" i="2" s="1"/>
  <c r="Y212" i="2"/>
  <c r="Y211" i="2"/>
  <c r="Y210" i="2"/>
  <c r="Y209" i="2"/>
  <c r="P209" i="2"/>
  <c r="Q209" i="2" s="1"/>
  <c r="Y208" i="2"/>
  <c r="Y207" i="2"/>
  <c r="Y206" i="2"/>
  <c r="Y205" i="2"/>
  <c r="P205" i="2"/>
  <c r="Q205" i="2" s="1"/>
  <c r="Y204" i="2"/>
  <c r="Y203" i="2"/>
  <c r="Y202" i="2"/>
  <c r="P202" i="2"/>
  <c r="Y201" i="2"/>
  <c r="Y200" i="2"/>
  <c r="Y199" i="2"/>
  <c r="P199" i="2"/>
  <c r="Q199" i="2" s="1"/>
  <c r="Y198" i="2"/>
  <c r="Y197" i="2"/>
  <c r="Y196" i="2"/>
  <c r="P196" i="2"/>
  <c r="Q196" i="2" s="1"/>
  <c r="Y195" i="2"/>
  <c r="Y194" i="2"/>
  <c r="P194" i="2"/>
  <c r="Y193" i="2"/>
  <c r="Y192" i="2"/>
  <c r="Y191" i="2"/>
  <c r="Y190" i="2"/>
  <c r="P190" i="2"/>
  <c r="Y189" i="2"/>
  <c r="Y188" i="2"/>
  <c r="Y187" i="2"/>
  <c r="Y186" i="2"/>
  <c r="P186" i="2"/>
  <c r="Q186" i="2" s="1"/>
  <c r="Y185" i="2"/>
  <c r="Y184" i="2"/>
  <c r="Y183" i="2"/>
  <c r="P183" i="2"/>
  <c r="Q183" i="2" s="1"/>
  <c r="Y182" i="2"/>
  <c r="Y181" i="2"/>
  <c r="Y180" i="2"/>
  <c r="Y179" i="2"/>
  <c r="Y178" i="2"/>
  <c r="Y177" i="2"/>
  <c r="P177" i="2"/>
  <c r="Q177" i="2" s="1"/>
  <c r="Y176" i="2"/>
  <c r="Y175" i="2"/>
  <c r="Y174" i="2"/>
  <c r="Y173" i="2"/>
  <c r="P173" i="2"/>
  <c r="Y172" i="2"/>
  <c r="Y171" i="2"/>
  <c r="P171" i="2"/>
  <c r="Q171" i="2" s="1"/>
  <c r="Y170" i="2"/>
  <c r="Y169" i="2"/>
  <c r="Y168" i="2"/>
  <c r="Y167" i="2"/>
  <c r="P167" i="2"/>
  <c r="Q167" i="2" s="1"/>
  <c r="Y166" i="2"/>
  <c r="Y165" i="2"/>
  <c r="P165" i="2"/>
  <c r="Q165" i="2" s="1"/>
  <c r="Y164" i="2"/>
  <c r="P164" i="2"/>
  <c r="Q164" i="2" s="1"/>
  <c r="Y163" i="2"/>
  <c r="Y162" i="2"/>
  <c r="P162" i="2"/>
  <c r="Y161" i="2"/>
  <c r="Y160" i="2"/>
  <c r="P160" i="2"/>
  <c r="Q160" i="2" s="1"/>
  <c r="Y159" i="2"/>
  <c r="Y158" i="2"/>
  <c r="P158" i="2"/>
  <c r="Q158" i="2" s="1"/>
  <c r="Y157" i="2"/>
  <c r="Y156" i="2"/>
  <c r="Y155" i="2"/>
  <c r="P155" i="2"/>
  <c r="Q155" i="2" s="1"/>
  <c r="Y154" i="2"/>
  <c r="Y153" i="2"/>
  <c r="P153" i="2"/>
  <c r="Q153" i="2" s="1"/>
  <c r="Y152" i="2"/>
  <c r="Y151" i="2"/>
  <c r="P151" i="2"/>
  <c r="Q151" i="2" s="1"/>
  <c r="Y150" i="2"/>
  <c r="Y149" i="2"/>
  <c r="P149" i="2"/>
  <c r="Q149" i="2" s="1"/>
  <c r="Y148" i="2"/>
  <c r="Y147" i="2"/>
  <c r="P147" i="2"/>
  <c r="Q147" i="2" s="1"/>
  <c r="Y146" i="2"/>
  <c r="P146" i="2"/>
  <c r="Q146" i="2" s="1"/>
  <c r="Y145" i="2"/>
  <c r="Y144" i="2"/>
  <c r="P144" i="2"/>
  <c r="Q144" i="2" s="1"/>
  <c r="Y143" i="2"/>
  <c r="Y142" i="2"/>
  <c r="P142" i="2"/>
  <c r="Y141" i="2"/>
  <c r="P141" i="2"/>
  <c r="Q141" i="2" s="1"/>
  <c r="Y140" i="2"/>
  <c r="Y139" i="2"/>
  <c r="P139" i="2"/>
  <c r="Q139" i="2" s="1"/>
  <c r="Y138" i="2"/>
  <c r="Y137" i="2"/>
  <c r="P137" i="2"/>
  <c r="Q137" i="2" s="1"/>
  <c r="Y136" i="2"/>
  <c r="Y135" i="2"/>
  <c r="Y134" i="2"/>
  <c r="P134" i="2"/>
  <c r="Y133" i="2"/>
  <c r="P133" i="2"/>
  <c r="Q133" i="2" s="1"/>
  <c r="Y132" i="2"/>
  <c r="Y131" i="2"/>
  <c r="Y130" i="2"/>
  <c r="P130" i="2"/>
  <c r="Y129" i="2"/>
  <c r="Y128" i="2"/>
  <c r="Y127" i="2"/>
  <c r="Y126" i="2"/>
  <c r="P126" i="2"/>
  <c r="Q126" i="2" s="1"/>
  <c r="Y125" i="2"/>
  <c r="Y124" i="2"/>
  <c r="Y123" i="2"/>
  <c r="Y122" i="2"/>
  <c r="P122" i="2"/>
  <c r="Q122" i="2" s="1"/>
  <c r="Y121" i="2"/>
  <c r="Y120" i="2"/>
  <c r="Y119" i="2"/>
  <c r="P119" i="2"/>
  <c r="Q119" i="2" s="1"/>
  <c r="Y118" i="2"/>
  <c r="P118" i="2"/>
  <c r="Q118" i="2" s="1"/>
  <c r="Y117" i="2"/>
  <c r="P117" i="2"/>
  <c r="Y116" i="2"/>
  <c r="P116" i="2"/>
  <c r="Q116" i="2" s="1"/>
  <c r="Y115" i="2"/>
  <c r="Y114" i="2"/>
  <c r="Y113" i="2"/>
  <c r="Y112" i="2"/>
  <c r="P112" i="2"/>
  <c r="Q112" i="2" s="1"/>
  <c r="Y111" i="2"/>
  <c r="P111" i="2"/>
  <c r="Y110" i="2"/>
  <c r="Y109" i="2"/>
  <c r="P109" i="2"/>
  <c r="Q109" i="2" s="1"/>
  <c r="Y108" i="2"/>
  <c r="Y107" i="2"/>
  <c r="P107" i="2"/>
  <c r="Q107" i="2" s="1"/>
  <c r="Y106" i="2"/>
  <c r="Y105" i="2"/>
  <c r="Y104" i="2"/>
  <c r="P104" i="2"/>
  <c r="Q104" i="2" s="1"/>
  <c r="Y103" i="2"/>
  <c r="Y102" i="2"/>
  <c r="P102" i="2"/>
  <c r="Q102" i="2" s="1"/>
  <c r="Y101" i="2"/>
  <c r="P101" i="2"/>
  <c r="Q101" i="2" s="1"/>
  <c r="Y100" i="2"/>
  <c r="Y99" i="2"/>
  <c r="P99" i="2"/>
  <c r="Q99" i="2" s="1"/>
  <c r="Y98" i="2"/>
  <c r="Y97" i="2"/>
  <c r="P97" i="2"/>
  <c r="Q97" i="2" s="1"/>
  <c r="Y96" i="2"/>
  <c r="P96" i="2"/>
  <c r="Q96" i="2" s="1"/>
  <c r="Y95" i="2"/>
  <c r="P95" i="2"/>
  <c r="Q95" i="2" s="1"/>
  <c r="Y94" i="2"/>
  <c r="P94" i="2"/>
  <c r="Q94" i="2" s="1"/>
  <c r="Y93" i="2"/>
  <c r="P93" i="2"/>
  <c r="Q93" i="2" s="1"/>
  <c r="Y92" i="2"/>
  <c r="P92" i="2"/>
  <c r="Q92" i="2" s="1"/>
  <c r="Y91" i="2"/>
  <c r="P91" i="2"/>
  <c r="Q91" i="2" s="1"/>
  <c r="Y90" i="2"/>
  <c r="Y89" i="2"/>
  <c r="P89" i="2"/>
  <c r="Q89" i="2" s="1"/>
  <c r="Y88" i="2"/>
  <c r="Y87" i="2"/>
  <c r="P87" i="2"/>
  <c r="Q87" i="2" s="1"/>
  <c r="Y86" i="2"/>
  <c r="P86" i="2"/>
  <c r="Q86" i="2" s="1"/>
  <c r="Y85" i="2"/>
  <c r="Y84" i="2"/>
  <c r="Y83" i="2"/>
  <c r="P83" i="2"/>
  <c r="Q83" i="2" s="1"/>
  <c r="Y82" i="2"/>
  <c r="Y81" i="2"/>
  <c r="P81" i="2"/>
  <c r="Q81" i="2" s="1"/>
  <c r="Y80" i="2"/>
  <c r="P80" i="2"/>
  <c r="Q80" i="2" s="1"/>
  <c r="Y79" i="2"/>
  <c r="Y78" i="2"/>
  <c r="Y77" i="2"/>
  <c r="P77" i="2"/>
  <c r="Q77" i="2" s="1"/>
  <c r="Y76" i="2"/>
  <c r="Y75" i="2"/>
  <c r="P75" i="2"/>
  <c r="Y74" i="2"/>
  <c r="Y73" i="2"/>
  <c r="Y72" i="2"/>
  <c r="Y71" i="2"/>
  <c r="Y70" i="2"/>
  <c r="P70" i="2"/>
  <c r="Q70" i="2" s="1"/>
  <c r="Y69" i="2"/>
  <c r="Y68" i="2"/>
  <c r="Y67" i="2"/>
  <c r="Y66" i="2"/>
  <c r="Y65" i="2"/>
  <c r="P65" i="2"/>
  <c r="Y64" i="2"/>
  <c r="Y63" i="2"/>
  <c r="P63" i="2"/>
  <c r="Q63" i="2" s="1"/>
  <c r="Y62" i="2"/>
  <c r="Y61" i="2"/>
  <c r="Y60" i="2"/>
  <c r="P60" i="2"/>
  <c r="Y59" i="2"/>
  <c r="Y58" i="2"/>
  <c r="Y57" i="2"/>
  <c r="P57" i="2"/>
  <c r="Q57" i="2" s="1"/>
  <c r="Y53" i="2"/>
  <c r="Y52" i="2"/>
  <c r="Y51" i="2"/>
  <c r="Y50" i="2"/>
  <c r="Y49" i="2"/>
  <c r="Y48" i="2"/>
  <c r="P48" i="2"/>
  <c r="Q48" i="2" s="1"/>
  <c r="Y46" i="2"/>
  <c r="Y45" i="2"/>
  <c r="P45" i="2"/>
  <c r="Y44" i="2"/>
  <c r="P44" i="2"/>
  <c r="Y43" i="2"/>
  <c r="P43" i="2"/>
  <c r="Q43" i="2" s="1"/>
  <c r="Y42" i="2"/>
  <c r="P42" i="2"/>
  <c r="Q42" i="2" s="1"/>
  <c r="Y41" i="2"/>
  <c r="Y40" i="2"/>
  <c r="P40" i="2"/>
  <c r="Y39" i="2"/>
  <c r="Y38" i="2"/>
  <c r="P38" i="2"/>
  <c r="Y37" i="2"/>
  <c r="Y36" i="2"/>
  <c r="Y35" i="2"/>
  <c r="Y34" i="2"/>
  <c r="Y33" i="2"/>
  <c r="P33" i="2"/>
  <c r="Q33" i="2" s="1"/>
  <c r="Y32" i="2"/>
  <c r="Y31" i="2"/>
  <c r="Y30" i="2"/>
  <c r="Y29" i="2"/>
  <c r="P29" i="2"/>
  <c r="Q29" i="2" s="1"/>
  <c r="Y28" i="2"/>
  <c r="Y27" i="2"/>
  <c r="P27" i="2"/>
  <c r="Q27" i="2" s="1"/>
  <c r="Y26" i="2"/>
  <c r="Y25" i="2"/>
  <c r="P25" i="2"/>
  <c r="Y24" i="2"/>
  <c r="Y23" i="2"/>
  <c r="Y22" i="2"/>
  <c r="P22" i="2"/>
  <c r="Y21" i="2"/>
  <c r="Y20" i="2"/>
  <c r="P20" i="2"/>
  <c r="Q20" i="2" s="1"/>
  <c r="Y19" i="2"/>
  <c r="Y18" i="2"/>
  <c r="Y17" i="2"/>
  <c r="P17" i="2"/>
  <c r="Q17" i="2" s="1"/>
  <c r="Y16" i="2"/>
  <c r="Y15" i="2"/>
  <c r="P15" i="2"/>
  <c r="Q15" i="2" s="1"/>
  <c r="Y14" i="2"/>
  <c r="Y13" i="2"/>
  <c r="B223" i="11"/>
  <c r="B222" i="11"/>
  <c r="H210" i="11"/>
  <c r="B221" i="11"/>
  <c r="AF167" i="2" l="1"/>
  <c r="AG167" i="2" s="1"/>
  <c r="AF196" i="2"/>
  <c r="AG196" i="2" s="1"/>
  <c r="AF122" i="2"/>
  <c r="AG122" i="2" s="1"/>
  <c r="AF155" i="2"/>
  <c r="AH155" i="2" s="1"/>
  <c r="AF156" i="2" s="1"/>
  <c r="AF86" i="2"/>
  <c r="AH86" i="2" s="1"/>
  <c r="AF141" i="2"/>
  <c r="AG141" i="2" s="1"/>
  <c r="AF146" i="2"/>
  <c r="AH146" i="2" s="1"/>
  <c r="AF233" i="2"/>
  <c r="AG233" i="2" s="1"/>
  <c r="AF96" i="2"/>
  <c r="AH96" i="2" s="1"/>
  <c r="AF20" i="2"/>
  <c r="AG20" i="2" s="1"/>
  <c r="AF158" i="2"/>
  <c r="AH158" i="2" s="1"/>
  <c r="AF159" i="2" s="1"/>
  <c r="AH159" i="2" s="1"/>
  <c r="AF137" i="2"/>
  <c r="AG137" i="2" s="1"/>
  <c r="AF43" i="2"/>
  <c r="AH43" i="2" s="1"/>
  <c r="AF164" i="2"/>
  <c r="AH164" i="2" s="1"/>
  <c r="AF42" i="2"/>
  <c r="AG42" i="2" s="1"/>
  <c r="AF220" i="2"/>
  <c r="AH220" i="2" s="1"/>
  <c r="AF221" i="2" s="1"/>
  <c r="S245" i="2"/>
  <c r="T245" i="2" s="1"/>
  <c r="S235" i="2"/>
  <c r="T235" i="2" s="1"/>
  <c r="S251" i="2"/>
  <c r="T251" i="2" s="1"/>
  <c r="S241" i="2"/>
  <c r="T241" i="2" s="1"/>
  <c r="S248" i="2"/>
  <c r="T248" i="2" s="1"/>
  <c r="S237" i="2"/>
  <c r="T237" i="2" s="1"/>
  <c r="S252" i="2"/>
  <c r="T252" i="2" s="1"/>
  <c r="S242" i="2"/>
  <c r="T242" i="2" s="1"/>
  <c r="S249" i="2"/>
  <c r="T249" i="2" s="1"/>
  <c r="S239" i="2"/>
  <c r="T239" i="2" s="1"/>
  <c r="AF209" i="2"/>
  <c r="AF165" i="2"/>
  <c r="AH165" i="2" s="1"/>
  <c r="AF166" i="2" s="1"/>
  <c r="AF73" i="2"/>
  <c r="AH73" i="2" s="1"/>
  <c r="AF74" i="2" s="1"/>
  <c r="AF27" i="2"/>
  <c r="AG27" i="2" s="1"/>
  <c r="AF107" i="2"/>
  <c r="AH107" i="2" s="1"/>
  <c r="AF108" i="2" s="1"/>
  <c r="AF223" i="2"/>
  <c r="AH223" i="2" s="1"/>
  <c r="AF224" i="2" s="1"/>
  <c r="AF116" i="2"/>
  <c r="AH116" i="2" s="1"/>
  <c r="AF99" i="2"/>
  <c r="AH99" i="2" s="1"/>
  <c r="AF93" i="2"/>
  <c r="AH93" i="2" s="1"/>
  <c r="AF83" i="2"/>
  <c r="AH83" i="2" s="1"/>
  <c r="AF84" i="2" s="1"/>
  <c r="AF57" i="2"/>
  <c r="AH57" i="2" s="1"/>
  <c r="AF58" i="2" s="1"/>
  <c r="AF87" i="2"/>
  <c r="AH87" i="2" s="1"/>
  <c r="AF88" i="2" s="1"/>
  <c r="AF149" i="2"/>
  <c r="AF102" i="2"/>
  <c r="AF126" i="2"/>
  <c r="AF153" i="2"/>
  <c r="AF177" i="2"/>
  <c r="AF218" i="2"/>
  <c r="AH218" i="2" s="1"/>
  <c r="AF219" i="2" s="1"/>
  <c r="AH219" i="2" s="1"/>
  <c r="AF33" i="2"/>
  <c r="AH33" i="2" s="1"/>
  <c r="AF34" i="2" s="1"/>
  <c r="AF17" i="2"/>
  <c r="AH17" i="2" s="1"/>
  <c r="AF18" i="2" s="1"/>
  <c r="AM48" i="7"/>
  <c r="S13" i="2"/>
  <c r="T13" i="2" s="1"/>
  <c r="AF13" i="2"/>
  <c r="AG13" i="2" s="1"/>
  <c r="S223" i="2"/>
  <c r="T223" i="2" s="1"/>
  <c r="S167" i="2"/>
  <c r="T167" i="2" s="1"/>
  <c r="S29" i="2"/>
  <c r="T29" i="2" s="1"/>
  <c r="S33" i="2"/>
  <c r="T33" i="2" s="1"/>
  <c r="S81" i="2"/>
  <c r="T81" i="2" s="1"/>
  <c r="S104" i="2"/>
  <c r="T104" i="2" s="1"/>
  <c r="S141" i="2"/>
  <c r="T141" i="2" s="1"/>
  <c r="S173" i="2"/>
  <c r="T173" i="2" s="1"/>
  <c r="S232" i="2"/>
  <c r="T232" i="2" s="1"/>
  <c r="S38" i="2"/>
  <c r="T38" i="2" s="1"/>
  <c r="S83" i="2"/>
  <c r="T83" i="2" s="1"/>
  <c r="S107" i="2"/>
  <c r="T107" i="2" s="1"/>
  <c r="S142" i="2"/>
  <c r="T142" i="2" s="1"/>
  <c r="S177" i="2"/>
  <c r="T177" i="2" s="1"/>
  <c r="S233" i="2"/>
  <c r="T233" i="2" s="1"/>
  <c r="S40" i="2"/>
  <c r="T40" i="2" s="1"/>
  <c r="S86" i="2"/>
  <c r="T86" i="2" s="1"/>
  <c r="S109" i="2"/>
  <c r="T109" i="2" s="1"/>
  <c r="S144" i="2"/>
  <c r="T144" i="2" s="1"/>
  <c r="S183" i="2"/>
  <c r="T183" i="2" s="1"/>
  <c r="S42" i="2"/>
  <c r="T42" i="2" s="1"/>
  <c r="S87" i="2"/>
  <c r="T87" i="2" s="1"/>
  <c r="S111" i="2"/>
  <c r="T111" i="2" s="1"/>
  <c r="S146" i="2"/>
  <c r="T146" i="2" s="1"/>
  <c r="S186" i="2"/>
  <c r="T186" i="2" s="1"/>
  <c r="S43" i="2"/>
  <c r="T43" i="2" s="1"/>
  <c r="S89" i="2"/>
  <c r="T89" i="2" s="1"/>
  <c r="S112" i="2"/>
  <c r="T112" i="2" s="1"/>
  <c r="S147" i="2"/>
  <c r="T147" i="2" s="1"/>
  <c r="S190" i="2"/>
  <c r="T190" i="2" s="1"/>
  <c r="S137" i="2"/>
  <c r="T137" i="2" s="1"/>
  <c r="S228" i="2"/>
  <c r="T228" i="2" s="1"/>
  <c r="S102" i="2"/>
  <c r="T102" i="2" s="1"/>
  <c r="S80" i="2"/>
  <c r="T80" i="2" s="1"/>
  <c r="S44" i="2"/>
  <c r="T44" i="2" s="1"/>
  <c r="S91" i="2"/>
  <c r="T91" i="2" s="1"/>
  <c r="S116" i="2"/>
  <c r="T116" i="2" s="1"/>
  <c r="S149" i="2"/>
  <c r="T149" i="2" s="1"/>
  <c r="S194" i="2"/>
  <c r="T194" i="2" s="1"/>
  <c r="S45" i="2"/>
  <c r="T45" i="2" s="1"/>
  <c r="S92" i="2"/>
  <c r="T92" i="2" s="1"/>
  <c r="S117" i="2"/>
  <c r="T117" i="2" s="1"/>
  <c r="S151" i="2"/>
  <c r="T151" i="2" s="1"/>
  <c r="S196" i="2"/>
  <c r="T196" i="2" s="1"/>
  <c r="S60" i="2"/>
  <c r="T60" i="2" s="1"/>
  <c r="S122" i="2"/>
  <c r="T122" i="2" s="1"/>
  <c r="S205" i="2"/>
  <c r="T205" i="2" s="1"/>
  <c r="S63" i="2"/>
  <c r="T63" i="2" s="1"/>
  <c r="S126" i="2"/>
  <c r="T126" i="2" s="1"/>
  <c r="S209" i="2"/>
  <c r="T209" i="2" s="1"/>
  <c r="S65" i="2"/>
  <c r="T65" i="2" s="1"/>
  <c r="S130" i="2"/>
  <c r="T130" i="2" s="1"/>
  <c r="S213" i="2"/>
  <c r="T213" i="2" s="1"/>
  <c r="S70" i="2"/>
  <c r="T70" i="2" s="1"/>
  <c r="S133" i="2"/>
  <c r="T133" i="2" s="1"/>
  <c r="S218" i="2"/>
  <c r="T218" i="2" s="1"/>
  <c r="S75" i="2"/>
  <c r="T75" i="2" s="1"/>
  <c r="S99" i="2"/>
  <c r="T99" i="2" s="1"/>
  <c r="S165" i="2"/>
  <c r="T165" i="2" s="1"/>
  <c r="S27" i="2"/>
  <c r="T27" i="2" s="1"/>
  <c r="S101" i="2"/>
  <c r="T101" i="2" s="1"/>
  <c r="S139" i="2"/>
  <c r="T139" i="2" s="1"/>
  <c r="S48" i="2"/>
  <c r="T48" i="2" s="1"/>
  <c r="S93" i="2"/>
  <c r="T93" i="2" s="1"/>
  <c r="S118" i="2"/>
  <c r="T118" i="2" s="1"/>
  <c r="S153" i="2"/>
  <c r="T153" i="2" s="1"/>
  <c r="S199" i="2"/>
  <c r="T199" i="2" s="1"/>
  <c r="S57" i="2"/>
  <c r="T57" i="2" s="1"/>
  <c r="S94" i="2"/>
  <c r="T94" i="2" s="1"/>
  <c r="S119" i="2"/>
  <c r="T119" i="2" s="1"/>
  <c r="S155" i="2"/>
  <c r="T155" i="2" s="1"/>
  <c r="S202" i="2"/>
  <c r="T202" i="2" s="1"/>
  <c r="S15" i="2"/>
  <c r="T15" i="2" s="1"/>
  <c r="S158" i="2"/>
  <c r="T158" i="2" s="1"/>
  <c r="S17" i="2"/>
  <c r="T17" i="2" s="1"/>
  <c r="S95" i="2"/>
  <c r="T95" i="2" s="1"/>
  <c r="S160" i="2"/>
  <c r="T160" i="2" s="1"/>
  <c r="S20" i="2"/>
  <c r="T20" i="2" s="1"/>
  <c r="S96" i="2"/>
  <c r="T96" i="2" s="1"/>
  <c r="S162" i="2"/>
  <c r="T162" i="2" s="1"/>
  <c r="S22" i="2"/>
  <c r="T22" i="2" s="1"/>
  <c r="S97" i="2"/>
  <c r="T97" i="2" s="1"/>
  <c r="S164" i="2"/>
  <c r="T164" i="2" s="1"/>
  <c r="S25" i="2"/>
  <c r="T25" i="2" s="1"/>
  <c r="S134" i="2"/>
  <c r="T134" i="2" s="1"/>
  <c r="S220" i="2"/>
  <c r="T220" i="2" s="1"/>
  <c r="S77" i="2"/>
  <c r="T77" i="2" s="1"/>
  <c r="S171" i="2"/>
  <c r="T171" i="2" s="1"/>
  <c r="Q40" i="2"/>
  <c r="AF40" i="2" s="1"/>
  <c r="U46" i="7"/>
  <c r="AG36" i="7"/>
  <c r="O36" i="7"/>
  <c r="AA26" i="7"/>
  <c r="AG46" i="7"/>
  <c r="O46" i="7"/>
  <c r="AA36" i="7"/>
  <c r="AM26" i="7"/>
  <c r="U26" i="7"/>
  <c r="AA46" i="7"/>
  <c r="AM36" i="7"/>
  <c r="AM46" i="7"/>
  <c r="O26" i="7"/>
  <c r="O6" i="7"/>
  <c r="U16" i="7"/>
  <c r="AA6" i="7"/>
  <c r="AM16" i="7"/>
  <c r="AG26" i="7"/>
  <c r="O16" i="7"/>
  <c r="AM6" i="7"/>
  <c r="AG16" i="7"/>
  <c r="U6" i="7"/>
  <c r="U36" i="7"/>
  <c r="AA16" i="7"/>
  <c r="AG6" i="7"/>
  <c r="AK46" i="7"/>
  <c r="M26" i="7"/>
  <c r="Y16" i="7"/>
  <c r="S46" i="7"/>
  <c r="AE36" i="7"/>
  <c r="M36" i="7"/>
  <c r="AE46" i="7"/>
  <c r="M46" i="7"/>
  <c r="Y36" i="7"/>
  <c r="AK26" i="7"/>
  <c r="AE6" i="7"/>
  <c r="M6" i="7"/>
  <c r="S16" i="7"/>
  <c r="Y6" i="7"/>
  <c r="AE26" i="7"/>
  <c r="AK16" i="7"/>
  <c r="AK36" i="7"/>
  <c r="Y26" i="7"/>
  <c r="M16" i="7"/>
  <c r="AK6" i="7"/>
  <c r="S36" i="7"/>
  <c r="AE16" i="7"/>
  <c r="S6" i="7"/>
  <c r="S26" i="7"/>
  <c r="Y46" i="7"/>
  <c r="O43" i="7"/>
  <c r="AA33" i="7"/>
  <c r="AM23" i="7"/>
  <c r="AG53" i="7"/>
  <c r="U23" i="7"/>
  <c r="O53" i="7"/>
  <c r="AA43" i="7"/>
  <c r="AM33" i="7"/>
  <c r="U33" i="7"/>
  <c r="AG23" i="7"/>
  <c r="AA53" i="7"/>
  <c r="AM43" i="7"/>
  <c r="U43" i="7"/>
  <c r="AG33" i="7"/>
  <c r="U53" i="7"/>
  <c r="AG43" i="7"/>
  <c r="AM53" i="7"/>
  <c r="AA13" i="7"/>
  <c r="O33" i="7"/>
  <c r="O23" i="7"/>
  <c r="U13" i="7"/>
  <c r="AM13" i="7"/>
  <c r="O13" i="7"/>
  <c r="AG13" i="7"/>
  <c r="AA23" i="7"/>
  <c r="AF15" i="2"/>
  <c r="M42" i="7"/>
  <c r="Y32" i="7"/>
  <c r="AK22" i="7"/>
  <c r="AE52" i="7"/>
  <c r="S22" i="7"/>
  <c r="M52" i="7"/>
  <c r="Y42" i="7"/>
  <c r="AK32" i="7"/>
  <c r="S32" i="7"/>
  <c r="AE22" i="7"/>
  <c r="Y52" i="7"/>
  <c r="AK42" i="7"/>
  <c r="S42" i="7"/>
  <c r="AE32" i="7"/>
  <c r="S52" i="7"/>
  <c r="AE42" i="7"/>
  <c r="AK52" i="7"/>
  <c r="Y22" i="7"/>
  <c r="AK12" i="7"/>
  <c r="M12" i="7"/>
  <c r="AE12" i="7"/>
  <c r="M22" i="7"/>
  <c r="Y12" i="7"/>
  <c r="M32" i="7"/>
  <c r="S12" i="7"/>
  <c r="R36" i="7"/>
  <c r="AD26" i="7"/>
  <c r="AJ46" i="7"/>
  <c r="R46" i="7"/>
  <c r="AD36" i="7"/>
  <c r="L36" i="7"/>
  <c r="AD46" i="7"/>
  <c r="R16" i="7"/>
  <c r="L46" i="7"/>
  <c r="X36" i="7"/>
  <c r="X46" i="7"/>
  <c r="AJ36" i="7"/>
  <c r="L16" i="7"/>
  <c r="X16" i="7"/>
  <c r="L26" i="7"/>
  <c r="AD6" i="7"/>
  <c r="AJ26" i="7"/>
  <c r="L6" i="7"/>
  <c r="X6" i="7"/>
  <c r="AJ16" i="7"/>
  <c r="X26" i="7"/>
  <c r="AJ6" i="7"/>
  <c r="AD16" i="7"/>
  <c r="R6" i="7"/>
  <c r="R26" i="7"/>
  <c r="U38" i="7"/>
  <c r="AG28" i="7"/>
  <c r="O28" i="7"/>
  <c r="U48" i="7"/>
  <c r="O38" i="7"/>
  <c r="AA28" i="7"/>
  <c r="AG48" i="7"/>
  <c r="O48" i="7"/>
  <c r="AA38" i="7"/>
  <c r="AA48" i="7"/>
  <c r="AM28" i="7"/>
  <c r="AA18" i="7"/>
  <c r="AG8" i="7"/>
  <c r="O8" i="7"/>
  <c r="U18" i="7"/>
  <c r="AA8" i="7"/>
  <c r="AM18" i="7"/>
  <c r="U28" i="7"/>
  <c r="O18" i="7"/>
  <c r="AM8" i="7"/>
  <c r="AM38" i="7"/>
  <c r="AG18" i="7"/>
  <c r="U8" i="7"/>
  <c r="AL46" i="7"/>
  <c r="N26" i="7"/>
  <c r="Z16" i="7"/>
  <c r="T46" i="7"/>
  <c r="N36" i="7"/>
  <c r="AF46" i="7"/>
  <c r="N46" i="7"/>
  <c r="Z36" i="7"/>
  <c r="AL26" i="7"/>
  <c r="Z46" i="7"/>
  <c r="AL36" i="7"/>
  <c r="T36" i="7"/>
  <c r="AF26" i="7"/>
  <c r="N6" i="7"/>
  <c r="T16" i="7"/>
  <c r="Z6" i="7"/>
  <c r="AL16" i="7"/>
  <c r="Z26" i="7"/>
  <c r="N16" i="7"/>
  <c r="AL6" i="7"/>
  <c r="AF36" i="7"/>
  <c r="AF16" i="7"/>
  <c r="T6" i="7"/>
  <c r="T26" i="7"/>
  <c r="AF6" i="7"/>
  <c r="Q65" i="2"/>
  <c r="AF65" i="2" s="1"/>
  <c r="AF97" i="2"/>
  <c r="Q117" i="2"/>
  <c r="AF117" i="2" s="1"/>
  <c r="R49" i="7"/>
  <c r="T29" i="7"/>
  <c r="AF77" i="2"/>
  <c r="Q25" i="2"/>
  <c r="AF25" i="2" s="1"/>
  <c r="Q44" i="2"/>
  <c r="AF44" i="2" s="1"/>
  <c r="AF80" i="2"/>
  <c r="AF81" i="2"/>
  <c r="AF91" i="2"/>
  <c r="AF29" i="2"/>
  <c r="AF48" i="2"/>
  <c r="AF63" i="2"/>
  <c r="AF92" i="2"/>
  <c r="AF104" i="2"/>
  <c r="AF101" i="2"/>
  <c r="AF109" i="2"/>
  <c r="Q111" i="2"/>
  <c r="AF111" i="2" s="1"/>
  <c r="Q45" i="2"/>
  <c r="AF45" i="2" s="1"/>
  <c r="Q38" i="2"/>
  <c r="AF38" i="2" s="1"/>
  <c r="Q60" i="2"/>
  <c r="AF60" i="2" s="1"/>
  <c r="Q75" i="2"/>
  <c r="AF75" i="2" s="1"/>
  <c r="Q22" i="2"/>
  <c r="AF22" i="2" s="1"/>
  <c r="AF70" i="2"/>
  <c r="AF100" i="2"/>
  <c r="AH122" i="2"/>
  <c r="AF123" i="2" s="1"/>
  <c r="AF139" i="2"/>
  <c r="AF119" i="2"/>
  <c r="AF133" i="2"/>
  <c r="AF89" i="2"/>
  <c r="AF95" i="2"/>
  <c r="AF112" i="2"/>
  <c r="Q134" i="2"/>
  <c r="AF134" i="2" s="1"/>
  <c r="AF118" i="2"/>
  <c r="Q142" i="2"/>
  <c r="AF142" i="2" s="1"/>
  <c r="AF94" i="2"/>
  <c r="Q173" i="2"/>
  <c r="AF173" i="2" s="1"/>
  <c r="Q130" i="2"/>
  <c r="AF130" i="2" s="1"/>
  <c r="AF160" i="2"/>
  <c r="AH177" i="2"/>
  <c r="AF178" i="2" s="1"/>
  <c r="AG177" i="2"/>
  <c r="AF147" i="2"/>
  <c r="Q202" i="2"/>
  <c r="AF202" i="2" s="1"/>
  <c r="AF151" i="2"/>
  <c r="AF171" i="2"/>
  <c r="Q190" i="2"/>
  <c r="AF190" i="2" s="1"/>
  <c r="Q162" i="2"/>
  <c r="AF162" i="2" s="1"/>
  <c r="AH162" i="2" s="1"/>
  <c r="AF163" i="2" s="1"/>
  <c r="AF186" i="2"/>
  <c r="AF144" i="2"/>
  <c r="Q194" i="2"/>
  <c r="AF194" i="2" s="1"/>
  <c r="AH196" i="2"/>
  <c r="AF197" i="2" s="1"/>
  <c r="AF199" i="2"/>
  <c r="AF183" i="2"/>
  <c r="AF205" i="2"/>
  <c r="AF228" i="2"/>
  <c r="AF232" i="2"/>
  <c r="AF213" i="2"/>
  <c r="AG99" i="2" l="1"/>
  <c r="AH167" i="2"/>
  <c r="AF168" i="2" s="1"/>
  <c r="AG168" i="2" s="1"/>
  <c r="AG155" i="2"/>
  <c r="AH27" i="2"/>
  <c r="AF28" i="2" s="1"/>
  <c r="AH28" i="2" s="1"/>
  <c r="AG146" i="2"/>
  <c r="AG57" i="2"/>
  <c r="AG33" i="2"/>
  <c r="AH42" i="2"/>
  <c r="AH141" i="2"/>
  <c r="AG87" i="2"/>
  <c r="AG17" i="2"/>
  <c r="AG96" i="2"/>
  <c r="AG93" i="2"/>
  <c r="AH20" i="2"/>
  <c r="AF21" i="2" s="1"/>
  <c r="AG21" i="2" s="1"/>
  <c r="AG86" i="2"/>
  <c r="AG83" i="2"/>
  <c r="AG220" i="2"/>
  <c r="AH137" i="2"/>
  <c r="AF138" i="2" s="1"/>
  <c r="AG138" i="2" s="1"/>
  <c r="AH233" i="2"/>
  <c r="AF234" i="2" s="1"/>
  <c r="AH234" i="2" s="1"/>
  <c r="AG43" i="2"/>
  <c r="AG158" i="2"/>
  <c r="AG73" i="2"/>
  <c r="AG159" i="2"/>
  <c r="AG107" i="2"/>
  <c r="AG38" i="7"/>
  <c r="AH134" i="2"/>
  <c r="AF135" i="2" s="1"/>
  <c r="AG134" i="2"/>
  <c r="AH130" i="2"/>
  <c r="AF131" i="2" s="1"/>
  <c r="AH131" i="2" s="1"/>
  <c r="AF132" i="2" s="1"/>
  <c r="AG130" i="2"/>
  <c r="AG142" i="2"/>
  <c r="AH142" i="2"/>
  <c r="AF143" i="2" s="1"/>
  <c r="AH143" i="2" s="1"/>
  <c r="AH173" i="2"/>
  <c r="AF174" i="2" s="1"/>
  <c r="AH174" i="2" s="1"/>
  <c r="AF175" i="2" s="1"/>
  <c r="AH175" i="2" s="1"/>
  <c r="AF176" i="2" s="1"/>
  <c r="AG173" i="2"/>
  <c r="AH194" i="2"/>
  <c r="AF195" i="2" s="1"/>
  <c r="AH195" i="2" s="1"/>
  <c r="AG194" i="2"/>
  <c r="AG164" i="2"/>
  <c r="U239" i="2"/>
  <c r="AJ239" i="2" s="1"/>
  <c r="V239" i="2"/>
  <c r="U249" i="2"/>
  <c r="AJ249" i="2" s="1"/>
  <c r="V249" i="2"/>
  <c r="U242" i="2"/>
  <c r="AJ242" i="2" s="1"/>
  <c r="V242" i="2"/>
  <c r="U252" i="2"/>
  <c r="AJ252" i="2" s="1"/>
  <c r="V252" i="2"/>
  <c r="U237" i="2"/>
  <c r="AJ237" i="2" s="1"/>
  <c r="V237" i="2"/>
  <c r="AF44" i="6"/>
  <c r="Z44" i="6"/>
  <c r="AL28" i="6"/>
  <c r="T20" i="6"/>
  <c r="T44" i="6"/>
  <c r="AF28" i="6"/>
  <c r="N20" i="6"/>
  <c r="N44" i="6"/>
  <c r="Z28" i="6"/>
  <c r="AL12" i="6"/>
  <c r="N36" i="6"/>
  <c r="AL36" i="6"/>
  <c r="T28" i="6"/>
  <c r="AF12" i="6"/>
  <c r="AF36" i="6"/>
  <c r="N28" i="6"/>
  <c r="Z12" i="6"/>
  <c r="Z36" i="6"/>
  <c r="AL20" i="6"/>
  <c r="T12" i="6"/>
  <c r="AL44" i="6"/>
  <c r="T36" i="6"/>
  <c r="AF20" i="6"/>
  <c r="N12" i="6"/>
  <c r="Z20" i="6"/>
  <c r="U248" i="2"/>
  <c r="AJ248" i="2" s="1"/>
  <c r="V248" i="2"/>
  <c r="U241" i="2"/>
  <c r="AJ241" i="2" s="1"/>
  <c r="V241" i="2"/>
  <c r="U251" i="2"/>
  <c r="AJ251" i="2" s="1"/>
  <c r="V251" i="2"/>
  <c r="U235" i="2"/>
  <c r="AJ235" i="2" s="1"/>
  <c r="V235" i="2"/>
  <c r="U245" i="2"/>
  <c r="AJ245" i="2" s="1"/>
  <c r="AJ247" i="2" s="1"/>
  <c r="AI247" i="2" s="1"/>
  <c r="AK247" i="2" s="1"/>
  <c r="V245" i="2"/>
  <c r="AG223" i="2"/>
  <c r="AG218" i="2"/>
  <c r="AG219" i="2"/>
  <c r="AH178" i="2"/>
  <c r="AF179" i="2" s="1"/>
  <c r="AG178" i="2"/>
  <c r="AH166" i="2"/>
  <c r="AG166" i="2"/>
  <c r="AG165" i="2"/>
  <c r="AG162" i="2"/>
  <c r="AG156" i="2"/>
  <c r="AH156" i="2"/>
  <c r="AF157" i="2" s="1"/>
  <c r="AH74" i="2"/>
  <c r="AG74" i="2"/>
  <c r="AH40" i="2"/>
  <c r="AF41" i="2" s="1"/>
  <c r="AG40" i="2"/>
  <c r="AH111" i="2"/>
  <c r="AG111" i="2"/>
  <c r="AH65" i="2"/>
  <c r="AF66" i="2" s="1"/>
  <c r="AG66" i="2" s="1"/>
  <c r="AG65" i="2"/>
  <c r="AH45" i="2"/>
  <c r="AF46" i="2" s="1"/>
  <c r="AG46" i="2" s="1"/>
  <c r="AG45" i="2"/>
  <c r="AH22" i="2"/>
  <c r="AF23" i="2" s="1"/>
  <c r="AH23" i="2" s="1"/>
  <c r="AF24" i="2" s="1"/>
  <c r="AG22" i="2"/>
  <c r="AG209" i="2"/>
  <c r="AH209" i="2"/>
  <c r="AF210" i="2" s="1"/>
  <c r="X9" i="7"/>
  <c r="AG116" i="2"/>
  <c r="AH84" i="2"/>
  <c r="AF85" i="2" s="1"/>
  <c r="AG84" i="2"/>
  <c r="AH58" i="2"/>
  <c r="AF59" i="2" s="1"/>
  <c r="AG58" i="2"/>
  <c r="AH102" i="2"/>
  <c r="AF103" i="2" s="1"/>
  <c r="AG102" i="2"/>
  <c r="AH153" i="2"/>
  <c r="AF154" i="2" s="1"/>
  <c r="AG153" i="2"/>
  <c r="R29" i="7"/>
  <c r="L9" i="7"/>
  <c r="AH88" i="2"/>
  <c r="AG88" i="2"/>
  <c r="AH224" i="2"/>
  <c r="AF225" i="2" s="1"/>
  <c r="AG225" i="2" s="1"/>
  <c r="AG224" i="2"/>
  <c r="AG126" i="2"/>
  <c r="AH126" i="2"/>
  <c r="AF127" i="2" s="1"/>
  <c r="AH149" i="2"/>
  <c r="AF150" i="2" s="1"/>
  <c r="AH150" i="2" s="1"/>
  <c r="AG149" i="2"/>
  <c r="AH34" i="2"/>
  <c r="AF35" i="2" s="1"/>
  <c r="AG34" i="2"/>
  <c r="AG28" i="2"/>
  <c r="AH18" i="2"/>
  <c r="AF19" i="2" s="1"/>
  <c r="AG18" i="2"/>
  <c r="L49" i="7"/>
  <c r="AD19" i="7"/>
  <c r="X29" i="7"/>
  <c r="T9" i="7"/>
  <c r="AJ19" i="7"/>
  <c r="T19" i="7"/>
  <c r="R9" i="7"/>
  <c r="AJ9" i="7"/>
  <c r="AD39" i="7"/>
  <c r="X19" i="7"/>
  <c r="L29" i="7"/>
  <c r="AJ49" i="7"/>
  <c r="R39" i="7"/>
  <c r="AJ39" i="7"/>
  <c r="U13" i="2"/>
  <c r="V13" i="2"/>
  <c r="AH13" i="2"/>
  <c r="AF14" i="2" s="1"/>
  <c r="AG14" i="2" s="1"/>
  <c r="J16" i="6"/>
  <c r="U45" i="2"/>
  <c r="AJ45" i="2" s="1"/>
  <c r="U29" i="2"/>
  <c r="AJ29" i="2" s="1"/>
  <c r="U93" i="2"/>
  <c r="AJ93" i="2" s="1"/>
  <c r="AI93" i="2" s="1"/>
  <c r="U96" i="2"/>
  <c r="AJ96" i="2" s="1"/>
  <c r="AI96" i="2" s="1"/>
  <c r="U134" i="2"/>
  <c r="AJ134" i="2" s="1"/>
  <c r="V48" i="2"/>
  <c r="U38" i="2"/>
  <c r="AJ38" i="2" s="1"/>
  <c r="U194" i="2"/>
  <c r="AJ194" i="2" s="1"/>
  <c r="U17" i="2"/>
  <c r="AJ17" i="2" s="1"/>
  <c r="U75" i="2"/>
  <c r="AJ75" i="2" s="1"/>
  <c r="U40" i="2"/>
  <c r="AJ40" i="2" s="1"/>
  <c r="V233" i="2"/>
  <c r="U65" i="2"/>
  <c r="AJ65" i="2" s="1"/>
  <c r="U165" i="2"/>
  <c r="AJ165" i="2" s="1"/>
  <c r="N16" i="6"/>
  <c r="U117" i="2"/>
  <c r="AJ117" i="2" s="1"/>
  <c r="AI117" i="2" s="1"/>
  <c r="U130" i="2"/>
  <c r="AJ130" i="2" s="1"/>
  <c r="U173" i="2"/>
  <c r="AJ173" i="2" s="1"/>
  <c r="U44" i="2"/>
  <c r="AJ44" i="2" s="1"/>
  <c r="AI44" i="2" s="1"/>
  <c r="V220" i="2"/>
  <c r="V202" i="2"/>
  <c r="U60" i="2"/>
  <c r="AJ60" i="2" s="1"/>
  <c r="AF26" i="6"/>
  <c r="AJ32" i="6"/>
  <c r="U142" i="2"/>
  <c r="AJ142" i="2" s="1"/>
  <c r="U162" i="2"/>
  <c r="AJ162" i="2" s="1"/>
  <c r="V107" i="2"/>
  <c r="U223" i="2"/>
  <c r="AJ223" i="2" s="1"/>
  <c r="U63" i="2"/>
  <c r="AJ63" i="2" s="1"/>
  <c r="U111" i="2"/>
  <c r="AJ111" i="2" s="1"/>
  <c r="AI111" i="2" s="1"/>
  <c r="U122" i="2"/>
  <c r="AJ122" i="2" s="1"/>
  <c r="U190" i="2"/>
  <c r="AJ190" i="2" s="1"/>
  <c r="U141" i="2"/>
  <c r="AJ141" i="2" s="1"/>
  <c r="AI141" i="2" s="1"/>
  <c r="AK141" i="2" s="1"/>
  <c r="V153" i="2"/>
  <c r="P34" i="6"/>
  <c r="L14" i="6"/>
  <c r="V134" i="2"/>
  <c r="AB14" i="6"/>
  <c r="T38" i="6"/>
  <c r="N22" i="6"/>
  <c r="AL6" i="6"/>
  <c r="T30" i="6"/>
  <c r="T14" i="6"/>
  <c r="P8" i="6"/>
  <c r="AH32" i="6"/>
  <c r="AB42" i="6"/>
  <c r="P6" i="6"/>
  <c r="Z22" i="6"/>
  <c r="J6" i="6"/>
  <c r="V6" i="6"/>
  <c r="AH30" i="6"/>
  <c r="AF14" i="6"/>
  <c r="P30" i="6"/>
  <c r="AB22" i="6"/>
  <c r="J22" i="6"/>
  <c r="AB6" i="6"/>
  <c r="AF38" i="6"/>
  <c r="AB38" i="6"/>
  <c r="Z30" i="6"/>
  <c r="V22" i="6"/>
  <c r="J30" i="6"/>
  <c r="AH6" i="6"/>
  <c r="AF30" i="6"/>
  <c r="V43" i="2"/>
  <c r="U43" i="2"/>
  <c r="AJ43" i="2" s="1"/>
  <c r="AI43" i="2" s="1"/>
  <c r="AH89" i="2"/>
  <c r="AF90" i="2" s="1"/>
  <c r="AH90" i="2" s="1"/>
  <c r="AG89" i="2"/>
  <c r="AH48" i="2"/>
  <c r="AF49" i="2" s="1"/>
  <c r="AG48" i="2"/>
  <c r="R52" i="7"/>
  <c r="AD42" i="7"/>
  <c r="R12" i="7"/>
  <c r="L42" i="7"/>
  <c r="AD52" i="7"/>
  <c r="L52" i="7"/>
  <c r="X42" i="7"/>
  <c r="AJ32" i="7"/>
  <c r="R32" i="7"/>
  <c r="AD22" i="7"/>
  <c r="X52" i="7"/>
  <c r="AJ42" i="7"/>
  <c r="R42" i="7"/>
  <c r="AJ52" i="7"/>
  <c r="L32" i="7"/>
  <c r="X22" i="7"/>
  <c r="AJ12" i="7"/>
  <c r="L12" i="7"/>
  <c r="R22" i="7"/>
  <c r="AD12" i="7"/>
  <c r="AD32" i="7"/>
  <c r="L22" i="7"/>
  <c r="X32" i="7"/>
  <c r="AJ22" i="7"/>
  <c r="X12" i="7"/>
  <c r="AL29" i="7"/>
  <c r="U77" i="2"/>
  <c r="AJ77" i="2" s="1"/>
  <c r="V77" i="2"/>
  <c r="V83" i="2"/>
  <c r="U83" i="2"/>
  <c r="AJ83" i="2" s="1"/>
  <c r="U167" i="2"/>
  <c r="AJ167" i="2" s="1"/>
  <c r="V167" i="2"/>
  <c r="AD9" i="7"/>
  <c r="X49" i="7"/>
  <c r="AL14" i="6"/>
  <c r="Z39" i="7"/>
  <c r="V87" i="2"/>
  <c r="U87" i="2"/>
  <c r="AJ87" i="2" s="1"/>
  <c r="AH100" i="2"/>
  <c r="AG100" i="2"/>
  <c r="U30" i="7"/>
  <c r="AG20" i="7"/>
  <c r="AA50" i="7"/>
  <c r="AM40" i="7"/>
  <c r="O20" i="7"/>
  <c r="U40" i="7"/>
  <c r="AG30" i="7"/>
  <c r="AM50" i="7"/>
  <c r="O30" i="7"/>
  <c r="U50" i="7"/>
  <c r="AG40" i="7"/>
  <c r="O40" i="7"/>
  <c r="AA30" i="7"/>
  <c r="O50" i="7"/>
  <c r="AA40" i="7"/>
  <c r="AM10" i="7"/>
  <c r="U10" i="7"/>
  <c r="AG50" i="7"/>
  <c r="AA20" i="7"/>
  <c r="AG10" i="7"/>
  <c r="AM30" i="7"/>
  <c r="O10" i="7"/>
  <c r="U20" i="7"/>
  <c r="AA10" i="7"/>
  <c r="AM20" i="7"/>
  <c r="V186" i="2"/>
  <c r="U186" i="2"/>
  <c r="AJ186" i="2" s="1"/>
  <c r="AH168" i="2"/>
  <c r="AF169" i="2" s="1"/>
  <c r="AH169" i="2" s="1"/>
  <c r="AF170" i="2" s="1"/>
  <c r="AG160" i="2"/>
  <c r="AH160" i="2"/>
  <c r="AF161" i="2" s="1"/>
  <c r="AG161" i="2" s="1"/>
  <c r="M50" i="7"/>
  <c r="Y40" i="7"/>
  <c r="AK30" i="7"/>
  <c r="S30" i="7"/>
  <c r="AE20" i="7"/>
  <c r="Y50" i="7"/>
  <c r="AK40" i="7"/>
  <c r="S40" i="7"/>
  <c r="AE30" i="7"/>
  <c r="AK50" i="7"/>
  <c r="M30" i="7"/>
  <c r="S50" i="7"/>
  <c r="AE40" i="7"/>
  <c r="AE50" i="7"/>
  <c r="AK20" i="7"/>
  <c r="AK10" i="7"/>
  <c r="S10" i="7"/>
  <c r="Y20" i="7"/>
  <c r="AE10" i="7"/>
  <c r="M40" i="7"/>
  <c r="M10" i="7"/>
  <c r="Y30" i="7"/>
  <c r="S20" i="7"/>
  <c r="M20" i="7"/>
  <c r="Y10" i="7"/>
  <c r="AH109" i="2"/>
  <c r="AF110" i="2" s="1"/>
  <c r="AH110" i="2" s="1"/>
  <c r="AG109" i="2"/>
  <c r="AH92" i="2"/>
  <c r="AG92" i="2"/>
  <c r="L19" i="7"/>
  <c r="AJ29" i="7"/>
  <c r="N49" i="7"/>
  <c r="U89" i="2"/>
  <c r="AJ89" i="2" s="1"/>
  <c r="V89" i="2"/>
  <c r="V81" i="2"/>
  <c r="U81" i="2"/>
  <c r="AJ81" i="2" s="1"/>
  <c r="V119" i="2"/>
  <c r="U119" i="2"/>
  <c r="AJ119" i="2" s="1"/>
  <c r="U164" i="2"/>
  <c r="AJ164" i="2" s="1"/>
  <c r="AI164" i="2" s="1"/>
  <c r="V164" i="2"/>
  <c r="U139" i="2"/>
  <c r="AJ139" i="2" s="1"/>
  <c r="V139" i="2"/>
  <c r="U101" i="2"/>
  <c r="AJ101" i="2" s="1"/>
  <c r="AI101" i="2" s="1"/>
  <c r="V101" i="2"/>
  <c r="AH190" i="2"/>
  <c r="AF191" i="2" s="1"/>
  <c r="AH191" i="2" s="1"/>
  <c r="AF192" i="2" s="1"/>
  <c r="AG190" i="2"/>
  <c r="AH117" i="2"/>
  <c r="AG117" i="2"/>
  <c r="AH139" i="2"/>
  <c r="AF140" i="2" s="1"/>
  <c r="AG139" i="2"/>
  <c r="AJ40" i="6"/>
  <c r="AH123" i="2"/>
  <c r="AF124" i="2" s="1"/>
  <c r="AH124" i="2" s="1"/>
  <c r="AF125" i="2" s="1"/>
  <c r="AG123" i="2"/>
  <c r="AD29" i="7"/>
  <c r="X39" i="7"/>
  <c r="AH38" i="2"/>
  <c r="AF39" i="2" s="1"/>
  <c r="AH39" i="2" s="1"/>
  <c r="AG38" i="2"/>
  <c r="V17" i="2"/>
  <c r="AF6" i="6"/>
  <c r="AF49" i="7"/>
  <c r="V70" i="2"/>
  <c r="U70" i="2"/>
  <c r="V97" i="2"/>
  <c r="U97" i="2"/>
  <c r="AJ97" i="2" s="1"/>
  <c r="V149" i="2"/>
  <c r="U149" i="2"/>
  <c r="AJ149" i="2" s="1"/>
  <c r="U104" i="2"/>
  <c r="AJ104" i="2" s="1"/>
  <c r="V104" i="2"/>
  <c r="AH60" i="2"/>
  <c r="AF61" i="2" s="1"/>
  <c r="AH61" i="2" s="1"/>
  <c r="AF62" i="2" s="1"/>
  <c r="AG60" i="2"/>
  <c r="Z29" i="7"/>
  <c r="V20" i="2"/>
  <c r="U20" i="2"/>
  <c r="AJ20" i="2" s="1"/>
  <c r="V112" i="2"/>
  <c r="U112" i="2"/>
  <c r="AJ112" i="2" s="1"/>
  <c r="V144" i="2"/>
  <c r="U144" i="2"/>
  <c r="AJ144" i="2" s="1"/>
  <c r="V196" i="2"/>
  <c r="U196" i="2"/>
  <c r="AJ196" i="2" s="1"/>
  <c r="V171" i="2"/>
  <c r="U171" i="2"/>
  <c r="AJ171" i="2" s="1"/>
  <c r="AH144" i="2"/>
  <c r="AF145" i="2" s="1"/>
  <c r="AH145" i="2" s="1"/>
  <c r="AG144" i="2"/>
  <c r="AH80" i="2"/>
  <c r="AG80" i="2"/>
  <c r="N29" i="7"/>
  <c r="N39" i="7"/>
  <c r="V80" i="2"/>
  <c r="U80" i="2"/>
  <c r="AJ80" i="2" s="1"/>
  <c r="AI80" i="2" s="1"/>
  <c r="V99" i="2"/>
  <c r="U99" i="2"/>
  <c r="AJ99" i="2" s="1"/>
  <c r="U155" i="2"/>
  <c r="AJ155" i="2" s="1"/>
  <c r="V155" i="2"/>
  <c r="V199" i="2"/>
  <c r="U199" i="2"/>
  <c r="AJ199" i="2" s="1"/>
  <c r="AH104" i="2"/>
  <c r="AF105" i="2" s="1"/>
  <c r="AH105" i="2" s="1"/>
  <c r="AF106" i="2" s="1"/>
  <c r="AG106" i="2" s="1"/>
  <c r="AG104" i="2"/>
  <c r="AH75" i="2"/>
  <c r="AF76" i="2" s="1"/>
  <c r="AH76" i="2" s="1"/>
  <c r="AG75" i="2"/>
  <c r="AH202" i="2"/>
  <c r="AF203" i="2" s="1"/>
  <c r="AH203" i="2" s="1"/>
  <c r="AF204" i="2" s="1"/>
  <c r="AG204" i="2" s="1"/>
  <c r="AG202" i="2"/>
  <c r="AH15" i="2"/>
  <c r="AF16" i="2" s="1"/>
  <c r="AH16" i="2" s="1"/>
  <c r="AG15" i="2"/>
  <c r="AL9" i="7"/>
  <c r="AF39" i="7"/>
  <c r="U95" i="2"/>
  <c r="AJ95" i="2" s="1"/>
  <c r="AI95" i="2" s="1"/>
  <c r="V95" i="2"/>
  <c r="U205" i="2"/>
  <c r="AJ205" i="2" s="1"/>
  <c r="V205" i="2"/>
  <c r="U54" i="7"/>
  <c r="AG44" i="7"/>
  <c r="U14" i="7"/>
  <c r="O44" i="7"/>
  <c r="AA34" i="7"/>
  <c r="AM24" i="7"/>
  <c r="AG54" i="7"/>
  <c r="O54" i="7"/>
  <c r="AA44" i="7"/>
  <c r="AM34" i="7"/>
  <c r="U34" i="7"/>
  <c r="AG24" i="7"/>
  <c r="AA54" i="7"/>
  <c r="AM44" i="7"/>
  <c r="AM54" i="7"/>
  <c r="U44" i="7"/>
  <c r="O24" i="7"/>
  <c r="AM14" i="7"/>
  <c r="AG34" i="7"/>
  <c r="O14" i="7"/>
  <c r="AG14" i="7"/>
  <c r="O34" i="7"/>
  <c r="AA24" i="7"/>
  <c r="AA14" i="7"/>
  <c r="U24" i="7"/>
  <c r="U158" i="2"/>
  <c r="AJ158" i="2" s="1"/>
  <c r="V158" i="2"/>
  <c r="AH44" i="2"/>
  <c r="AG44" i="2"/>
  <c r="AH29" i="2"/>
  <c r="AF30" i="2" s="1"/>
  <c r="AG29" i="2"/>
  <c r="AH97" i="2"/>
  <c r="AF98" i="2" s="1"/>
  <c r="AG98" i="2" s="1"/>
  <c r="AG97" i="2"/>
  <c r="Z48" i="7"/>
  <c r="AL38" i="7"/>
  <c r="N18" i="7"/>
  <c r="AL48" i="7"/>
  <c r="T48" i="7"/>
  <c r="AF38" i="7"/>
  <c r="N38" i="7"/>
  <c r="Z28" i="7"/>
  <c r="AL18" i="7"/>
  <c r="AF48" i="7"/>
  <c r="N48" i="7"/>
  <c r="Z38" i="7"/>
  <c r="T28" i="7"/>
  <c r="AF18" i="7"/>
  <c r="T38" i="7"/>
  <c r="AL28" i="7"/>
  <c r="Z18" i="7"/>
  <c r="AF8" i="7"/>
  <c r="AF28" i="7"/>
  <c r="N8" i="7"/>
  <c r="T18" i="7"/>
  <c r="Z8" i="7"/>
  <c r="AL8" i="7"/>
  <c r="T8" i="7"/>
  <c r="N28" i="7"/>
  <c r="R19" i="7"/>
  <c r="N50" i="7"/>
  <c r="Z40" i="7"/>
  <c r="AL30" i="7"/>
  <c r="Z50" i="7"/>
  <c r="AL40" i="7"/>
  <c r="T40" i="7"/>
  <c r="AF30" i="7"/>
  <c r="AL50" i="7"/>
  <c r="N30" i="7"/>
  <c r="Z20" i="7"/>
  <c r="AL10" i="7"/>
  <c r="T50" i="7"/>
  <c r="AF40" i="7"/>
  <c r="N40" i="7"/>
  <c r="AF50" i="7"/>
  <c r="T20" i="7"/>
  <c r="AF20" i="7"/>
  <c r="T10" i="7"/>
  <c r="AF10" i="7"/>
  <c r="N10" i="7"/>
  <c r="Z30" i="7"/>
  <c r="Z10" i="7"/>
  <c r="AL20" i="7"/>
  <c r="T30" i="7"/>
  <c r="N20" i="7"/>
  <c r="Z19" i="7"/>
  <c r="T49" i="7"/>
  <c r="U133" i="2"/>
  <c r="AJ133" i="2" s="1"/>
  <c r="AI133" i="2" s="1"/>
  <c r="V133" i="2"/>
  <c r="V116" i="2"/>
  <c r="U116" i="2"/>
  <c r="AJ116" i="2" s="1"/>
  <c r="AI116" i="2" s="1"/>
  <c r="V151" i="2"/>
  <c r="U151" i="2"/>
  <c r="AJ151" i="2" s="1"/>
  <c r="AH95" i="2"/>
  <c r="AG95" i="2"/>
  <c r="AG147" i="2"/>
  <c r="AH147" i="2"/>
  <c r="AF148" i="2" s="1"/>
  <c r="AG118" i="2"/>
  <c r="AH118" i="2"/>
  <c r="AH133" i="2"/>
  <c r="AG133" i="2"/>
  <c r="AD49" i="7"/>
  <c r="Z14" i="6"/>
  <c r="N14" i="6"/>
  <c r="V60" i="2"/>
  <c r="N42" i="7"/>
  <c r="Z32" i="7"/>
  <c r="AL22" i="7"/>
  <c r="AF52" i="7"/>
  <c r="N52" i="7"/>
  <c r="Z42" i="7"/>
  <c r="T32" i="7"/>
  <c r="Z52" i="7"/>
  <c r="AL42" i="7"/>
  <c r="N22" i="7"/>
  <c r="Z12" i="7"/>
  <c r="T42" i="7"/>
  <c r="AF32" i="7"/>
  <c r="AL52" i="7"/>
  <c r="T52" i="7"/>
  <c r="AF42" i="7"/>
  <c r="T12" i="7"/>
  <c r="Z22" i="7"/>
  <c r="AL12" i="7"/>
  <c r="N12" i="7"/>
  <c r="T22" i="7"/>
  <c r="AF12" i="7"/>
  <c r="AL32" i="7"/>
  <c r="N32" i="7"/>
  <c r="AF22" i="7"/>
  <c r="Z9" i="7"/>
  <c r="AL49" i="7"/>
  <c r="V118" i="2"/>
  <c r="U118" i="2"/>
  <c r="AJ118" i="2" s="1"/>
  <c r="AI118" i="2" s="1"/>
  <c r="V126" i="2"/>
  <c r="U126" i="2"/>
  <c r="AJ126" i="2" s="1"/>
  <c r="U177" i="2"/>
  <c r="AJ177" i="2" s="1"/>
  <c r="V177" i="2"/>
  <c r="V213" i="2"/>
  <c r="U213" i="2"/>
  <c r="AJ213" i="2" s="1"/>
  <c r="AG197" i="2"/>
  <c r="AH197" i="2"/>
  <c r="AF198" i="2" s="1"/>
  <c r="V22" i="2"/>
  <c r="AG183" i="2"/>
  <c r="AH183" i="2"/>
  <c r="AF184" i="2" s="1"/>
  <c r="AH184" i="2" s="1"/>
  <c r="AF185" i="2" s="1"/>
  <c r="AH81" i="2"/>
  <c r="AF82" i="2" s="1"/>
  <c r="AH82" i="2" s="1"/>
  <c r="AG81" i="2"/>
  <c r="AH232" i="2"/>
  <c r="AG232" i="2"/>
  <c r="AH186" i="2"/>
  <c r="AF187" i="2" s="1"/>
  <c r="AH187" i="2" s="1"/>
  <c r="AF188" i="2" s="1"/>
  <c r="AG186" i="2"/>
  <c r="AG112" i="2"/>
  <c r="AH112" i="2"/>
  <c r="AF113" i="2" s="1"/>
  <c r="AH113" i="2" s="1"/>
  <c r="AF114" i="2" s="1"/>
  <c r="L40" i="6"/>
  <c r="AH101" i="2"/>
  <c r="AG101" i="2"/>
  <c r="L39" i="7"/>
  <c r="T6" i="6"/>
  <c r="AL38" i="6"/>
  <c r="N9" i="7"/>
  <c r="T39" i="7"/>
  <c r="U86" i="2"/>
  <c r="AJ86" i="2" s="1"/>
  <c r="AI86" i="2" s="1"/>
  <c r="V86" i="2"/>
  <c r="U91" i="2"/>
  <c r="AJ91" i="2" s="1"/>
  <c r="AI91" i="2" s="1"/>
  <c r="V91" i="2"/>
  <c r="U147" i="2"/>
  <c r="AJ147" i="2" s="1"/>
  <c r="V147" i="2"/>
  <c r="V209" i="2"/>
  <c r="U209" i="2"/>
  <c r="AJ209" i="2" s="1"/>
  <c r="AH171" i="2"/>
  <c r="AF172" i="2" s="1"/>
  <c r="AH172" i="2" s="1"/>
  <c r="AG171" i="2"/>
  <c r="AH94" i="2"/>
  <c r="AG94" i="2"/>
  <c r="AH25" i="2"/>
  <c r="AF26" i="2" s="1"/>
  <c r="AH26" i="2" s="1"/>
  <c r="AG25" i="2"/>
  <c r="AF9" i="7"/>
  <c r="AL39" i="7"/>
  <c r="V42" i="2"/>
  <c r="U42" i="2"/>
  <c r="AJ42" i="2" s="1"/>
  <c r="AI42" i="2" s="1"/>
  <c r="AK42" i="2" s="1"/>
  <c r="U102" i="2"/>
  <c r="AJ102" i="2" s="1"/>
  <c r="V102" i="2"/>
  <c r="V183" i="2"/>
  <c r="U183" i="2"/>
  <c r="AJ183" i="2" s="1"/>
  <c r="V218" i="2"/>
  <c r="U218" i="2"/>
  <c r="AJ218" i="2" s="1"/>
  <c r="AH228" i="2"/>
  <c r="AF229" i="2" s="1"/>
  <c r="AH229" i="2" s="1"/>
  <c r="AF230" i="2" s="1"/>
  <c r="AG228" i="2"/>
  <c r="AG52" i="7"/>
  <c r="U22" i="7"/>
  <c r="AG12" i="7"/>
  <c r="O52" i="7"/>
  <c r="AA42" i="7"/>
  <c r="AM32" i="7"/>
  <c r="U32" i="7"/>
  <c r="AA52" i="7"/>
  <c r="AM42" i="7"/>
  <c r="O22" i="7"/>
  <c r="U42" i="7"/>
  <c r="AG32" i="7"/>
  <c r="AM52" i="7"/>
  <c r="O32" i="7"/>
  <c r="O42" i="7"/>
  <c r="AA22" i="7"/>
  <c r="AM12" i="7"/>
  <c r="O12" i="7"/>
  <c r="U52" i="7"/>
  <c r="AG42" i="7"/>
  <c r="AA32" i="7"/>
  <c r="AM22" i="7"/>
  <c r="AA12" i="7"/>
  <c r="AG22" i="7"/>
  <c r="U12" i="7"/>
  <c r="AH77" i="2"/>
  <c r="AF78" i="2" s="1"/>
  <c r="AH78" i="2" s="1"/>
  <c r="AF79" i="2" s="1"/>
  <c r="AG77" i="2"/>
  <c r="N19" i="7"/>
  <c r="Z49" i="7"/>
  <c r="U15" i="2"/>
  <c r="AJ15" i="2" s="1"/>
  <c r="V15" i="2"/>
  <c r="V228" i="2"/>
  <c r="U228" i="2"/>
  <c r="AJ228" i="2" s="1"/>
  <c r="V57" i="2"/>
  <c r="U57" i="2"/>
  <c r="AJ57" i="2" s="1"/>
  <c r="AG213" i="2"/>
  <c r="AH213" i="2"/>
  <c r="AF214" i="2" s="1"/>
  <c r="AH214" i="2" s="1"/>
  <c r="AF215" i="2" s="1"/>
  <c r="AG221" i="2"/>
  <c r="AH221" i="2"/>
  <c r="AF222" i="2" s="1"/>
  <c r="AH222" i="2" s="1"/>
  <c r="AH199" i="2"/>
  <c r="AF200" i="2" s="1"/>
  <c r="AG199" i="2"/>
  <c r="AH151" i="2"/>
  <c r="AF152" i="2" s="1"/>
  <c r="AH152" i="2" s="1"/>
  <c r="AG151" i="2"/>
  <c r="AH108" i="2"/>
  <c r="AG108" i="2"/>
  <c r="AH63" i="2"/>
  <c r="AF64" i="2" s="1"/>
  <c r="AG63" i="2"/>
  <c r="AH91" i="2"/>
  <c r="AG91" i="2"/>
  <c r="AF29" i="7"/>
  <c r="AF19" i="7"/>
  <c r="U92" i="2"/>
  <c r="AJ92" i="2" s="1"/>
  <c r="AI92" i="2" s="1"/>
  <c r="V92" i="2"/>
  <c r="U94" i="2"/>
  <c r="AJ94" i="2" s="1"/>
  <c r="AI94" i="2" s="1"/>
  <c r="V94" i="2"/>
  <c r="U160" i="2"/>
  <c r="AJ160" i="2" s="1"/>
  <c r="V160" i="2"/>
  <c r="AH205" i="2"/>
  <c r="AF206" i="2" s="1"/>
  <c r="AG205" i="2"/>
  <c r="V162" i="2"/>
  <c r="AH163" i="2"/>
  <c r="AG163" i="2"/>
  <c r="V142" i="2"/>
  <c r="AH119" i="2"/>
  <c r="AF120" i="2" s="1"/>
  <c r="AH120" i="2" s="1"/>
  <c r="AF121" i="2" s="1"/>
  <c r="AG119" i="2"/>
  <c r="AG70" i="2"/>
  <c r="AH70" i="2"/>
  <c r="AF71" i="2" s="1"/>
  <c r="AH71" i="2" s="1"/>
  <c r="AF72" i="2" s="1"/>
  <c r="AL19" i="7"/>
  <c r="U33" i="2"/>
  <c r="AJ33" i="2" s="1"/>
  <c r="V33" i="2"/>
  <c r="U137" i="2"/>
  <c r="AJ137" i="2" s="1"/>
  <c r="V137" i="2"/>
  <c r="V109" i="2"/>
  <c r="U109" i="2"/>
  <c r="AJ109" i="2" s="1"/>
  <c r="U146" i="2"/>
  <c r="AJ146" i="2" s="1"/>
  <c r="AI146" i="2" s="1"/>
  <c r="V146" i="2"/>
  <c r="V232" i="2"/>
  <c r="U232" i="2"/>
  <c r="AJ232" i="2" s="1"/>
  <c r="AI232" i="2" s="1"/>
  <c r="AK86" i="2" l="1"/>
  <c r="AK146" i="2"/>
  <c r="AG174" i="2"/>
  <c r="AK164" i="2"/>
  <c r="AK96" i="2"/>
  <c r="AK93" i="2"/>
  <c r="AH138" i="2"/>
  <c r="AH21" i="2"/>
  <c r="AG234" i="2"/>
  <c r="AK43" i="2"/>
  <c r="AG131" i="2"/>
  <c r="AG76" i="2"/>
  <c r="AG90" i="2"/>
  <c r="AG143" i="2"/>
  <c r="AG105" i="2"/>
  <c r="AG172" i="2"/>
  <c r="AH66" i="2"/>
  <c r="AF67" i="2" s="1"/>
  <c r="AH67" i="2" s="1"/>
  <c r="AF68" i="2" s="1"/>
  <c r="AH161" i="2"/>
  <c r="AG23" i="2"/>
  <c r="AG124" i="2"/>
  <c r="AG195" i="2"/>
  <c r="AH46" i="2"/>
  <c r="AG39" i="2"/>
  <c r="AH98" i="2"/>
  <c r="AH204" i="2"/>
  <c r="AG152" i="2"/>
  <c r="AG145" i="2"/>
  <c r="AG120" i="2"/>
  <c r="AH135" i="2"/>
  <c r="AF136" i="2" s="1"/>
  <c r="AG135" i="2"/>
  <c r="AI237" i="2"/>
  <c r="AK237" i="2" s="1"/>
  <c r="AJ238" i="2"/>
  <c r="AI238" i="2" s="1"/>
  <c r="AK238" i="2" s="1"/>
  <c r="AI251" i="2"/>
  <c r="AK251" i="2" s="1"/>
  <c r="AI252" i="2"/>
  <c r="AK252" i="2" s="1"/>
  <c r="AJ253" i="2"/>
  <c r="AI253" i="2" s="1"/>
  <c r="AK253" i="2" s="1"/>
  <c r="AI241" i="2"/>
  <c r="AK241" i="2" s="1"/>
  <c r="AI242" i="2"/>
  <c r="AK242" i="2" s="1"/>
  <c r="AJ243" i="2"/>
  <c r="AI248" i="2"/>
  <c r="AK248" i="2" s="1"/>
  <c r="AI235" i="2"/>
  <c r="AK235" i="2" s="1"/>
  <c r="AJ236" i="2"/>
  <c r="AI236" i="2" s="1"/>
  <c r="AK236" i="2" s="1"/>
  <c r="AI249" i="2"/>
  <c r="AK249" i="2" s="1"/>
  <c r="AJ250" i="2"/>
  <c r="AI250" i="2" s="1"/>
  <c r="AK250" i="2" s="1"/>
  <c r="AI245" i="2"/>
  <c r="AK245" i="2" s="1"/>
  <c r="AJ246" i="2"/>
  <c r="AI246" i="2" s="1"/>
  <c r="AK246" i="2" s="1"/>
  <c r="AI239" i="2"/>
  <c r="AK239" i="2" s="1"/>
  <c r="AJ240" i="2"/>
  <c r="AI240" i="2" s="1"/>
  <c r="AK240" i="2" s="1"/>
  <c r="AK232" i="2"/>
  <c r="AH230" i="2"/>
  <c r="AF231" i="2" s="1"/>
  <c r="AG230" i="2"/>
  <c r="AG229" i="2"/>
  <c r="AI228" i="2"/>
  <c r="AK228" i="2" s="1"/>
  <c r="AJ229" i="2"/>
  <c r="AH225" i="2"/>
  <c r="AF226" i="2" s="1"/>
  <c r="AI223" i="2"/>
  <c r="AK223" i="2" s="1"/>
  <c r="AJ224" i="2"/>
  <c r="AG222" i="2"/>
  <c r="AI218" i="2"/>
  <c r="AK218" i="2" s="1"/>
  <c r="AJ219" i="2"/>
  <c r="AI219" i="2" s="1"/>
  <c r="AK219" i="2" s="1"/>
  <c r="AG215" i="2"/>
  <c r="AH215" i="2"/>
  <c r="AF216" i="2" s="1"/>
  <c r="AG214" i="2"/>
  <c r="AI213" i="2"/>
  <c r="AK213" i="2" s="1"/>
  <c r="AJ214" i="2"/>
  <c r="AH210" i="2"/>
  <c r="AF211" i="2" s="1"/>
  <c r="AG210" i="2"/>
  <c r="AI209" i="2"/>
  <c r="AK209" i="2" s="1"/>
  <c r="AJ210" i="2"/>
  <c r="AG206" i="2"/>
  <c r="AH206" i="2"/>
  <c r="AF207" i="2" s="1"/>
  <c r="AI205" i="2"/>
  <c r="AK205" i="2" s="1"/>
  <c r="AJ206" i="2"/>
  <c r="AG203" i="2"/>
  <c r="AI199" i="2"/>
  <c r="AK199" i="2" s="1"/>
  <c r="AJ200" i="2"/>
  <c r="AH200" i="2"/>
  <c r="AF201" i="2" s="1"/>
  <c r="AG200" i="2"/>
  <c r="AI196" i="2"/>
  <c r="AK196" i="2" s="1"/>
  <c r="AJ197" i="2"/>
  <c r="AG198" i="2"/>
  <c r="AH198" i="2"/>
  <c r="AI194" i="2"/>
  <c r="AK194" i="2" s="1"/>
  <c r="AJ195" i="2"/>
  <c r="AI195" i="2" s="1"/>
  <c r="AH192" i="2"/>
  <c r="AF193" i="2" s="1"/>
  <c r="AG192" i="2"/>
  <c r="AG191" i="2"/>
  <c r="AI190" i="2"/>
  <c r="AK190" i="2" s="1"/>
  <c r="AJ191" i="2"/>
  <c r="AH188" i="2"/>
  <c r="AF189" i="2" s="1"/>
  <c r="AG188" i="2"/>
  <c r="AG187" i="2"/>
  <c r="AI186" i="2"/>
  <c r="AK186" i="2" s="1"/>
  <c r="AJ187" i="2"/>
  <c r="AG185" i="2"/>
  <c r="AH185" i="2"/>
  <c r="AI183" i="2"/>
  <c r="AK183" i="2" s="1"/>
  <c r="AJ184" i="2"/>
  <c r="AG184" i="2"/>
  <c r="AI177" i="2"/>
  <c r="AK177" i="2" s="1"/>
  <c r="AJ178" i="2"/>
  <c r="AH179" i="2"/>
  <c r="AF180" i="2" s="1"/>
  <c r="AG179" i="2"/>
  <c r="AH176" i="2"/>
  <c r="AG176" i="2"/>
  <c r="AG175" i="2"/>
  <c r="AI173" i="2"/>
  <c r="AK173" i="2" s="1"/>
  <c r="AJ174" i="2"/>
  <c r="AI171" i="2"/>
  <c r="AK171" i="2" s="1"/>
  <c r="AJ172" i="2"/>
  <c r="AI172" i="2" s="1"/>
  <c r="AG170" i="2"/>
  <c r="AH170" i="2"/>
  <c r="AI167" i="2"/>
  <c r="AK167" i="2" s="1"/>
  <c r="AJ168" i="2"/>
  <c r="AG169" i="2"/>
  <c r="AI165" i="2"/>
  <c r="AK165" i="2" s="1"/>
  <c r="AJ166" i="2"/>
  <c r="AI166" i="2" s="1"/>
  <c r="AK166" i="2" s="1"/>
  <c r="AI162" i="2"/>
  <c r="AK162" i="2" s="1"/>
  <c r="AJ163" i="2"/>
  <c r="AI163" i="2" s="1"/>
  <c r="AK163" i="2" s="1"/>
  <c r="AI160" i="2"/>
  <c r="AK160" i="2" s="1"/>
  <c r="AJ161" i="2"/>
  <c r="AI161" i="2" s="1"/>
  <c r="AK161" i="2" s="1"/>
  <c r="AI158" i="2"/>
  <c r="AK158" i="2" s="1"/>
  <c r="AJ159" i="2"/>
  <c r="AI159" i="2" s="1"/>
  <c r="AK159" i="2" s="1"/>
  <c r="AH157" i="2"/>
  <c r="AG157" i="2"/>
  <c r="AI155" i="2"/>
  <c r="AK155" i="2" s="1"/>
  <c r="AJ156" i="2"/>
  <c r="AH154" i="2"/>
  <c r="AG154" i="2"/>
  <c r="AI151" i="2"/>
  <c r="AK151" i="2" s="1"/>
  <c r="AJ152" i="2"/>
  <c r="AI152" i="2" s="1"/>
  <c r="AI149" i="2"/>
  <c r="AK149" i="2" s="1"/>
  <c r="AJ150" i="2"/>
  <c r="AI150" i="2" s="1"/>
  <c r="AG150" i="2"/>
  <c r="AI147" i="2"/>
  <c r="AK147" i="2" s="1"/>
  <c r="AJ148" i="2"/>
  <c r="AI148" i="2" s="1"/>
  <c r="AH148" i="2"/>
  <c r="AG148" i="2"/>
  <c r="AI144" i="2"/>
  <c r="AK144" i="2" s="1"/>
  <c r="AJ145" i="2"/>
  <c r="AI145" i="2" s="1"/>
  <c r="AI142" i="2"/>
  <c r="AK142" i="2" s="1"/>
  <c r="AJ143" i="2"/>
  <c r="AI143" i="2" s="1"/>
  <c r="AK117" i="2"/>
  <c r="AI139" i="2"/>
  <c r="AK139" i="2" s="1"/>
  <c r="AJ140" i="2"/>
  <c r="AI140" i="2" s="1"/>
  <c r="AH140" i="2"/>
  <c r="AG140" i="2"/>
  <c r="AI137" i="2"/>
  <c r="AK137" i="2" s="1"/>
  <c r="AJ138" i="2"/>
  <c r="AI138" i="2" s="1"/>
  <c r="AK138" i="2" s="1"/>
  <c r="AI134" i="2"/>
  <c r="AK134" i="2" s="1"/>
  <c r="AJ135" i="2"/>
  <c r="AK133" i="2"/>
  <c r="AI130" i="2"/>
  <c r="AK130" i="2" s="1"/>
  <c r="AJ131" i="2"/>
  <c r="AH132" i="2"/>
  <c r="AG132" i="2"/>
  <c r="AG127" i="2"/>
  <c r="AH127" i="2"/>
  <c r="AF128" i="2" s="1"/>
  <c r="AI126" i="2"/>
  <c r="AK126" i="2" s="1"/>
  <c r="AJ127" i="2"/>
  <c r="AG125" i="2"/>
  <c r="AH125" i="2"/>
  <c r="AI122" i="2"/>
  <c r="AK122" i="2" s="1"/>
  <c r="AJ123" i="2"/>
  <c r="AK101" i="2"/>
  <c r="AG121" i="2"/>
  <c r="AH121" i="2"/>
  <c r="AI119" i="2"/>
  <c r="AK119" i="2" s="1"/>
  <c r="AJ120" i="2"/>
  <c r="AK118" i="2"/>
  <c r="M18" i="7"/>
  <c r="AE48" i="7"/>
  <c r="Y8" i="7"/>
  <c r="AE8" i="7"/>
  <c r="S38" i="7"/>
  <c r="S8" i="7"/>
  <c r="M48" i="7"/>
  <c r="AK48" i="7"/>
  <c r="Y38" i="7"/>
  <c r="AE28" i="7"/>
  <c r="AK28" i="7"/>
  <c r="S28" i="7"/>
  <c r="AE38" i="7"/>
  <c r="M8" i="7"/>
  <c r="AE18" i="7"/>
  <c r="Y18" i="7"/>
  <c r="Y48" i="7"/>
  <c r="M38" i="7"/>
  <c r="S18" i="7"/>
  <c r="AK8" i="7"/>
  <c r="S48" i="7"/>
  <c r="M28" i="7"/>
  <c r="AK38" i="7"/>
  <c r="Y28" i="7"/>
  <c r="AK18" i="7"/>
  <c r="AG71" i="2"/>
  <c r="AG110" i="2"/>
  <c r="AH41" i="2"/>
  <c r="AG41" i="2"/>
  <c r="AK111" i="2"/>
  <c r="AK116" i="2"/>
  <c r="AH114" i="2"/>
  <c r="AF115" i="2" s="1"/>
  <c r="AG114" i="2"/>
  <c r="AI112" i="2"/>
  <c r="AK112" i="2" s="1"/>
  <c r="AJ113" i="2"/>
  <c r="AG113" i="2"/>
  <c r="AI109" i="2"/>
  <c r="AK109" i="2" s="1"/>
  <c r="AJ110" i="2"/>
  <c r="AI110" i="2" s="1"/>
  <c r="AI104" i="2"/>
  <c r="AK104" i="2" s="1"/>
  <c r="AJ105" i="2"/>
  <c r="AH106" i="2"/>
  <c r="AH103" i="2"/>
  <c r="AG103" i="2"/>
  <c r="AI102" i="2"/>
  <c r="AK102" i="2" s="1"/>
  <c r="AJ103" i="2"/>
  <c r="AI103" i="2" s="1"/>
  <c r="AI99" i="2"/>
  <c r="AK99" i="2" s="1"/>
  <c r="AJ100" i="2"/>
  <c r="AI100" i="2" s="1"/>
  <c r="AK100" i="2" s="1"/>
  <c r="AI97" i="2"/>
  <c r="AK97" i="2" s="1"/>
  <c r="AJ98" i="2"/>
  <c r="AI98" i="2" s="1"/>
  <c r="AK98" i="2" s="1"/>
  <c r="AK95" i="2"/>
  <c r="AK94" i="2"/>
  <c r="AK92" i="2"/>
  <c r="AK91" i="2"/>
  <c r="AI89" i="2"/>
  <c r="AK89" i="2" s="1"/>
  <c r="AJ90" i="2"/>
  <c r="AI90" i="2" s="1"/>
  <c r="AI87" i="2"/>
  <c r="AK87" i="2" s="1"/>
  <c r="AJ88" i="2"/>
  <c r="AI88" i="2" s="1"/>
  <c r="AK88" i="2" s="1"/>
  <c r="AI83" i="2"/>
  <c r="AK83" i="2" s="1"/>
  <c r="AJ84" i="2"/>
  <c r="AH85" i="2"/>
  <c r="AG85" i="2"/>
  <c r="AI81" i="2"/>
  <c r="AK81" i="2" s="1"/>
  <c r="AJ82" i="2"/>
  <c r="AI82" i="2" s="1"/>
  <c r="AG82" i="2"/>
  <c r="AK80" i="2"/>
  <c r="AH79" i="2"/>
  <c r="AG79" i="2"/>
  <c r="AG78" i="2"/>
  <c r="AI77" i="2"/>
  <c r="AK77" i="2" s="1"/>
  <c r="AJ78" i="2"/>
  <c r="AI75" i="2"/>
  <c r="AK75" i="2" s="1"/>
  <c r="AJ76" i="2"/>
  <c r="AI76" i="2" s="1"/>
  <c r="AK76" i="2" s="1"/>
  <c r="AH72" i="2"/>
  <c r="AG72" i="2"/>
  <c r="AJ70" i="2"/>
  <c r="AI70" i="2" s="1"/>
  <c r="AK70" i="2" s="1"/>
  <c r="AJ71" i="2"/>
  <c r="AI65" i="2"/>
  <c r="AK65" i="2" s="1"/>
  <c r="AJ66" i="2"/>
  <c r="AH64" i="2"/>
  <c r="AG64" i="2"/>
  <c r="AI63" i="2"/>
  <c r="AK63" i="2" s="1"/>
  <c r="AJ64" i="2"/>
  <c r="AI64" i="2" s="1"/>
  <c r="AH62" i="2"/>
  <c r="AG62" i="2"/>
  <c r="AI60" i="2"/>
  <c r="AK60" i="2" s="1"/>
  <c r="AJ61" i="2"/>
  <c r="AG61" i="2"/>
  <c r="AI57" i="2"/>
  <c r="AK57" i="2" s="1"/>
  <c r="AJ59" i="2"/>
  <c r="AI59" i="2" s="1"/>
  <c r="AJ58" i="2"/>
  <c r="AI58" i="2" s="1"/>
  <c r="AK58" i="2" s="1"/>
  <c r="AH59" i="2"/>
  <c r="AG59" i="2"/>
  <c r="AG49" i="2"/>
  <c r="AH49" i="2"/>
  <c r="AF50" i="2" s="1"/>
  <c r="AG26" i="2"/>
  <c r="AI45" i="2"/>
  <c r="AK45" i="2" s="1"/>
  <c r="AJ46" i="2"/>
  <c r="AI46" i="2" s="1"/>
  <c r="AK46" i="2" s="1"/>
  <c r="AK44" i="2"/>
  <c r="AI40" i="2"/>
  <c r="AK40" i="2" s="1"/>
  <c r="AJ41" i="2"/>
  <c r="AI41" i="2" s="1"/>
  <c r="AI38" i="2"/>
  <c r="AB25" i="7" s="1"/>
  <c r="AJ39" i="2"/>
  <c r="AI39" i="2" s="1"/>
  <c r="AI33" i="2"/>
  <c r="AJ34" i="2"/>
  <c r="AH35" i="2"/>
  <c r="AF36" i="2" s="1"/>
  <c r="AG35" i="2"/>
  <c r="AI29" i="2"/>
  <c r="AB13" i="7" s="1"/>
  <c r="AJ30" i="2"/>
  <c r="AG30" i="2"/>
  <c r="AH30" i="2"/>
  <c r="AF31" i="2" s="1"/>
  <c r="AG24" i="2"/>
  <c r="AH24" i="2"/>
  <c r="AI17" i="2"/>
  <c r="AJ18" i="2"/>
  <c r="AH19" i="2"/>
  <c r="AG19" i="2"/>
  <c r="AI20" i="2"/>
  <c r="AJ21" i="2"/>
  <c r="AI21" i="2" s="1"/>
  <c r="AI9" i="7" s="1"/>
  <c r="AI15" i="2"/>
  <c r="AB37" i="7" s="1"/>
  <c r="AJ16" i="2"/>
  <c r="AI16" i="2" s="1"/>
  <c r="AG16" i="2"/>
  <c r="AH14" i="2"/>
  <c r="AL30" i="6"/>
  <c r="N38" i="6"/>
  <c r="AH24" i="6"/>
  <c r="AH8" i="6"/>
  <c r="V32" i="6"/>
  <c r="AB32" i="6"/>
  <c r="N42" i="6"/>
  <c r="P16" i="6"/>
  <c r="AL26" i="6"/>
  <c r="V45" i="2"/>
  <c r="N6" i="6"/>
  <c r="J28" i="6"/>
  <c r="V27" i="2"/>
  <c r="J24" i="6"/>
  <c r="V65" i="2"/>
  <c r="V16" i="6"/>
  <c r="L42" i="6"/>
  <c r="J40" i="6"/>
  <c r="T26" i="6"/>
  <c r="V8" i="6"/>
  <c r="R42" i="6"/>
  <c r="T16" i="6"/>
  <c r="V42" i="6"/>
  <c r="V44" i="6"/>
  <c r="AD18" i="6"/>
  <c r="Z24" i="6"/>
  <c r="AL24" i="6"/>
  <c r="T24" i="6"/>
  <c r="T8" i="6"/>
  <c r="Z32" i="6"/>
  <c r="AF24" i="6"/>
  <c r="AL8" i="6"/>
  <c r="J32" i="6"/>
  <c r="J44" i="6"/>
  <c r="AB28" i="6"/>
  <c r="V25" i="2"/>
  <c r="Z18" i="6"/>
  <c r="Z16" i="6"/>
  <c r="AH16" i="6"/>
  <c r="T32" i="6"/>
  <c r="AF8" i="6"/>
  <c r="N40" i="6"/>
  <c r="T40" i="6"/>
  <c r="Z40" i="6"/>
  <c r="N24" i="6"/>
  <c r="AL32" i="6"/>
  <c r="V44" i="2"/>
  <c r="Z8" i="6"/>
  <c r="AD42" i="6"/>
  <c r="AJ8" i="6"/>
  <c r="X42" i="6"/>
  <c r="V194" i="2"/>
  <c r="X40" i="6"/>
  <c r="R40" i="6"/>
  <c r="X32" i="6"/>
  <c r="N18" i="6"/>
  <c r="V29" i="2"/>
  <c r="J12" i="6"/>
  <c r="AB44" i="6"/>
  <c r="AJ26" i="6"/>
  <c r="V28" i="6"/>
  <c r="V111" i="2"/>
  <c r="AF42" i="6"/>
  <c r="L18" i="6"/>
  <c r="AF10" i="6"/>
  <c r="U22" i="2"/>
  <c r="AJ22" i="2" s="1"/>
  <c r="AH36" i="6"/>
  <c r="AB20" i="6"/>
  <c r="L34" i="6"/>
  <c r="T18" i="6"/>
  <c r="X24" i="6"/>
  <c r="V117" i="2"/>
  <c r="Z10" i="6"/>
  <c r="L24" i="6"/>
  <c r="R16" i="6"/>
  <c r="N26" i="6"/>
  <c r="V20" i="6"/>
  <c r="AJ16" i="6"/>
  <c r="AD24" i="6"/>
  <c r="L8" i="6"/>
  <c r="L32" i="6"/>
  <c r="N34" i="6"/>
  <c r="V38" i="2"/>
  <c r="R32" i="6"/>
  <c r="AD16" i="6"/>
  <c r="AD32" i="6"/>
  <c r="AB36" i="6"/>
  <c r="AL34" i="6"/>
  <c r="N8" i="6"/>
  <c r="X16" i="6"/>
  <c r="R24" i="6"/>
  <c r="AB24" i="6"/>
  <c r="R34" i="6"/>
  <c r="AF16" i="6"/>
  <c r="V12" i="6"/>
  <c r="AD8" i="6"/>
  <c r="X8" i="6"/>
  <c r="L16" i="6"/>
  <c r="AH42" i="6"/>
  <c r="P40" i="6"/>
  <c r="AF34" i="6"/>
  <c r="AD10" i="6"/>
  <c r="P28" i="6"/>
  <c r="AH44" i="6"/>
  <c r="R8" i="6"/>
  <c r="J18" i="6"/>
  <c r="AB26" i="6"/>
  <c r="J34" i="6"/>
  <c r="X18" i="6"/>
  <c r="AH20" i="6"/>
  <c r="J20" i="6"/>
  <c r="V122" i="2"/>
  <c r="AH10" i="6"/>
  <c r="AJ18" i="6"/>
  <c r="J36" i="6"/>
  <c r="AB12" i="6"/>
  <c r="Z42" i="6"/>
  <c r="U107" i="2"/>
  <c r="AJ107" i="2" s="1"/>
  <c r="P44" i="6"/>
  <c r="X10" i="6"/>
  <c r="V34" i="6"/>
  <c r="AB34" i="6"/>
  <c r="P10" i="6"/>
  <c r="Z26" i="6"/>
  <c r="R26" i="6"/>
  <c r="Z34" i="6"/>
  <c r="P20" i="6"/>
  <c r="V26" i="6"/>
  <c r="P42" i="6"/>
  <c r="J10" i="6"/>
  <c r="N10" i="6"/>
  <c r="AJ34" i="6"/>
  <c r="AF18" i="6"/>
  <c r="AL42" i="6"/>
  <c r="AB18" i="6"/>
  <c r="V223" i="2"/>
  <c r="AB40" i="6"/>
  <c r="AB16" i="6"/>
  <c r="V40" i="2"/>
  <c r="AD34" i="6"/>
  <c r="P36" i="6"/>
  <c r="AL18" i="6"/>
  <c r="P18" i="6"/>
  <c r="Z6" i="6"/>
  <c r="AH40" i="6"/>
  <c r="AB10" i="6"/>
  <c r="AH34" i="6"/>
  <c r="N32" i="6"/>
  <c r="AH12" i="6"/>
  <c r="X26" i="6"/>
  <c r="AF32" i="6"/>
  <c r="U25" i="2"/>
  <c r="AJ25" i="2" s="1"/>
  <c r="V10" i="6"/>
  <c r="AJ24" i="6"/>
  <c r="N30" i="6"/>
  <c r="AB8" i="6"/>
  <c r="J26" i="6"/>
  <c r="AL16" i="6"/>
  <c r="AL40" i="6"/>
  <c r="V93" i="2"/>
  <c r="L26" i="6"/>
  <c r="AH28" i="6"/>
  <c r="AH18" i="6"/>
  <c r="J42" i="6"/>
  <c r="V190" i="2"/>
  <c r="AH26" i="6"/>
  <c r="P26" i="6"/>
  <c r="V18" i="6"/>
  <c r="AF40" i="6"/>
  <c r="V165" i="2"/>
  <c r="V75" i="2"/>
  <c r="T34" i="6"/>
  <c r="L10" i="6"/>
  <c r="AL10" i="6"/>
  <c r="T42" i="6"/>
  <c r="V96" i="2"/>
  <c r="U27" i="2"/>
  <c r="AJ27" i="2" s="1"/>
  <c r="AF22" i="6"/>
  <c r="P24" i="6"/>
  <c r="P32" i="6"/>
  <c r="P12" i="6"/>
  <c r="T10" i="6"/>
  <c r="X34" i="6"/>
  <c r="R10" i="6"/>
  <c r="V173" i="2"/>
  <c r="V36" i="6"/>
  <c r="V63" i="2"/>
  <c r="V40" i="6"/>
  <c r="V24" i="6"/>
  <c r="AJ10" i="6"/>
  <c r="R18" i="6"/>
  <c r="U48" i="2"/>
  <c r="AJ48" i="2" s="1"/>
  <c r="AD40" i="6"/>
  <c r="U202" i="2"/>
  <c r="AJ202" i="2" s="1"/>
  <c r="T22" i="6"/>
  <c r="V130" i="2"/>
  <c r="V141" i="2"/>
  <c r="U220" i="2"/>
  <c r="AJ220" i="2" s="1"/>
  <c r="U233" i="2"/>
  <c r="AJ233" i="2" s="1"/>
  <c r="Z38" i="6"/>
  <c r="AL22" i="6"/>
  <c r="J8" i="6"/>
  <c r="AD26" i="6"/>
  <c r="AJ42" i="6"/>
  <c r="U153" i="2"/>
  <c r="AD6" i="6"/>
  <c r="AJ30" i="6"/>
  <c r="AJ38" i="6"/>
  <c r="AD30" i="6"/>
  <c r="AJ14" i="6"/>
  <c r="AD22" i="6"/>
  <c r="L38" i="6"/>
  <c r="R38" i="6"/>
  <c r="X30" i="6"/>
  <c r="L22" i="6"/>
  <c r="R30" i="6"/>
  <c r="R14" i="6"/>
  <c r="X6" i="6"/>
  <c r="AJ22" i="6"/>
  <c r="AD38" i="6"/>
  <c r="X38" i="6"/>
  <c r="AD14" i="6"/>
  <c r="L30" i="6"/>
  <c r="L6" i="6"/>
  <c r="R6" i="6"/>
  <c r="R22" i="6"/>
  <c r="X14" i="6"/>
  <c r="AJ6" i="6"/>
  <c r="X22" i="6"/>
  <c r="AH22" i="6"/>
  <c r="V14" i="6"/>
  <c r="P22" i="6"/>
  <c r="J14" i="6"/>
  <c r="AB30" i="6"/>
  <c r="P38" i="6"/>
  <c r="V30" i="6"/>
  <c r="J38" i="6"/>
  <c r="P14" i="6"/>
  <c r="V38" i="6"/>
  <c r="AH38" i="6"/>
  <c r="AJ13" i="2"/>
  <c r="AH14" i="6"/>
  <c r="X55" i="7"/>
  <c r="AJ45" i="7"/>
  <c r="L25" i="7"/>
  <c r="X15" i="7"/>
  <c r="R45" i="7"/>
  <c r="AJ55" i="7"/>
  <c r="L35" i="7"/>
  <c r="R55" i="7"/>
  <c r="AD45" i="7"/>
  <c r="L45" i="7"/>
  <c r="X35" i="7"/>
  <c r="AJ25" i="7"/>
  <c r="AD55" i="7"/>
  <c r="L55" i="7"/>
  <c r="X45" i="7"/>
  <c r="AJ35" i="7"/>
  <c r="R35" i="7"/>
  <c r="AD25" i="7"/>
  <c r="AD35" i="7"/>
  <c r="L15" i="7"/>
  <c r="AD15" i="7"/>
  <c r="X25" i="7"/>
  <c r="R15" i="7"/>
  <c r="AJ15" i="7"/>
  <c r="R25" i="7"/>
  <c r="AE51" i="7"/>
  <c r="S21" i="7"/>
  <c r="M51" i="7"/>
  <c r="Y41" i="7"/>
  <c r="AK31" i="7"/>
  <c r="S31" i="7"/>
  <c r="Y51" i="7"/>
  <c r="AK41" i="7"/>
  <c r="M21" i="7"/>
  <c r="S41" i="7"/>
  <c r="AE31" i="7"/>
  <c r="AK51" i="7"/>
  <c r="M31" i="7"/>
  <c r="M41" i="7"/>
  <c r="AE21" i="7"/>
  <c r="Y31" i="7"/>
  <c r="Y11" i="7"/>
  <c r="Y21" i="7"/>
  <c r="S51" i="7"/>
  <c r="AE41" i="7"/>
  <c r="AK11" i="7"/>
  <c r="S11" i="7"/>
  <c r="AK21" i="7"/>
  <c r="AE11" i="7"/>
  <c r="M11" i="7"/>
  <c r="T45" i="7"/>
  <c r="AF35" i="7"/>
  <c r="AL55" i="7"/>
  <c r="T55" i="7"/>
  <c r="AF45" i="7"/>
  <c r="N45" i="7"/>
  <c r="Z35" i="7"/>
  <c r="AF55" i="7"/>
  <c r="T25" i="7"/>
  <c r="AF15" i="7"/>
  <c r="N55" i="7"/>
  <c r="Z45" i="7"/>
  <c r="AL35" i="7"/>
  <c r="T35" i="7"/>
  <c r="Z55" i="7"/>
  <c r="AL45" i="7"/>
  <c r="N25" i="7"/>
  <c r="Z15" i="7"/>
  <c r="N35" i="7"/>
  <c r="AL25" i="7"/>
  <c r="AF25" i="7"/>
  <c r="Z25" i="7"/>
  <c r="T15" i="7"/>
  <c r="AL15" i="7"/>
  <c r="N15" i="7"/>
  <c r="S45" i="7"/>
  <c r="AE35" i="7"/>
  <c r="AK55" i="7"/>
  <c r="M35" i="7"/>
  <c r="Y25" i="7"/>
  <c r="S55" i="7"/>
  <c r="AE45" i="7"/>
  <c r="M45" i="7"/>
  <c r="Y35" i="7"/>
  <c r="AK25" i="7"/>
  <c r="AE55" i="7"/>
  <c r="S25" i="7"/>
  <c r="M55" i="7"/>
  <c r="Y45" i="7"/>
  <c r="AK35" i="7"/>
  <c r="Y55" i="7"/>
  <c r="AK45" i="7"/>
  <c r="M15" i="7"/>
  <c r="S35" i="7"/>
  <c r="M25" i="7"/>
  <c r="AE15" i="7"/>
  <c r="Y15" i="7"/>
  <c r="AE25" i="7"/>
  <c r="S15" i="7"/>
  <c r="AK15" i="7"/>
  <c r="AA49" i="7"/>
  <c r="AM39" i="7"/>
  <c r="O19" i="7"/>
  <c r="U39" i="7"/>
  <c r="AG29" i="7"/>
  <c r="AM49" i="7"/>
  <c r="U49" i="7"/>
  <c r="AG39" i="7"/>
  <c r="O39" i="7"/>
  <c r="AA29" i="7"/>
  <c r="AG49" i="7"/>
  <c r="U19" i="7"/>
  <c r="U9" i="7"/>
  <c r="AM29" i="7"/>
  <c r="AM19" i="7"/>
  <c r="AG9" i="7"/>
  <c r="O9" i="7"/>
  <c r="AG19" i="7"/>
  <c r="O49" i="7"/>
  <c r="U29" i="7"/>
  <c r="AA9" i="7"/>
  <c r="AA39" i="7"/>
  <c r="AA19" i="7"/>
  <c r="O29" i="7"/>
  <c r="AM9" i="7"/>
  <c r="AM55" i="7"/>
  <c r="O35" i="7"/>
  <c r="AA25" i="7"/>
  <c r="AM15" i="7"/>
  <c r="U55" i="7"/>
  <c r="AG45" i="7"/>
  <c r="O45" i="7"/>
  <c r="AA35" i="7"/>
  <c r="AG55" i="7"/>
  <c r="U25" i="7"/>
  <c r="O55" i="7"/>
  <c r="AA45" i="7"/>
  <c r="AM35" i="7"/>
  <c r="U35" i="7"/>
  <c r="U45" i="7"/>
  <c r="O25" i="7"/>
  <c r="AG15" i="7"/>
  <c r="AM25" i="7"/>
  <c r="AG25" i="7"/>
  <c r="AA15" i="7"/>
  <c r="U15" i="7"/>
  <c r="AA55" i="7"/>
  <c r="AM45" i="7"/>
  <c r="AG35" i="7"/>
  <c r="O15" i="7"/>
  <c r="AF51" i="7"/>
  <c r="T21" i="7"/>
  <c r="AF11" i="7"/>
  <c r="N51" i="7"/>
  <c r="Z41" i="7"/>
  <c r="Z51" i="7"/>
  <c r="AL41" i="7"/>
  <c r="T41" i="7"/>
  <c r="AF31" i="7"/>
  <c r="AL51" i="7"/>
  <c r="N31" i="7"/>
  <c r="T51" i="7"/>
  <c r="AF41" i="7"/>
  <c r="N41" i="7"/>
  <c r="Z31" i="7"/>
  <c r="AL21" i="7"/>
  <c r="Z11" i="7"/>
  <c r="Z21" i="7"/>
  <c r="T31" i="7"/>
  <c r="AL11" i="7"/>
  <c r="T11" i="7"/>
  <c r="N21" i="7"/>
  <c r="N11" i="7"/>
  <c r="AL31" i="7"/>
  <c r="AF21" i="7"/>
  <c r="AM47" i="7"/>
  <c r="O27" i="7"/>
  <c r="AA17" i="7"/>
  <c r="U47" i="7"/>
  <c r="AG37" i="7"/>
  <c r="O37" i="7"/>
  <c r="AG47" i="7"/>
  <c r="O47" i="7"/>
  <c r="AA37" i="7"/>
  <c r="AM27" i="7"/>
  <c r="AG7" i="7"/>
  <c r="AM37" i="7"/>
  <c r="O17" i="7"/>
  <c r="O7" i="7"/>
  <c r="AG17" i="7"/>
  <c r="AG27" i="7"/>
  <c r="U37" i="7"/>
  <c r="AA7" i="7"/>
  <c r="AA27" i="7"/>
  <c r="AM7" i="7"/>
  <c r="U27" i="7"/>
  <c r="AA47" i="7"/>
  <c r="U7" i="7"/>
  <c r="U17" i="7"/>
  <c r="AM17" i="7"/>
  <c r="T53" i="7"/>
  <c r="AF43" i="7"/>
  <c r="T13" i="7"/>
  <c r="N43" i="7"/>
  <c r="AF53" i="7"/>
  <c r="N53" i="7"/>
  <c r="Z43" i="7"/>
  <c r="AL33" i="7"/>
  <c r="T33" i="7"/>
  <c r="AF23" i="7"/>
  <c r="Z53" i="7"/>
  <c r="AL43" i="7"/>
  <c r="T43" i="7"/>
  <c r="AL53" i="7"/>
  <c r="N33" i="7"/>
  <c r="Z23" i="7"/>
  <c r="AL13" i="7"/>
  <c r="Z33" i="7"/>
  <c r="T23" i="7"/>
  <c r="Z13" i="7"/>
  <c r="N23" i="7"/>
  <c r="AL23" i="7"/>
  <c r="N13" i="7"/>
  <c r="AF33" i="7"/>
  <c r="AF13" i="7"/>
  <c r="S37" i="7"/>
  <c r="AE27" i="7"/>
  <c r="AK47" i="7"/>
  <c r="M27" i="7"/>
  <c r="S47" i="7"/>
  <c r="AE37" i="7"/>
  <c r="M37" i="7"/>
  <c r="Y27" i="7"/>
  <c r="AE47" i="7"/>
  <c r="M47" i="7"/>
  <c r="Y37" i="7"/>
  <c r="Y47" i="7"/>
  <c r="AK17" i="7"/>
  <c r="AK27" i="7"/>
  <c r="AE7" i="7"/>
  <c r="AK37" i="7"/>
  <c r="M17" i="7"/>
  <c r="M7" i="7"/>
  <c r="AE17" i="7"/>
  <c r="Y7" i="7"/>
  <c r="Y17" i="7"/>
  <c r="AK7" i="7"/>
  <c r="S27" i="7"/>
  <c r="S17" i="7"/>
  <c r="S7" i="7"/>
  <c r="L41" i="7"/>
  <c r="X31" i="7"/>
  <c r="AJ21" i="7"/>
  <c r="AD51" i="7"/>
  <c r="L51" i="7"/>
  <c r="X41" i="7"/>
  <c r="R31" i="7"/>
  <c r="X51" i="7"/>
  <c r="AJ41" i="7"/>
  <c r="L21" i="7"/>
  <c r="X11" i="7"/>
  <c r="R41" i="7"/>
  <c r="AD31" i="7"/>
  <c r="AJ51" i="7"/>
  <c r="R51" i="7"/>
  <c r="AD41" i="7"/>
  <c r="AJ31" i="7"/>
  <c r="AD21" i="7"/>
  <c r="X21" i="7"/>
  <c r="L31" i="7"/>
  <c r="R21" i="7"/>
  <c r="AJ11" i="7"/>
  <c r="R11" i="7"/>
  <c r="AD11" i="7"/>
  <c r="L11" i="7"/>
  <c r="X47" i="7"/>
  <c r="AJ37" i="7"/>
  <c r="L17" i="7"/>
  <c r="AJ47" i="7"/>
  <c r="R47" i="7"/>
  <c r="AD37" i="7"/>
  <c r="L37" i="7"/>
  <c r="X27" i="7"/>
  <c r="AJ17" i="7"/>
  <c r="AD47" i="7"/>
  <c r="L47" i="7"/>
  <c r="X37" i="7"/>
  <c r="R27" i="7"/>
  <c r="AD17" i="7"/>
  <c r="L27" i="7"/>
  <c r="AJ27" i="7"/>
  <c r="AD7" i="7"/>
  <c r="L7" i="7"/>
  <c r="AD27" i="7"/>
  <c r="R37" i="7"/>
  <c r="X7" i="7"/>
  <c r="X17" i="7"/>
  <c r="AJ7" i="7"/>
  <c r="R17" i="7"/>
  <c r="R7" i="7"/>
  <c r="O51" i="7"/>
  <c r="AA41" i="7"/>
  <c r="AM31" i="7"/>
  <c r="U31" i="7"/>
  <c r="AG21" i="7"/>
  <c r="AA51" i="7"/>
  <c r="AM41" i="7"/>
  <c r="U41" i="7"/>
  <c r="AG31" i="7"/>
  <c r="AM51" i="7"/>
  <c r="O31" i="7"/>
  <c r="U51" i="7"/>
  <c r="AG41" i="7"/>
  <c r="AG51" i="7"/>
  <c r="AA11" i="7"/>
  <c r="AA31" i="7"/>
  <c r="AA21" i="7"/>
  <c r="AM11" i="7"/>
  <c r="U11" i="7"/>
  <c r="U21" i="7"/>
  <c r="O41" i="7"/>
  <c r="O21" i="7"/>
  <c r="O11" i="7"/>
  <c r="AM21" i="7"/>
  <c r="AG11" i="7"/>
  <c r="S29" i="7"/>
  <c r="AE19" i="7"/>
  <c r="Y49" i="7"/>
  <c r="AK39" i="7"/>
  <c r="S39" i="7"/>
  <c r="AK49" i="7"/>
  <c r="M29" i="7"/>
  <c r="S49" i="7"/>
  <c r="AE39" i="7"/>
  <c r="M39" i="7"/>
  <c r="M49" i="7"/>
  <c r="Y39" i="7"/>
  <c r="AK9" i="7"/>
  <c r="AK29" i="7"/>
  <c r="S19" i="7"/>
  <c r="S9" i="7"/>
  <c r="AK19" i="7"/>
  <c r="AE29" i="7"/>
  <c r="M19" i="7"/>
  <c r="AE9" i="7"/>
  <c r="Y29" i="7"/>
  <c r="AE49" i="7"/>
  <c r="M9" i="7"/>
  <c r="Y9" i="7"/>
  <c r="Y19" i="7"/>
  <c r="T37" i="7"/>
  <c r="AF27" i="7"/>
  <c r="AL47" i="7"/>
  <c r="T47" i="7"/>
  <c r="AF37" i="7"/>
  <c r="N37" i="7"/>
  <c r="AF47" i="7"/>
  <c r="T17" i="7"/>
  <c r="N47" i="7"/>
  <c r="Z37" i="7"/>
  <c r="Z47" i="7"/>
  <c r="AL37" i="7"/>
  <c r="N17" i="7"/>
  <c r="AL17" i="7"/>
  <c r="AL27" i="7"/>
  <c r="AF7" i="7"/>
  <c r="N7" i="7"/>
  <c r="AF17" i="7"/>
  <c r="Z7" i="7"/>
  <c r="Z17" i="7"/>
  <c r="Z27" i="7"/>
  <c r="AL7" i="7"/>
  <c r="T27" i="7"/>
  <c r="T7" i="7"/>
  <c r="N27" i="7"/>
  <c r="AG67" i="2" l="1"/>
  <c r="AK143" i="2"/>
  <c r="AK172" i="2"/>
  <c r="AK195" i="2"/>
  <c r="W15" i="7"/>
  <c r="AK90" i="2"/>
  <c r="AK152" i="2"/>
  <c r="AK145" i="2"/>
  <c r="AK110" i="2"/>
  <c r="AH136" i="2"/>
  <c r="AG136" i="2"/>
  <c r="K37" i="7"/>
  <c r="AK41" i="2"/>
  <c r="AI243" i="2"/>
  <c r="AK243" i="2" s="1"/>
  <c r="AJ244" i="2"/>
  <c r="AI244" i="2" s="1"/>
  <c r="AK244" i="2" s="1"/>
  <c r="AI233" i="2"/>
  <c r="AK233" i="2" s="1"/>
  <c r="AJ234" i="2"/>
  <c r="AI234" i="2" s="1"/>
  <c r="AK234" i="2" s="1"/>
  <c r="AI229" i="2"/>
  <c r="AK229" i="2" s="1"/>
  <c r="AJ230" i="2"/>
  <c r="AH231" i="2"/>
  <c r="AG231" i="2"/>
  <c r="AI224" i="2"/>
  <c r="AK224" i="2" s="1"/>
  <c r="AJ225" i="2"/>
  <c r="AH226" i="2"/>
  <c r="AF227" i="2" s="1"/>
  <c r="AG226" i="2"/>
  <c r="AI220" i="2"/>
  <c r="AK220" i="2" s="1"/>
  <c r="AJ221" i="2"/>
  <c r="AI214" i="2"/>
  <c r="AK214" i="2" s="1"/>
  <c r="AJ215" i="2"/>
  <c r="AH216" i="2"/>
  <c r="AF217" i="2" s="1"/>
  <c r="AG216" i="2"/>
  <c r="AI210" i="2"/>
  <c r="AK210" i="2" s="1"/>
  <c r="AJ211" i="2"/>
  <c r="AI211" i="2" s="1"/>
  <c r="AJ212" i="2"/>
  <c r="AI212" i="2" s="1"/>
  <c r="AH211" i="2"/>
  <c r="AF212" i="2" s="1"/>
  <c r="AG211" i="2"/>
  <c r="AI206" i="2"/>
  <c r="AK206" i="2" s="1"/>
  <c r="AJ207" i="2"/>
  <c r="AH207" i="2"/>
  <c r="AF208" i="2" s="1"/>
  <c r="AG207" i="2"/>
  <c r="AI202" i="2"/>
  <c r="AK202" i="2" s="1"/>
  <c r="AJ203" i="2"/>
  <c r="AH201" i="2"/>
  <c r="AG201" i="2"/>
  <c r="AI200" i="2"/>
  <c r="AK200" i="2" s="1"/>
  <c r="AJ201" i="2"/>
  <c r="AI201" i="2" s="1"/>
  <c r="AI197" i="2"/>
  <c r="AK197" i="2" s="1"/>
  <c r="AJ198" i="2"/>
  <c r="AI198" i="2" s="1"/>
  <c r="AK198" i="2" s="1"/>
  <c r="AI191" i="2"/>
  <c r="AK191" i="2" s="1"/>
  <c r="AJ192" i="2"/>
  <c r="AH193" i="2"/>
  <c r="AG193" i="2"/>
  <c r="AI187" i="2"/>
  <c r="AK187" i="2" s="1"/>
  <c r="AJ188" i="2"/>
  <c r="AH189" i="2"/>
  <c r="AG189" i="2"/>
  <c r="AI184" i="2"/>
  <c r="AK184" i="2" s="1"/>
  <c r="AJ185" i="2"/>
  <c r="AI185" i="2" s="1"/>
  <c r="AK185" i="2" s="1"/>
  <c r="AH180" i="2"/>
  <c r="AF181" i="2" s="1"/>
  <c r="AG180" i="2"/>
  <c r="AI178" i="2"/>
  <c r="AK178" i="2" s="1"/>
  <c r="AJ179" i="2"/>
  <c r="AI174" i="2"/>
  <c r="AK174" i="2" s="1"/>
  <c r="AJ175" i="2"/>
  <c r="AI168" i="2"/>
  <c r="AK168" i="2" s="1"/>
  <c r="AJ169" i="2"/>
  <c r="AI156" i="2"/>
  <c r="AK156" i="2" s="1"/>
  <c r="AJ157" i="2"/>
  <c r="AI157" i="2" s="1"/>
  <c r="AK157" i="2" s="1"/>
  <c r="AJ154" i="2"/>
  <c r="AI154" i="2" s="1"/>
  <c r="AK154" i="2" s="1"/>
  <c r="AJ153" i="2"/>
  <c r="AI153" i="2" s="1"/>
  <c r="AK153" i="2" s="1"/>
  <c r="AK150" i="2"/>
  <c r="AK148" i="2"/>
  <c r="AK140" i="2"/>
  <c r="AI135" i="2"/>
  <c r="AK135" i="2" s="1"/>
  <c r="AJ136" i="2"/>
  <c r="AI136" i="2" s="1"/>
  <c r="AK136" i="2" s="1"/>
  <c r="AI131" i="2"/>
  <c r="AK131" i="2" s="1"/>
  <c r="AJ132" i="2"/>
  <c r="AI132" i="2" s="1"/>
  <c r="AK132" i="2" s="1"/>
  <c r="AI127" i="2"/>
  <c r="AK127" i="2" s="1"/>
  <c r="AJ128" i="2"/>
  <c r="AH128" i="2"/>
  <c r="AF129" i="2" s="1"/>
  <c r="AG128" i="2"/>
  <c r="AI123" i="2"/>
  <c r="AK123" i="2" s="1"/>
  <c r="AJ124" i="2"/>
  <c r="AI120" i="2"/>
  <c r="AK120" i="2" s="1"/>
  <c r="AJ121" i="2"/>
  <c r="AI121" i="2" s="1"/>
  <c r="AK121" i="2" s="1"/>
  <c r="AI113" i="2"/>
  <c r="AK113" i="2" s="1"/>
  <c r="AJ114" i="2"/>
  <c r="AH115" i="2"/>
  <c r="AG115" i="2"/>
  <c r="AI107" i="2"/>
  <c r="AK107" i="2" s="1"/>
  <c r="AJ108" i="2"/>
  <c r="AI108" i="2" s="1"/>
  <c r="AK108" i="2" s="1"/>
  <c r="AI105" i="2"/>
  <c r="AK105" i="2" s="1"/>
  <c r="AJ106" i="2"/>
  <c r="AI106" i="2" s="1"/>
  <c r="AK106" i="2" s="1"/>
  <c r="AK103" i="2"/>
  <c r="AI84" i="2"/>
  <c r="AK84" i="2" s="1"/>
  <c r="AJ85" i="2"/>
  <c r="AI85" i="2" s="1"/>
  <c r="AK85" i="2" s="1"/>
  <c r="AK82" i="2"/>
  <c r="AI78" i="2"/>
  <c r="AK78" i="2" s="1"/>
  <c r="AJ79" i="2"/>
  <c r="AI79" i="2" s="1"/>
  <c r="AK79" i="2" s="1"/>
  <c r="AI71" i="2"/>
  <c r="AK71" i="2" s="1"/>
  <c r="AJ72" i="2"/>
  <c r="AH68" i="2"/>
  <c r="AF69" i="2" s="1"/>
  <c r="AG68" i="2"/>
  <c r="AI66" i="2"/>
  <c r="AK66" i="2" s="1"/>
  <c r="AJ67" i="2"/>
  <c r="J13" i="7"/>
  <c r="V13" i="7"/>
  <c r="AB23" i="7"/>
  <c r="J23" i="7"/>
  <c r="AB53" i="7"/>
  <c r="P43" i="7"/>
  <c r="AK64" i="2"/>
  <c r="AI61" i="2"/>
  <c r="AK61" i="2" s="1"/>
  <c r="AJ62" i="2"/>
  <c r="AI62" i="2" s="1"/>
  <c r="AK62" i="2" s="1"/>
  <c r="Q25" i="7"/>
  <c r="Q15" i="7"/>
  <c r="AC15" i="7"/>
  <c r="AK39" i="2"/>
  <c r="W45" i="7"/>
  <c r="W35" i="7"/>
  <c r="AC45" i="7"/>
  <c r="AI25" i="7"/>
  <c r="AC35" i="7"/>
  <c r="Q45" i="7"/>
  <c r="AI45" i="7"/>
  <c r="AK59" i="2"/>
  <c r="AH25" i="7"/>
  <c r="AH35" i="7"/>
  <c r="AB55" i="7"/>
  <c r="V35" i="7"/>
  <c r="AC25" i="7"/>
  <c r="K25" i="7"/>
  <c r="K15" i="7"/>
  <c r="W55" i="7"/>
  <c r="Q35" i="7"/>
  <c r="AC55" i="7"/>
  <c r="K17" i="7"/>
  <c r="K45" i="7"/>
  <c r="Q55" i="7"/>
  <c r="K55" i="7"/>
  <c r="J53" i="7"/>
  <c r="AI35" i="7"/>
  <c r="K35" i="7"/>
  <c r="V53" i="7"/>
  <c r="P23" i="7"/>
  <c r="AI15" i="7"/>
  <c r="AI55" i="7"/>
  <c r="W25" i="7"/>
  <c r="V25" i="7"/>
  <c r="V15" i="7"/>
  <c r="AB15" i="7"/>
  <c r="P55" i="7"/>
  <c r="J35" i="7"/>
  <c r="AH55" i="7"/>
  <c r="AB35" i="7"/>
  <c r="V45" i="7"/>
  <c r="J55" i="7"/>
  <c r="P15" i="7"/>
  <c r="J45" i="7"/>
  <c r="AK38" i="2"/>
  <c r="AB45" i="7"/>
  <c r="J25" i="7"/>
  <c r="P45" i="7"/>
  <c r="AH15" i="7"/>
  <c r="AH45" i="7"/>
  <c r="P25" i="7"/>
  <c r="V55" i="7"/>
  <c r="J15" i="7"/>
  <c r="P35" i="7"/>
  <c r="AI48" i="2"/>
  <c r="AK48" i="2" s="1"/>
  <c r="AJ49" i="2"/>
  <c r="AH50" i="2"/>
  <c r="AF51" i="2" s="1"/>
  <c r="AG50" i="2"/>
  <c r="AI37" i="7"/>
  <c r="W7" i="7"/>
  <c r="W17" i="7"/>
  <c r="AC37" i="7"/>
  <c r="AI47" i="7"/>
  <c r="AC27" i="7"/>
  <c r="Q37" i="7"/>
  <c r="V33" i="7"/>
  <c r="J43" i="7"/>
  <c r="J33" i="7"/>
  <c r="P53" i="7"/>
  <c r="AI7" i="7"/>
  <c r="P13" i="7"/>
  <c r="AH23" i="7"/>
  <c r="AB43" i="7"/>
  <c r="P33" i="7"/>
  <c r="AH53" i="7"/>
  <c r="K47" i="7"/>
  <c r="AH13" i="7"/>
  <c r="V23" i="7"/>
  <c r="AB33" i="7"/>
  <c r="AH43" i="7"/>
  <c r="Q47" i="7"/>
  <c r="AH33" i="7"/>
  <c r="V43" i="7"/>
  <c r="AK29" i="2"/>
  <c r="AG36" i="2"/>
  <c r="AH36" i="2"/>
  <c r="AF37" i="2" s="1"/>
  <c r="AI34" i="2"/>
  <c r="AJ35" i="2"/>
  <c r="P44" i="7"/>
  <c r="AH14" i="7"/>
  <c r="AB44" i="7"/>
  <c r="AH54" i="7"/>
  <c r="J14" i="7"/>
  <c r="AB24" i="7"/>
  <c r="J24" i="7"/>
  <c r="P54" i="7"/>
  <c r="AB14" i="7"/>
  <c r="V54" i="7"/>
  <c r="J34" i="7"/>
  <c r="V34" i="7"/>
  <c r="AK33" i="2"/>
  <c r="AH34" i="7"/>
  <c r="J44" i="7"/>
  <c r="V24" i="7"/>
  <c r="V14" i="7"/>
  <c r="P34" i="7"/>
  <c r="AH24" i="7"/>
  <c r="AB54" i="7"/>
  <c r="J54" i="7"/>
  <c r="V44" i="7"/>
  <c r="P14" i="7"/>
  <c r="AH44" i="7"/>
  <c r="P24" i="7"/>
  <c r="AB34" i="7"/>
  <c r="K49" i="7"/>
  <c r="AH31" i="2"/>
  <c r="AF32" i="2" s="1"/>
  <c r="AG31" i="2"/>
  <c r="AI30" i="2"/>
  <c r="W43" i="7" s="1"/>
  <c r="AJ31" i="2"/>
  <c r="AI31" i="2" s="1"/>
  <c r="AJ32" i="2"/>
  <c r="AI32" i="2" s="1"/>
  <c r="AC17" i="7"/>
  <c r="W47" i="7"/>
  <c r="K7" i="7"/>
  <c r="AC7" i="7"/>
  <c r="W37" i="7"/>
  <c r="AI27" i="7"/>
  <c r="AI17" i="7"/>
  <c r="K27" i="7"/>
  <c r="Q7" i="7"/>
  <c r="Q17" i="7"/>
  <c r="AI27" i="2"/>
  <c r="AJ28" i="2"/>
  <c r="AI28" i="2" s="1"/>
  <c r="AC9" i="7"/>
  <c r="K19" i="7"/>
  <c r="K29" i="7"/>
  <c r="AI49" i="7"/>
  <c r="AI25" i="2"/>
  <c r="AJ26" i="2"/>
  <c r="AI26" i="2" s="1"/>
  <c r="V27" i="7"/>
  <c r="AI19" i="7"/>
  <c r="Q9" i="7"/>
  <c r="AC49" i="7"/>
  <c r="AC39" i="7"/>
  <c r="Q49" i="7"/>
  <c r="AK21" i="2"/>
  <c r="W19" i="7"/>
  <c r="Q39" i="7"/>
  <c r="P47" i="7"/>
  <c r="AI39" i="7"/>
  <c r="AB17" i="7"/>
  <c r="K39" i="7"/>
  <c r="K9" i="7"/>
  <c r="Q29" i="7"/>
  <c r="P37" i="7"/>
  <c r="AC29" i="7"/>
  <c r="W9" i="7"/>
  <c r="W49" i="7"/>
  <c r="AC19" i="7"/>
  <c r="AI29" i="7"/>
  <c r="W29" i="7"/>
  <c r="W39" i="7"/>
  <c r="AH47" i="7"/>
  <c r="AH17" i="7"/>
  <c r="J7" i="7"/>
  <c r="J17" i="7"/>
  <c r="J27" i="7"/>
  <c r="P7" i="7"/>
  <c r="Q19" i="7"/>
  <c r="AC47" i="7"/>
  <c r="P17" i="7"/>
  <c r="AK16" i="2"/>
  <c r="W27" i="7"/>
  <c r="AB27" i="7"/>
  <c r="V37" i="7"/>
  <c r="Q27" i="7"/>
  <c r="AB7" i="7"/>
  <c r="V47" i="7"/>
  <c r="AI22" i="2"/>
  <c r="AJ23" i="2"/>
  <c r="AH37" i="7"/>
  <c r="P27" i="7"/>
  <c r="AH27" i="7"/>
  <c r="AK15" i="2"/>
  <c r="AB47" i="7"/>
  <c r="J47" i="7"/>
  <c r="J37" i="7"/>
  <c r="AH7" i="7"/>
  <c r="V17" i="7"/>
  <c r="V7" i="7"/>
  <c r="AI18" i="2"/>
  <c r="AJ19" i="2"/>
  <c r="AI19" i="2" s="1"/>
  <c r="R38" i="7" s="1"/>
  <c r="J38" i="7"/>
  <c r="AB48" i="7"/>
  <c r="V48" i="7"/>
  <c r="J8" i="7"/>
  <c r="P18" i="7"/>
  <c r="AB18" i="7"/>
  <c r="AH8" i="7"/>
  <c r="J48" i="7"/>
  <c r="P8" i="7"/>
  <c r="V38" i="7"/>
  <c r="AB28" i="7"/>
  <c r="AH28" i="7"/>
  <c r="AB8" i="7"/>
  <c r="AH38" i="7"/>
  <c r="V28" i="7"/>
  <c r="P38" i="7"/>
  <c r="P28" i="7"/>
  <c r="AH48" i="7"/>
  <c r="AH18" i="7"/>
  <c r="J28" i="7"/>
  <c r="V8" i="7"/>
  <c r="V18" i="7"/>
  <c r="J18" i="7"/>
  <c r="AB38" i="7"/>
  <c r="P48" i="7"/>
  <c r="AK17" i="2"/>
  <c r="AH39" i="7"/>
  <c r="AB19" i="7"/>
  <c r="J9" i="7"/>
  <c r="V39" i="7"/>
  <c r="V49" i="7"/>
  <c r="P19" i="7"/>
  <c r="AH29" i="7"/>
  <c r="AB39" i="7"/>
  <c r="AB9" i="7"/>
  <c r="J49" i="7"/>
  <c r="AH9" i="7"/>
  <c r="V19" i="7"/>
  <c r="AK20" i="2"/>
  <c r="AB29" i="7"/>
  <c r="P49" i="7"/>
  <c r="J29" i="7"/>
  <c r="P39" i="7"/>
  <c r="P29" i="7"/>
  <c r="V29" i="7"/>
  <c r="AH19" i="7"/>
  <c r="P9" i="7"/>
  <c r="AB49" i="7"/>
  <c r="J39" i="7"/>
  <c r="V9" i="7"/>
  <c r="J19" i="7"/>
  <c r="AH49" i="7"/>
  <c r="AI13" i="2"/>
  <c r="J16" i="7" s="1"/>
  <c r="AJ14" i="2"/>
  <c r="AI14" i="2" s="1"/>
  <c r="AI230" i="2" l="1"/>
  <c r="AK230" i="2" s="1"/>
  <c r="AJ231" i="2"/>
  <c r="AI231" i="2" s="1"/>
  <c r="AK231" i="2" s="1"/>
  <c r="AH227" i="2"/>
  <c r="AG227" i="2"/>
  <c r="AI225" i="2"/>
  <c r="AK225" i="2" s="1"/>
  <c r="AJ226" i="2"/>
  <c r="AI226" i="2" s="1"/>
  <c r="AK226" i="2" s="1"/>
  <c r="AJ227" i="2"/>
  <c r="AI227" i="2" s="1"/>
  <c r="AI221" i="2"/>
  <c r="AK221" i="2" s="1"/>
  <c r="AJ222" i="2"/>
  <c r="AI222" i="2" s="1"/>
  <c r="AK222" i="2" s="1"/>
  <c r="AG217" i="2"/>
  <c r="AH217" i="2"/>
  <c r="AI215" i="2"/>
  <c r="AK215" i="2" s="1"/>
  <c r="AJ216" i="2"/>
  <c r="AK211" i="2"/>
  <c r="AH212" i="2"/>
  <c r="AG212" i="2"/>
  <c r="AK212" i="2" s="1"/>
  <c r="AG208" i="2"/>
  <c r="AH208" i="2"/>
  <c r="AI207" i="2"/>
  <c r="AK207" i="2" s="1"/>
  <c r="AJ208" i="2"/>
  <c r="AI203" i="2"/>
  <c r="AK203" i="2" s="1"/>
  <c r="AJ204" i="2"/>
  <c r="AI204" i="2" s="1"/>
  <c r="AK204" i="2" s="1"/>
  <c r="AK201" i="2"/>
  <c r="AI192" i="2"/>
  <c r="AK192" i="2" s="1"/>
  <c r="AJ193" i="2"/>
  <c r="AI193" i="2" s="1"/>
  <c r="AK193" i="2" s="1"/>
  <c r="AI188" i="2"/>
  <c r="AK188" i="2" s="1"/>
  <c r="AJ189" i="2"/>
  <c r="AI189" i="2" s="1"/>
  <c r="AK189" i="2" s="1"/>
  <c r="AI179" i="2"/>
  <c r="AK179" i="2" s="1"/>
  <c r="AJ180" i="2"/>
  <c r="AH181" i="2"/>
  <c r="AF182" i="2" s="1"/>
  <c r="AG181" i="2"/>
  <c r="AI175" i="2"/>
  <c r="AK175" i="2" s="1"/>
  <c r="AJ176" i="2"/>
  <c r="AI176" i="2" s="1"/>
  <c r="AK176" i="2" s="1"/>
  <c r="AI169" i="2"/>
  <c r="AK169" i="2" s="1"/>
  <c r="AJ170" i="2"/>
  <c r="AI170" i="2" s="1"/>
  <c r="AK170" i="2" s="1"/>
  <c r="AH129" i="2"/>
  <c r="AG129" i="2"/>
  <c r="AI128" i="2"/>
  <c r="AK128" i="2" s="1"/>
  <c r="AJ129" i="2"/>
  <c r="AI129" i="2" s="1"/>
  <c r="AI124" i="2"/>
  <c r="AK124" i="2" s="1"/>
  <c r="AJ125" i="2"/>
  <c r="AI125" i="2" s="1"/>
  <c r="AK125" i="2" s="1"/>
  <c r="AI114" i="2"/>
  <c r="AK114" i="2" s="1"/>
  <c r="AJ115" i="2"/>
  <c r="AI115" i="2" s="1"/>
  <c r="AK115" i="2" s="1"/>
  <c r="AI72" i="2"/>
  <c r="AK72" i="2" s="1"/>
  <c r="AJ74" i="2"/>
  <c r="AI74" i="2" s="1"/>
  <c r="AK74" i="2" s="1"/>
  <c r="AJ73" i="2"/>
  <c r="AI73" i="2" s="1"/>
  <c r="AK73" i="2" s="1"/>
  <c r="AI67" i="2"/>
  <c r="AK67" i="2" s="1"/>
  <c r="AJ68" i="2"/>
  <c r="AH69" i="2"/>
  <c r="AG69" i="2"/>
  <c r="AG51" i="2"/>
  <c r="AH51" i="2"/>
  <c r="AF52" i="2" s="1"/>
  <c r="AI49" i="2"/>
  <c r="AK49" i="2" s="1"/>
  <c r="AJ50" i="2"/>
  <c r="AI35" i="2"/>
  <c r="AJ36" i="2"/>
  <c r="Q54" i="7"/>
  <c r="Q34" i="7"/>
  <c r="W24" i="7"/>
  <c r="AC44" i="7"/>
  <c r="AC24" i="7"/>
  <c r="K44" i="7"/>
  <c r="AC14" i="7"/>
  <c r="W34" i="7"/>
  <c r="W14" i="7"/>
  <c r="AI24" i="7"/>
  <c r="AK34" i="2"/>
  <c r="AC54" i="7"/>
  <c r="AI14" i="7"/>
  <c r="K54" i="7"/>
  <c r="W44" i="7"/>
  <c r="AI34" i="7"/>
  <c r="K14" i="7"/>
  <c r="W54" i="7"/>
  <c r="AI44" i="7"/>
  <c r="Q44" i="7"/>
  <c r="Q24" i="7"/>
  <c r="AC34" i="7"/>
  <c r="Q14" i="7"/>
  <c r="AI54" i="7"/>
  <c r="K24" i="7"/>
  <c r="K34" i="7"/>
  <c r="AH37" i="2"/>
  <c r="AG37" i="2"/>
  <c r="Q33" i="7"/>
  <c r="AI13" i="7"/>
  <c r="AI23" i="7"/>
  <c r="W33" i="7"/>
  <c r="K43" i="7"/>
  <c r="W23" i="7"/>
  <c r="AC33" i="7"/>
  <c r="AC23" i="7"/>
  <c r="W13" i="7"/>
  <c r="K13" i="7"/>
  <c r="AI53" i="7"/>
  <c r="Q53" i="7"/>
  <c r="K33" i="7"/>
  <c r="AC43" i="7"/>
  <c r="AI43" i="7"/>
  <c r="K23" i="7"/>
  <c r="AK30" i="2"/>
  <c r="Q13" i="7"/>
  <c r="AC13" i="7"/>
  <c r="K53" i="7"/>
  <c r="W53" i="7"/>
  <c r="Q23" i="7"/>
  <c r="Q43" i="7"/>
  <c r="AC53" i="7"/>
  <c r="L53" i="7"/>
  <c r="AD23" i="7"/>
  <c r="X43" i="7"/>
  <c r="AK31" i="2"/>
  <c r="L13" i="7"/>
  <c r="R33" i="7"/>
  <c r="R43" i="7"/>
  <c r="AJ33" i="7"/>
  <c r="AJ53" i="7"/>
  <c r="X53" i="7"/>
  <c r="X33" i="7"/>
  <c r="AJ43" i="7"/>
  <c r="AD33" i="7"/>
  <c r="L33" i="7"/>
  <c r="AD13" i="7"/>
  <c r="AJ13" i="7"/>
  <c r="R23" i="7"/>
  <c r="R53" i="7"/>
  <c r="X13" i="7"/>
  <c r="AD43" i="7"/>
  <c r="AJ23" i="7"/>
  <c r="L23" i="7"/>
  <c r="R13" i="7"/>
  <c r="X23" i="7"/>
  <c r="AD53" i="7"/>
  <c r="L43" i="7"/>
  <c r="AI33" i="7"/>
  <c r="AG32" i="2"/>
  <c r="AH32" i="2"/>
  <c r="AI52" i="7"/>
  <c r="W22" i="7"/>
  <c r="AI12" i="7"/>
  <c r="Q52" i="7"/>
  <c r="K12" i="7"/>
  <c r="Q12" i="7"/>
  <c r="Q22" i="7"/>
  <c r="K32" i="7"/>
  <c r="AC42" i="7"/>
  <c r="Q42" i="7"/>
  <c r="K42" i="7"/>
  <c r="AC12" i="7"/>
  <c r="AC32" i="7"/>
  <c r="AC22" i="7"/>
  <c r="W32" i="7"/>
  <c r="W42" i="7"/>
  <c r="AI22" i="7"/>
  <c r="K22" i="7"/>
  <c r="AC52" i="7"/>
  <c r="W12" i="7"/>
  <c r="K52" i="7"/>
  <c r="W52" i="7"/>
  <c r="AI32" i="7"/>
  <c r="AK28" i="2"/>
  <c r="Q32" i="7"/>
  <c r="AI42" i="7"/>
  <c r="AB42" i="7"/>
  <c r="AH22" i="7"/>
  <c r="J42" i="7"/>
  <c r="J22" i="7"/>
  <c r="AB52" i="7"/>
  <c r="V12" i="7"/>
  <c r="J52" i="7"/>
  <c r="AB22" i="7"/>
  <c r="V42" i="7"/>
  <c r="AK27" i="2"/>
  <c r="AH32" i="7"/>
  <c r="J12" i="7"/>
  <c r="P32" i="7"/>
  <c r="V52" i="7"/>
  <c r="AH42" i="7"/>
  <c r="P42" i="7"/>
  <c r="AH52" i="7"/>
  <c r="AB32" i="7"/>
  <c r="J32" i="7"/>
  <c r="P12" i="7"/>
  <c r="AH12" i="7"/>
  <c r="AB12" i="7"/>
  <c r="V22" i="7"/>
  <c r="P22" i="7"/>
  <c r="P52" i="7"/>
  <c r="V32" i="7"/>
  <c r="Q41" i="7"/>
  <c r="AC31" i="7"/>
  <c r="AI11" i="7"/>
  <c r="Q51" i="7"/>
  <c r="AC41" i="7"/>
  <c r="AI21" i="7"/>
  <c r="K41" i="7"/>
  <c r="AI51" i="7"/>
  <c r="W21" i="7"/>
  <c r="Q21" i="7"/>
  <c r="W31" i="7"/>
  <c r="W11" i="7"/>
  <c r="AI41" i="7"/>
  <c r="AC51" i="7"/>
  <c r="K31" i="7"/>
  <c r="K51" i="7"/>
  <c r="Q11" i="7"/>
  <c r="K21" i="7"/>
  <c r="W41" i="7"/>
  <c r="AI31" i="7"/>
  <c r="AC11" i="7"/>
  <c r="Q31" i="7"/>
  <c r="K11" i="7"/>
  <c r="AC21" i="7"/>
  <c r="AK26" i="2"/>
  <c r="W51" i="7"/>
  <c r="P11" i="7"/>
  <c r="AB31" i="7"/>
  <c r="J41" i="7"/>
  <c r="V31" i="7"/>
  <c r="AB41" i="7"/>
  <c r="AB51" i="7"/>
  <c r="V11" i="7"/>
  <c r="J51" i="7"/>
  <c r="P21" i="7"/>
  <c r="P31" i="7"/>
  <c r="V41" i="7"/>
  <c r="AH11" i="7"/>
  <c r="V51" i="7"/>
  <c r="AH31" i="7"/>
  <c r="J21" i="7"/>
  <c r="AH21" i="7"/>
  <c r="AB21" i="7"/>
  <c r="AK25" i="2"/>
  <c r="J11" i="7"/>
  <c r="AH41" i="7"/>
  <c r="P41" i="7"/>
  <c r="AH51" i="7"/>
  <c r="AB11" i="7"/>
  <c r="J31" i="7"/>
  <c r="V21" i="7"/>
  <c r="P51" i="7"/>
  <c r="AI23" i="2"/>
  <c r="AJ24" i="2"/>
  <c r="AI24" i="2" s="1"/>
  <c r="AB30" i="7"/>
  <c r="AH50" i="7"/>
  <c r="P50" i="7"/>
  <c r="AB50" i="7"/>
  <c r="P10" i="7"/>
  <c r="AB40" i="7"/>
  <c r="J30" i="7"/>
  <c r="J40" i="7"/>
  <c r="V10" i="7"/>
  <c r="V30" i="7"/>
  <c r="AB20" i="7"/>
  <c r="AH20" i="7"/>
  <c r="AH10" i="7"/>
  <c r="J50" i="7"/>
  <c r="AH30" i="7"/>
  <c r="V40" i="7"/>
  <c r="V20" i="7"/>
  <c r="P30" i="7"/>
  <c r="AB10" i="7"/>
  <c r="V50" i="7"/>
  <c r="P20" i="7"/>
  <c r="AH40" i="7"/>
  <c r="J10" i="7"/>
  <c r="J20" i="7"/>
  <c r="AK22" i="2"/>
  <c r="P40" i="7"/>
  <c r="X38" i="7"/>
  <c r="AK19" i="2"/>
  <c r="L48" i="7"/>
  <c r="AJ38" i="7"/>
  <c r="AD48" i="7"/>
  <c r="Q48" i="7"/>
  <c r="W8" i="7"/>
  <c r="AC38" i="7"/>
  <c r="K18" i="7"/>
  <c r="K48" i="7"/>
  <c r="K38" i="7"/>
  <c r="AK18" i="2"/>
  <c r="AI28" i="7"/>
  <c r="W38" i="7"/>
  <c r="AI8" i="7"/>
  <c r="Q8" i="7"/>
  <c r="W18" i="7"/>
  <c r="Q28" i="7"/>
  <c r="AC18" i="7"/>
  <c r="AC8" i="7"/>
  <c r="W48" i="7"/>
  <c r="K8" i="7"/>
  <c r="K28" i="7"/>
  <c r="AI38" i="7"/>
  <c r="W28" i="7"/>
  <c r="Q38" i="7"/>
  <c r="AC48" i="7"/>
  <c r="AI48" i="7"/>
  <c r="Q18" i="7"/>
  <c r="AI18" i="7"/>
  <c r="AC28" i="7"/>
  <c r="AJ8" i="7"/>
  <c r="L8" i="7"/>
  <c r="L38" i="7"/>
  <c r="AD18" i="7"/>
  <c r="X28" i="7"/>
  <c r="AD38" i="7"/>
  <c r="X48" i="7"/>
  <c r="AJ28" i="7"/>
  <c r="AD8" i="7"/>
  <c r="X8" i="7"/>
  <c r="L18" i="7"/>
  <c r="R28" i="7"/>
  <c r="R48" i="7"/>
  <c r="AD28" i="7"/>
  <c r="AJ18" i="7"/>
  <c r="X18" i="7"/>
  <c r="AJ48" i="7"/>
  <c r="R8" i="7"/>
  <c r="R18" i="7"/>
  <c r="L28" i="7"/>
  <c r="AK13" i="2"/>
  <c r="P26" i="7"/>
  <c r="V46" i="7"/>
  <c r="AB6" i="7"/>
  <c r="AB46" i="7"/>
  <c r="AH36" i="7"/>
  <c r="V16" i="7"/>
  <c r="V36" i="7"/>
  <c r="J46" i="7"/>
  <c r="P6" i="7"/>
  <c r="V26" i="7"/>
  <c r="AH6" i="7"/>
  <c r="P36" i="7"/>
  <c r="AH16" i="7"/>
  <c r="J36" i="7"/>
  <c r="V6" i="7"/>
  <c r="AB36" i="7"/>
  <c r="AB26" i="7"/>
  <c r="P46" i="7"/>
  <c r="AH46" i="7"/>
  <c r="J6" i="7"/>
  <c r="P16" i="7"/>
  <c r="J26" i="7"/>
  <c r="AB16" i="7"/>
  <c r="AH26" i="7"/>
  <c r="AC46" i="7"/>
  <c r="Q26" i="7"/>
  <c r="W26" i="7"/>
  <c r="K16" i="7"/>
  <c r="AC16" i="7"/>
  <c r="Q6" i="7"/>
  <c r="W46" i="7"/>
  <c r="Q36" i="7"/>
  <c r="Q46" i="7"/>
  <c r="AC26" i="7"/>
  <c r="AK14" i="2"/>
  <c r="W6" i="7"/>
  <c r="AI6" i="7"/>
  <c r="AI46" i="7"/>
  <c r="AC6" i="7"/>
  <c r="AC36" i="7"/>
  <c r="K36" i="7"/>
  <c r="W16" i="7"/>
  <c r="K26" i="7"/>
  <c r="K6" i="7"/>
  <c r="W36" i="7"/>
  <c r="AI26" i="7"/>
  <c r="Q16" i="7"/>
  <c r="AI36" i="7"/>
  <c r="K46" i="7"/>
  <c r="AI16" i="7"/>
  <c r="AK227" i="2" l="1"/>
  <c r="AI216" i="2"/>
  <c r="AK216" i="2" s="1"/>
  <c r="AJ217" i="2"/>
  <c r="AI217" i="2" s="1"/>
  <c r="AK217" i="2" s="1"/>
  <c r="AI208" i="2"/>
  <c r="AK208" i="2" s="1"/>
  <c r="AG182" i="2"/>
  <c r="AH182" i="2"/>
  <c r="AI180" i="2"/>
  <c r="AK180" i="2" s="1"/>
  <c r="AJ181" i="2"/>
  <c r="AK129" i="2"/>
  <c r="AI68" i="2"/>
  <c r="AK68" i="2" s="1"/>
  <c r="AJ69" i="2"/>
  <c r="AI69" i="2" s="1"/>
  <c r="AK69" i="2" s="1"/>
  <c r="AI50" i="2"/>
  <c r="AK50" i="2" s="1"/>
  <c r="AJ51" i="2"/>
  <c r="AH52" i="2"/>
  <c r="AF53" i="2" s="1"/>
  <c r="AG52" i="2"/>
  <c r="AI36" i="2"/>
  <c r="AJ37" i="2"/>
  <c r="AI37" i="2" s="1"/>
  <c r="N34" i="7" s="1"/>
  <c r="R44" i="7"/>
  <c r="L24" i="7"/>
  <c r="L14" i="7"/>
  <c r="X14" i="7"/>
  <c r="AD54" i="7"/>
  <c r="X54" i="7"/>
  <c r="AD34" i="7"/>
  <c r="L34" i="7"/>
  <c r="L54" i="7"/>
  <c r="R14" i="7"/>
  <c r="R24" i="7"/>
  <c r="AD44" i="7"/>
  <c r="AJ44" i="7"/>
  <c r="X24" i="7"/>
  <c r="AJ54" i="7"/>
  <c r="AD14" i="7"/>
  <c r="AJ14" i="7"/>
  <c r="AK35" i="2"/>
  <c r="R54" i="7"/>
  <c r="X44" i="7"/>
  <c r="AJ24" i="7"/>
  <c r="AJ34" i="7"/>
  <c r="AD24" i="7"/>
  <c r="L44" i="7"/>
  <c r="R34" i="7"/>
  <c r="X34" i="7"/>
  <c r="M53" i="7"/>
  <c r="Y43" i="7"/>
  <c r="AE13" i="7"/>
  <c r="AE33" i="7"/>
  <c r="S33" i="7"/>
  <c r="AE23" i="7"/>
  <c r="S23" i="7"/>
  <c r="Y53" i="7"/>
  <c r="Y23" i="7"/>
  <c r="M43" i="7"/>
  <c r="AK53" i="7"/>
  <c r="AE53" i="7"/>
  <c r="AK23" i="7"/>
  <c r="AK13" i="7"/>
  <c r="M13" i="7"/>
  <c r="Y33" i="7"/>
  <c r="M33" i="7"/>
  <c r="AK43" i="7"/>
  <c r="S53" i="7"/>
  <c r="Y13" i="7"/>
  <c r="AE43" i="7"/>
  <c r="S43" i="7"/>
  <c r="M23" i="7"/>
  <c r="S13" i="7"/>
  <c r="AK32" i="2"/>
  <c r="AK33" i="7"/>
  <c r="R50" i="7"/>
  <c r="AJ30" i="7"/>
  <c r="AD40" i="7"/>
  <c r="AJ40" i="7"/>
  <c r="L40" i="7"/>
  <c r="AD10" i="7"/>
  <c r="L20" i="7"/>
  <c r="AD20" i="7"/>
  <c r="R20" i="7"/>
  <c r="R40" i="7"/>
  <c r="X30" i="7"/>
  <c r="L10" i="7"/>
  <c r="X10" i="7"/>
  <c r="AJ10" i="7"/>
  <c r="AD30" i="7"/>
  <c r="AJ20" i="7"/>
  <c r="R30" i="7"/>
  <c r="L50" i="7"/>
  <c r="AK24" i="2"/>
  <c r="AD50" i="7"/>
  <c r="X50" i="7"/>
  <c r="R10" i="7"/>
  <c r="AJ50" i="7"/>
  <c r="X40" i="7"/>
  <c r="L30" i="7"/>
  <c r="X20" i="7"/>
  <c r="K30" i="7"/>
  <c r="K40" i="7"/>
  <c r="W10" i="7"/>
  <c r="Q50" i="7"/>
  <c r="AI20" i="7"/>
  <c r="K20" i="7"/>
  <c r="W40" i="7"/>
  <c r="AC50" i="7"/>
  <c r="AC20" i="7"/>
  <c r="Q20" i="7"/>
  <c r="AI10" i="7"/>
  <c r="K50" i="7"/>
  <c r="Q10" i="7"/>
  <c r="AI30" i="7"/>
  <c r="AC40" i="7"/>
  <c r="Q30" i="7"/>
  <c r="W20" i="7"/>
  <c r="W50" i="7"/>
  <c r="AC10" i="7"/>
  <c r="AI40" i="7"/>
  <c r="K10" i="7"/>
  <c r="Q40" i="7"/>
  <c r="W30" i="7"/>
  <c r="AI50" i="7"/>
  <c r="AC30" i="7"/>
  <c r="AK23" i="2"/>
  <c r="AI181" i="2" l="1"/>
  <c r="AK181" i="2" s="1"/>
  <c r="AJ182" i="2"/>
  <c r="AI182" i="2" s="1"/>
  <c r="AK182" i="2" s="1"/>
  <c r="AG53" i="2"/>
  <c r="AH53" i="2"/>
  <c r="AF54" i="2" s="1"/>
  <c r="AI51" i="2"/>
  <c r="AK51" i="2" s="1"/>
  <c r="AJ52" i="2"/>
  <c r="AL44" i="7"/>
  <c r="N54" i="7"/>
  <c r="N14" i="7"/>
  <c r="N44" i="7"/>
  <c r="AL54" i="7"/>
  <c r="Z34" i="7"/>
  <c r="T34" i="7"/>
  <c r="AF24" i="7"/>
  <c r="AF44" i="7"/>
  <c r="AF14" i="7"/>
  <c r="Z54" i="7"/>
  <c r="AL24" i="7"/>
  <c r="AL34" i="7"/>
  <c r="AL14" i="7"/>
  <c r="AK44" i="7"/>
  <c r="AE24" i="7"/>
  <c r="S14" i="7"/>
  <c r="AE14" i="7"/>
  <c r="M34" i="7"/>
  <c r="AE54" i="7"/>
  <c r="M24" i="7"/>
  <c r="Y14" i="7"/>
  <c r="AK54" i="7"/>
  <c r="Y24" i="7"/>
  <c r="S24" i="7"/>
  <c r="Y34" i="7"/>
  <c r="AE34" i="7"/>
  <c r="AK36" i="2"/>
  <c r="AK14" i="7"/>
  <c r="M54" i="7"/>
  <c r="Y44" i="7"/>
  <c r="AK24" i="7"/>
  <c r="AK34" i="7"/>
  <c r="S54" i="7"/>
  <c r="M14" i="7"/>
  <c r="S34" i="7"/>
  <c r="Y54" i="7"/>
  <c r="S44" i="7"/>
  <c r="AE44" i="7"/>
  <c r="M44" i="7"/>
  <c r="AK37" i="2"/>
  <c r="AF34" i="7"/>
  <c r="Z44" i="7"/>
  <c r="T54" i="7"/>
  <c r="T44" i="7"/>
  <c r="N24" i="7"/>
  <c r="T24" i="7"/>
  <c r="Z24" i="7"/>
  <c r="Z14" i="7"/>
  <c r="T14" i="7"/>
  <c r="AF54" i="7"/>
  <c r="AG54" i="2" l="1"/>
  <c r="AH54" i="2"/>
  <c r="AF55" i="2" s="1"/>
  <c r="AI52" i="2"/>
  <c r="AK52" i="2" s="1"/>
  <c r="AJ53" i="2"/>
  <c r="AH55" i="2" l="1"/>
  <c r="AF56" i="2" s="1"/>
  <c r="AG55" i="2"/>
  <c r="AI53" i="2"/>
  <c r="AK53" i="2" s="1"/>
  <c r="AJ54" i="2"/>
  <c r="AG56" i="2" l="1"/>
  <c r="AH56" i="2"/>
  <c r="AJ55" i="2"/>
  <c r="AI54" i="2"/>
  <c r="AK54" i="2" s="1"/>
  <c r="AI55" i="2" l="1"/>
  <c r="AK55" i="2" s="1"/>
  <c r="AJ56" i="2"/>
  <c r="AI56" i="2" s="1"/>
  <c r="AK56" i="2" s="1"/>
</calcChain>
</file>

<file path=xl/comments1.xml><?xml version="1.0" encoding="utf-8"?>
<comments xmlns="http://schemas.openxmlformats.org/spreadsheetml/2006/main">
  <authors>
    <author/>
    <author>Nicolas Corredor</author>
  </authors>
  <commentList>
    <comment ref="E11" authorId="0" shapeId="0">
      <text>
        <r>
          <rPr>
            <sz val="11"/>
            <color theme="1"/>
            <rFont val="Calibri"/>
            <family val="2"/>
            <scheme val="minor"/>
          </rPr>
          <t xml:space="preserve">Nicolas Corredor 
Oficina Asesora de Planeación
</t>
        </r>
        <r>
          <rPr>
            <b/>
            <sz val="11"/>
            <color theme="1"/>
            <rFont val="Calibri"/>
            <family val="2"/>
            <scheme val="minor"/>
          </rPr>
          <t>¿QUÉ?</t>
        </r>
      </text>
    </comment>
    <comment ref="F11" authorId="0" shapeId="0">
      <text>
        <r>
          <rPr>
            <sz val="11"/>
            <color theme="1"/>
            <rFont val="Calibri"/>
            <family val="2"/>
            <scheme val="minor"/>
          </rPr>
          <t xml:space="preserve">Nicolas Corredor 
Oficina Asesora de Planeación
</t>
        </r>
        <r>
          <rPr>
            <b/>
            <sz val="11"/>
            <color theme="1"/>
            <rFont val="Calibri"/>
            <family val="2"/>
            <scheme val="minor"/>
          </rPr>
          <t>¿CÓMO?</t>
        </r>
      </text>
    </comment>
    <comment ref="G11" authorId="0" shapeId="0">
      <text>
        <r>
          <rPr>
            <sz val="11"/>
            <color theme="1"/>
            <rFont val="Calibri"/>
            <family val="2"/>
            <scheme val="minor"/>
          </rPr>
          <t xml:space="preserve">Nicolas Corredor 
Oficina Asesora de Planeación
</t>
        </r>
        <r>
          <rPr>
            <b/>
            <sz val="11"/>
            <color theme="1"/>
            <rFont val="Calibri"/>
            <family val="2"/>
            <scheme val="minor"/>
          </rPr>
          <t>¿POR QUÉ?</t>
        </r>
      </text>
    </comment>
    <comment ref="H11" authorId="1" shapeId="0">
      <text>
        <r>
          <rPr>
            <sz val="9"/>
            <color indexed="81"/>
            <rFont val="Tahoma"/>
            <family val="2"/>
          </rPr>
          <t xml:space="preserve">Nicolas Corredor 
Oficina Asesora de Planeación
</t>
        </r>
        <r>
          <rPr>
            <b/>
            <sz val="9"/>
            <color indexed="81"/>
            <rFont val="Tahoma"/>
            <family val="2"/>
          </rPr>
          <t>Descripción es =(Impacto + Causa Inmediata + Causa Raíz)</t>
        </r>
      </text>
    </comment>
  </commentList>
  <extLst>
    <ext xmlns:r="http://schemas.openxmlformats.org/officeDocument/2006/relationships" uri="GoogleSheetsCustomDataVersion2">
      <go:sheetsCustomData xmlns:go="http://customooxmlschemas.google.com/" r:id="rId1" roundtripDataSignature="AMtx7miKuxcgzA1aTZzhEwTY5+tHovaP9Q=="/>
    </ext>
  </extLst>
</comments>
</file>

<file path=xl/comments2.xml><?xml version="1.0" encoding="utf-8"?>
<comments xmlns="http://schemas.openxmlformats.org/spreadsheetml/2006/main">
  <authors>
    <author/>
  </authors>
  <commentList>
    <comment ref="D10" authorId="0" shapeId="0">
      <text>
        <r>
          <rPr>
            <sz val="11"/>
            <color theme="1"/>
            <rFont val="Calibri"/>
            <family val="2"/>
            <scheme val="minor"/>
          </rPr>
          <t>======
ID#AAABCs1wbps
Nicolas Corredor    (2023-12-19 14:57:56)
DESCRIBA LAS ACCIONES DE AUTOCONTROL REALIZADAS PARA MITIGAR LA MATERIALIZACIÓN DEL RIESGO.</t>
        </r>
      </text>
    </comment>
  </commentList>
  <extLst>
    <ext xmlns:r="http://schemas.openxmlformats.org/officeDocument/2006/relationships" uri="GoogleSheetsCustomDataVersion2">
      <go:sheetsCustomData xmlns:go="http://customooxmlschemas.google.com/" r:id="rId1" roundtripDataSignature="AMtx7mgw/MAoGOk+oh/X5+yjLm7uhka0CQ=="/>
    </ext>
  </extLst>
</comments>
</file>

<file path=xl/comments3.xml><?xml version="1.0" encoding="utf-8"?>
<comments xmlns="http://schemas.openxmlformats.org/spreadsheetml/2006/main">
  <authors>
    <author/>
  </authors>
  <commentList>
    <comment ref="D10" authorId="0" shapeId="0">
      <text>
        <r>
          <rPr>
            <sz val="11"/>
            <color theme="1"/>
            <rFont val="Calibri"/>
            <family val="2"/>
            <scheme val="minor"/>
          </rPr>
          <t>======
ID#AAABCs1wbpo
Nicolas Corredor    (2023-12-19 14:57:56)
DESCRIBA LAS ACCIONES DE AUTOCONTROL REALIZADAS PARA MITIGAR LA MATERIALIZACIÓN DEL RIESGO.</t>
        </r>
      </text>
    </comment>
  </commentList>
  <extLst>
    <ext xmlns:r="http://schemas.openxmlformats.org/officeDocument/2006/relationships" uri="GoogleSheetsCustomDataVersion2">
      <go:sheetsCustomData xmlns:go="http://customooxmlschemas.google.com/" r:id="rId1" roundtripDataSignature="AMtx7mgzkmiVsb2bZaCAiZOzgjCeKSQ6QQ=="/>
    </ext>
  </extLst>
</comments>
</file>

<file path=xl/comments4.xml><?xml version="1.0" encoding="utf-8"?>
<comments xmlns="http://schemas.openxmlformats.org/spreadsheetml/2006/main">
  <authors>
    <author/>
  </authors>
  <commentList>
    <comment ref="D10" authorId="0" shapeId="0">
      <text>
        <r>
          <rPr>
            <sz val="11"/>
            <color theme="1"/>
            <rFont val="Calibri"/>
            <family val="2"/>
            <scheme val="minor"/>
          </rPr>
          <t>======
ID#AAABCs1wbp8
Nicolas Corredor    (2023-12-19 14:57:56)
DESCRIBA LAS ACCIONES DE AUTOCONTROL REALIZADAS PARA MITIGAR LA MATERIALIZACIÓN DEL RIESGO.</t>
        </r>
      </text>
    </comment>
  </commentList>
  <extLst>
    <ext xmlns:r="http://schemas.openxmlformats.org/officeDocument/2006/relationships" uri="GoogleSheetsCustomDataVersion2">
      <go:sheetsCustomData xmlns:go="http://customooxmlschemas.google.com/" r:id="rId1" roundtripDataSignature="AMtx7mj06x0YCBDWiRwEauHnmOqxkMao6A=="/>
    </ext>
  </extLst>
</comments>
</file>

<file path=xl/comments5.xml><?xml version="1.0" encoding="utf-8"?>
<comments xmlns="http://schemas.openxmlformats.org/spreadsheetml/2006/main">
  <authors>
    <author/>
  </authors>
  <commentList>
    <comment ref="D10" authorId="0" shapeId="0">
      <text>
        <r>
          <rPr>
            <sz val="11"/>
            <color theme="1"/>
            <rFont val="Calibri"/>
            <family val="2"/>
            <scheme val="minor"/>
          </rPr>
          <t>======
ID#AAABCs1wbpw
Nicolas Corredor    (2023-12-19 14:57:56)
DESCRIBA LAS ACCIONES DE AUTOCONTROL REALIZADAS PARA MITIGAR LA MATERIALIZACIÓN DEL RIESGO.</t>
        </r>
      </text>
    </comment>
  </commentList>
  <extLst>
    <ext xmlns:r="http://schemas.openxmlformats.org/officeDocument/2006/relationships" uri="GoogleSheetsCustomDataVersion2">
      <go:sheetsCustomData xmlns:go="http://customooxmlschemas.google.com/" r:id="rId1" roundtripDataSignature="AMtx7mgqJ50jEsc/GYlDeK85jhnLFDQi/Q=="/>
    </ext>
  </extLst>
</comments>
</file>

<file path=xl/comments6.xml><?xml version="1.0" encoding="utf-8"?>
<comments xmlns="http://schemas.openxmlformats.org/spreadsheetml/2006/main">
  <authors>
    <author/>
  </authors>
  <commentList>
    <comment ref="D10" authorId="0" shapeId="0">
      <text>
        <r>
          <rPr>
            <sz val="11"/>
            <color theme="1"/>
            <rFont val="Calibri"/>
            <family val="2"/>
            <scheme val="minor"/>
          </rPr>
          <t>======
ID#AAABCs1wbp0
Nicolas Corredor    (2023-12-19 14:57:56)
DESCRIBA LAS ACCIONES DE AUTOCONTROL REALIZADAS PARA MITIGAR LA MATERIALIZACIÓN DEL RIESGO.</t>
        </r>
      </text>
    </comment>
  </commentList>
  <extLst>
    <ext xmlns:r="http://schemas.openxmlformats.org/officeDocument/2006/relationships" uri="GoogleSheetsCustomDataVersion2">
      <go:sheetsCustomData xmlns:go="http://customooxmlschemas.google.com/" r:id="rId1" roundtripDataSignature="AMtx7mjLtJLtWeGtG83MIKJhZ9yCx1wkLg=="/>
    </ext>
  </extLst>
</comments>
</file>

<file path=xl/sharedStrings.xml><?xml version="1.0" encoding="utf-8"?>
<sst xmlns="http://schemas.openxmlformats.org/spreadsheetml/2006/main" count="3886" uniqueCount="1245">
  <si>
    <t>Matriz Mapa de Riesgos</t>
  </si>
  <si>
    <r>
      <rPr>
        <sz val="10"/>
        <color theme="1"/>
        <rFont val="Arial Narrow"/>
        <family val="2"/>
      </rP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rgb="FFFF6600"/>
        <rFont val="Arial Narrow"/>
        <family val="2"/>
      </rPr>
      <t>Guía para la Administración del Riesgo y el diseño de controles V5</t>
    </r>
    <r>
      <rPr>
        <sz val="10"/>
        <color theme="1"/>
        <rFont val="Arial Narrow"/>
        <family val="2"/>
      </rPr>
      <t>. El formato cuenta con celdas parametrizadas y permite contar con los respectivos mapas de calor para riesgo inherente y riesgo residual.</t>
    </r>
  </si>
  <si>
    <t>Orientaciones Generales</t>
  </si>
  <si>
    <r>
      <rPr>
        <sz val="11"/>
        <color theme="1"/>
        <rFont val="Arial Narrow"/>
        <family val="2"/>
      </rPr>
      <t xml:space="preserve">Antes de iniciar con el diligenciamiento de la información en la matriz, se requiere haber avanzado en el análisis del </t>
    </r>
    <r>
      <rPr>
        <b/>
        <sz val="11"/>
        <color theme="1"/>
        <rFont val="Arial Narrow"/>
        <family val="2"/>
      </rPr>
      <t>proceso, su objetivo, alcance, actividades clave</t>
    </r>
    <r>
      <rPr>
        <sz val="11"/>
        <color theme="1"/>
        <rFont val="Arial Narrow"/>
        <family val="2"/>
      </rPr>
      <t xml:space="preserve">, considere los lineamientos establecidos en el </t>
    </r>
    <r>
      <rPr>
        <b/>
        <sz val="11"/>
        <color rgb="FFFF6600"/>
        <rFont val="Arial Narrow"/>
        <family val="2"/>
      </rPr>
      <t>Paso 2: identificación del riesgo</t>
    </r>
    <r>
      <rPr>
        <sz val="11"/>
        <color theme="1"/>
        <rFont val="Arial Narrow"/>
        <family val="2"/>
      </rPr>
      <t xml:space="preserve">, donde se explica ampliamente las bases para adelanter este análisis.
Así mismo, considere en el </t>
    </r>
    <r>
      <rPr>
        <b/>
        <sz val="11"/>
        <color rgb="FFFF6600"/>
        <rFont val="Arial Narrow"/>
        <family val="2"/>
      </rPr>
      <t>Paso 3: valoración del riesgo</t>
    </r>
    <r>
      <rPr>
        <sz val="11"/>
        <color theme="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rgb="FFFF6600"/>
        <rFont val="Arial Narrow"/>
        <family val="2"/>
      </rPr>
      <t>NOTA:</t>
    </r>
    <r>
      <rPr>
        <sz val="11"/>
        <color theme="1"/>
        <rFont val="Arial Narrow"/>
        <family val="2"/>
      </rPr>
      <t xml:space="preserve"> Si lo considera pertinente, es posible agregar hojas de trabajo adicionales al presente formato que permitan incluir la traza de estos análisis.</t>
    </r>
  </si>
  <si>
    <r>
      <rPr>
        <sz val="10"/>
        <color theme="1"/>
        <rFont val="Arial Narrow"/>
        <family val="2"/>
      </rPr>
      <t xml:space="preserve">El archivo contiene las siguientes hojas:
-   </t>
    </r>
    <r>
      <rPr>
        <b/>
        <sz val="11"/>
        <color theme="1"/>
        <rFont val="Arial Narrow"/>
        <family val="2"/>
      </rPr>
      <t>Hoja 1 Instructivo</t>
    </r>
    <r>
      <rPr>
        <sz val="10"/>
        <color theme="1"/>
        <rFont val="Arial Narrow"/>
        <family val="2"/>
      </rPr>
      <t xml:space="preserve">
 -  </t>
    </r>
    <r>
      <rPr>
        <b/>
        <sz val="11"/>
        <color theme="1"/>
        <rFont val="Arial Narrow"/>
        <family val="2"/>
      </rPr>
      <t xml:space="preserve">Hoja 2 Mapa Final: </t>
    </r>
    <r>
      <rPr>
        <sz val="10"/>
        <color theme="1"/>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</si>
  <si>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</si>
  <si>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</si>
  <si>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</si>
  <si>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</si>
  <si>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</si>
  <si>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</si>
  <si>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</si>
  <si>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</si>
  <si>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</si>
  <si>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</si>
  <si>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</si>
  <si>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</si>
  <si>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</si>
  <si>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</si>
  <si>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</si>
  <si>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</si>
  <si>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</si>
  <si>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rPr>
        <sz val="9"/>
        <color theme="1"/>
        <rFont val="Arial Narrow"/>
        <family val="2"/>
      </rP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rgb="FFFF6600"/>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</si>
  <si>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</si>
  <si>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</si>
  <si>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</si>
  <si>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</si>
  <si>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</si>
  <si>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</si>
  <si>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</si>
  <si>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</si>
  <si>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</si>
  <si>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rPr>
        <sz val="9"/>
        <color theme="1"/>
        <rFont val="Arial Narrow"/>
        <family val="2"/>
      </rPr>
      <t xml:space="preserve">Recuerde que el control se define como la medida que permite reducir o mitigar un riesgo. Defina el control (es) que atacan la causa raíz del riesgo, considere la estructura explicada en la guía: </t>
    </r>
    <r>
      <rPr>
        <b/>
        <sz val="9"/>
        <color rgb="FFFF6600"/>
        <rFont val="Arial Narrow"/>
        <family val="2"/>
      </rPr>
      <t>Responsable de ejecutar el control + Acción + Complemento</t>
    </r>
  </si>
  <si>
    <t>Afectación</t>
  </si>
  <si>
    <t>Esta casilla no se diligencia, depende de la selección en la columna R.</t>
  </si>
  <si>
    <r>
      <rPr>
        <b/>
        <sz val="9"/>
        <color theme="1"/>
        <rFont val="Arial Narrow"/>
        <family val="2"/>
      </rPr>
      <t xml:space="preserve">ATRIBUTOS EFICIENCIA
</t>
    </r>
    <r>
      <rPr>
        <sz val="9"/>
        <color theme="1"/>
        <rFont val="Arial Narrow"/>
        <family val="2"/>
      </rPr>
      <t>Tipo</t>
    </r>
  </si>
  <si>
    <t>Utilice la lista de despligue que se encuentra parametrizada, le aparecerán las opciones: i)Preventivo, ii)Detectivo, iii)Correctivo.</t>
  </si>
  <si>
    <r>
      <rPr>
        <b/>
        <sz val="9"/>
        <color theme="1"/>
        <rFont val="Arial Narrow"/>
        <family val="2"/>
      </rPr>
      <t xml:space="preserve">ATRIBUTOS EFICIENCIA
</t>
    </r>
    <r>
      <rPr>
        <sz val="9"/>
        <color theme="1"/>
        <rFont val="Arial Narrow"/>
        <family val="2"/>
      </rPr>
      <t>Implementación</t>
    </r>
  </si>
  <si>
    <t>Utilice la lista de despligue que se encuentra parametrizada, le aparecerán las opciones: i)Automático, ii)Manual.</t>
  </si>
  <si>
    <r>
      <rPr>
        <b/>
        <sz val="9"/>
        <color theme="1"/>
        <rFont val="Arial Narrow"/>
        <family val="2"/>
      </rPr>
      <t xml:space="preserve">ATRIBUTOS EFICIENCIA
</t>
    </r>
    <r>
      <rPr>
        <sz val="9"/>
        <color theme="1"/>
        <rFont val="Arial Narrow"/>
        <family val="2"/>
      </rPr>
      <t>Implementación</t>
    </r>
  </si>
  <si>
    <r>
      <rPr>
        <b/>
        <sz val="9"/>
        <color theme="1"/>
        <rFont val="Arial Narrow"/>
        <family val="2"/>
      </rPr>
      <t xml:space="preserve">ATRIBUTOS EFICIENCIA
</t>
    </r>
    <r>
      <rPr>
        <sz val="9"/>
        <color theme="1"/>
        <rFont val="Arial Narrow"/>
        <family val="2"/>
      </rPr>
      <t>Calificación</t>
    </r>
  </si>
  <si>
    <t xml:space="preserve">La matriz automáticamente hará el cálculo para el control analizado (Columna T) </t>
  </si>
  <si>
    <r>
      <rPr>
        <b/>
        <sz val="9"/>
        <color theme="1"/>
        <rFont val="Arial Narrow"/>
        <family val="2"/>
      </rPr>
      <t xml:space="preserve">ATRIBUTOS INFORMATIVOS
</t>
    </r>
    <r>
      <rPr>
        <sz val="9"/>
        <color theme="1"/>
        <rFont val="Arial Narrow"/>
        <family val="2"/>
      </rPr>
      <t>Documentación</t>
    </r>
  </si>
  <si>
    <t>Utilice la lista de despligue que se encuentra parametrizada, le aparecerán las opciones: i)Documentado, ii)Sin documentar.</t>
  </si>
  <si>
    <r>
      <rPr>
        <b/>
        <sz val="9"/>
        <color theme="1"/>
        <rFont val="Arial Narrow"/>
        <family val="2"/>
      </rPr>
      <t xml:space="preserve">ATRIBUTOS INFORMATIVOS
</t>
    </r>
    <r>
      <rPr>
        <sz val="9"/>
        <color theme="1"/>
        <rFont val="Arial Narrow"/>
        <family val="2"/>
      </rPr>
      <t>Frecuencia</t>
    </r>
  </si>
  <si>
    <t>Utilice la lista de despligue que se encuentra parametrizada, le aparecerán las opciones: i)Continua, ii)Aleatoria.</t>
  </si>
  <si>
    <r>
      <rPr>
        <b/>
        <sz val="9"/>
        <color theme="1"/>
        <rFont val="Arial Narrow"/>
        <family val="2"/>
      </rPr>
      <t xml:space="preserve">ATRIBUTOS INFORMATIVOS
</t>
    </r>
    <r>
      <rPr>
        <sz val="9"/>
        <color theme="1"/>
        <rFont val="Arial Narrow"/>
        <family val="2"/>
      </rPr>
      <t>Registro</t>
    </r>
  </si>
  <si>
    <t>Utilice la lista de despligue que se encuentra parametrizada, le aparecerán las opciones: i)Con Registro, ii) Sin Registro.</t>
  </si>
  <si>
    <t>Evaluación del Nivel de Riesgo - Nivel de Riesgo Residual</t>
  </si>
  <si>
    <r>
      <rPr>
        <sz val="9"/>
        <color theme="1"/>
        <rFont val="Arial Narrow"/>
        <family val="2"/>
      </rPr>
      <t>La matriz automáticamente hará el cálculo, acorde con el control o controles definidos con sus atributos analizados, lo que permitirá establecer el</t>
    </r>
    <r>
      <rPr>
        <b/>
        <sz val="9"/>
        <color rgb="FFFF6600"/>
        <rFont val="Arial Narrow"/>
        <family val="2"/>
      </rPr>
      <t xml:space="preserve"> nivel de riesgo inherente</t>
    </r>
    <r>
      <rPr>
        <sz val="9"/>
        <color theme="1"/>
        <rFont val="Arial Narrow"/>
        <family val="2"/>
      </rPr>
      <t xml:space="preserve"> (Columnas Y- Z- AA -AB- AC).</t>
    </r>
  </si>
  <si>
    <t>Tratamiento</t>
  </si>
  <si>
    <t>Utilice la lista de despligue que se encuentra parametrizada, le aparecerán las opciones: i)Aceptar, ii)Evitar, iii)Reducir (compartir), iv)Reducir (mitigar).</t>
  </si>
  <si>
    <r>
      <rPr>
        <b/>
        <sz val="9"/>
        <color theme="1"/>
        <rFont val="Arial Narrow"/>
        <family val="2"/>
      </rPr>
      <t xml:space="preserve">Plan de Acción
</t>
    </r>
    <r>
      <rPr>
        <sz val="9"/>
        <color theme="1"/>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</si>
  <si>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</si>
  <si>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</si>
  <si>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</si>
  <si>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rPr>
        <sz val="10"/>
        <color theme="1"/>
        <rFont val="Arial Narrow"/>
        <family val="2"/>
      </rPr>
      <t xml:space="preserve"> -</t>
    </r>
    <r>
      <rPr>
        <sz val="11"/>
        <color theme="1"/>
        <rFont val="Arial Narrow"/>
        <family val="2"/>
      </rPr>
      <t xml:space="preserve"> </t>
    </r>
    <r>
      <rPr>
        <b/>
        <sz val="11"/>
        <color theme="1"/>
        <rFont val="Arial Narrow"/>
        <family val="2"/>
      </rPr>
      <t xml:space="preserve"> Hoja 3 Matriz de Calor Inherente: </t>
    </r>
    <r>
      <rPr>
        <sz val="11"/>
        <color theme="1"/>
        <rFont val="Arial Narrow"/>
        <family val="2"/>
      </rPr>
      <t xml:space="preserve"> En esta hoja, en la medida en que ese diligencia el Mapa Final, se verán reflejados los riesgos en su zona correspondiente. Esta hoja no se diligencia se genera de manera automática.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</si>
  <si>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4 Matriz de Calor Residual: </t>
    </r>
    <r>
      <rPr>
        <sz val="11"/>
        <color theme="1"/>
        <rFont val="Arial Narrow"/>
        <family val="2"/>
      </rPr>
      <t>En esta hoja, en la medida en que ese diligencia el Mapa Final, se verán reflejados los riesgos en su zona correspondiente. Esta hoja no se diligencia se genera de manera automática.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</si>
  <si>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5 Tabla de probabilidad: </t>
    </r>
    <r>
      <rPr>
        <sz val="11"/>
        <color theme="1"/>
        <rFont val="Arial Narrow"/>
        <family val="2"/>
      </rPr>
      <t>Tabla referente para todos los cálculos (no se diligencia)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</si>
  <si>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6 Tabla de Impacto: </t>
    </r>
    <r>
      <rPr>
        <sz val="11"/>
        <color theme="1"/>
        <rFont val="Arial Narrow"/>
        <family val="2"/>
      </rPr>
      <t>Tabla referente para todos los cálculos (no se diligencia)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</si>
  <si>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7 Tabla de Valoración de Controles: </t>
    </r>
    <r>
      <rPr>
        <sz val="11"/>
        <color theme="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</si>
  <si>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</si>
  <si>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</si>
  <si>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</si>
  <si>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</si>
  <si>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</si>
  <si>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</si>
  <si>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</si>
  <si>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</si>
  <si>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</si>
  <si>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</si>
  <si>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</si>
  <si>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</si>
  <si>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</si>
  <si>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</si>
  <si>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</si>
  <si>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</si>
  <si>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</si>
  <si>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</si>
  <si>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</si>
  <si>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</si>
  <si>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</si>
  <si>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</si>
  <si>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</si>
  <si>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</si>
  <si>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</si>
  <si>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</si>
  <si>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</si>
  <si>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</si>
  <si>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</si>
  <si>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</si>
  <si>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</si>
  <si>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</si>
  <si>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</si>
  <si>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</si>
  <si>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</si>
  <si>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</si>
  <si>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</si>
  <si>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</si>
  <si>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</si>
  <si>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</si>
  <si>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</si>
  <si>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</si>
  <si>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</si>
  <si>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</si>
  <si>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</si>
  <si>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</si>
  <si>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</si>
  <si>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</si>
  <si>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r>
      <rPr>
        <b/>
        <sz val="11"/>
        <color rgb="FFFF6600"/>
        <rFont val="Arial Narrow"/>
        <family val="2"/>
      </rPr>
      <t xml:space="preserve">*Nota: </t>
    </r>
    <r>
      <rPr>
        <sz val="11"/>
        <color rgb="FF000000"/>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</si>
  <si>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FORMATO: SEGUIMIENTOS Y MONITOREO MAPA DE RIESGOS</t>
  </si>
  <si>
    <t>CÓDIGO: PL-OAPL-PR-05-FT-01</t>
  </si>
  <si>
    <t>VERSIÓN: 06</t>
  </si>
  <si>
    <t>MATRIZ DE MONITOREO DE RIESGOS I CORTE 
(ENERO - MARZO)</t>
  </si>
  <si>
    <t>FECHA DEL REPORTE DEL MONITOREO</t>
  </si>
  <si>
    <t>INFORMACIÓN DEL RIESGO</t>
  </si>
  <si>
    <r>
      <rPr>
        <b/>
        <sz val="26"/>
        <color theme="1"/>
        <rFont val="Arial Narrow"/>
        <family val="2"/>
      </rP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</si>
  <si>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</si>
  <si>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</si>
  <si>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</si>
  <si>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</si>
  <si>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rPr>
        <b/>
        <sz val="26"/>
        <color theme="1"/>
        <rFont val="Arial Narrow"/>
        <family val="2"/>
      </rP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</si>
  <si>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</si>
  <si>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</si>
  <si>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</si>
  <si>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</si>
  <si>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</si>
  <si>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t>MATRIZ DE MONITOREO DE RIESGOS II CORTE
 (ABRIL - JUNIO)</t>
  </si>
  <si>
    <r>
      <rPr>
        <b/>
        <sz val="26"/>
        <color theme="1"/>
        <rFont val="Arial Narrow"/>
        <family val="2"/>
      </rPr>
      <t xml:space="preserve">SEGUIMIENTO DE CONTROLES - LÍDERES DE PROCESO
ACCIONES DE AUTOCONTROL
</t>
    </r>
    <r>
      <rPr>
        <b/>
        <i/>
        <sz val="26"/>
        <color theme="1"/>
        <rFont val="Arial Narrow"/>
        <family val="2"/>
      </rPr>
      <t>(Describa las acciones de control realizadas para mitigar el riesgo)</t>
    </r>
  </si>
  <si>
    <r>
      <rPr>
        <b/>
        <sz val="26"/>
        <color theme="1"/>
        <rFont val="Arial Narrow"/>
        <family val="2"/>
      </rPr>
      <t>¿Cuántos hechos se presentaron?
(</t>
    </r>
    <r>
      <rPr>
        <b/>
        <i/>
        <sz val="26"/>
        <color theme="1"/>
        <rFont val="Arial Narrow"/>
        <family val="2"/>
      </rPr>
      <t>Descripción numérica)</t>
    </r>
  </si>
  <si>
    <t>Acciones desarrolladas para mitigar el riesgo</t>
  </si>
  <si>
    <t>MATRIZ DE MONITOREO DE RIESGOS 2 CORTE 
(ABRIL - JUNIO)</t>
  </si>
  <si>
    <t>MATRIZ DE MONITOREO DE RIESGOS III CORTE
 (JULIO - SEPTIEMBRE)</t>
  </si>
  <si>
    <r>
      <rPr>
        <b/>
        <sz val="26"/>
        <color theme="1"/>
        <rFont val="Arial Narrow"/>
        <family val="2"/>
      </rPr>
      <t xml:space="preserve">SEGUIMIENTO DE CONTROLES - LÍDERES DE PROCESO
ACCIONES DE AUTOCONTROL
</t>
    </r>
    <r>
      <rPr>
        <b/>
        <i/>
        <sz val="26"/>
        <color theme="1"/>
        <rFont val="Arial Narrow"/>
        <family val="2"/>
      </rPr>
      <t>(Describa las acciones de control realizadas para mitigar el riesgo)</t>
    </r>
  </si>
  <si>
    <r>
      <rPr>
        <b/>
        <sz val="26"/>
        <color theme="1"/>
        <rFont val="Arial Narrow"/>
        <family val="2"/>
      </rPr>
      <t xml:space="preserve">¿Cuántos hechos se presentaron?
</t>
    </r>
    <r>
      <rPr>
        <b/>
        <i/>
        <sz val="26"/>
        <color theme="1"/>
        <rFont val="Arial Narrow"/>
        <family val="2"/>
      </rPr>
      <t>(Descripción numérica)</t>
    </r>
  </si>
  <si>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</si>
  <si>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</si>
  <si>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</si>
  <si>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</si>
  <si>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</si>
  <si>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</si>
  <si>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</si>
  <si>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</si>
  <si>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</si>
  <si>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</si>
  <si>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</si>
  <si>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</si>
  <si>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</si>
  <si>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</si>
  <si>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</si>
  <si>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</si>
  <si>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</si>
  <si>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</si>
  <si>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</si>
  <si>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</si>
  <si>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</si>
  <si>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</si>
  <si>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</si>
  <si>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</si>
  <si>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</si>
  <si>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</si>
  <si>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</si>
  <si>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</si>
  <si>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</si>
  <si>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</si>
  <si>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MATRIZ DE MONITOREO DE RIESGOS IV CORTE
 (OCTUBRE - DICIEMBRE)</t>
  </si>
  <si>
    <r>
      <rPr>
        <b/>
        <sz val="26"/>
        <color theme="1"/>
        <rFont val="Arial Narrow"/>
        <family val="2"/>
      </rPr>
      <t xml:space="preserve">SEGUIMIENTO DE CONTROLES - LÍDERES DE PROCESO
ACCIONES DE AUTOCONTROL
</t>
    </r>
    <r>
      <rPr>
        <b/>
        <i/>
        <sz val="26"/>
        <color theme="1"/>
        <rFont val="Arial Narrow"/>
        <family val="2"/>
      </rPr>
      <t>(Describa las acciones de autocontrol realizadas para mitigar el riesgo)</t>
    </r>
  </si>
  <si>
    <r>
      <rPr>
        <b/>
        <sz val="26"/>
        <color theme="1"/>
        <rFont val="Arial Narrow"/>
        <family val="2"/>
      </rPr>
      <t xml:space="preserve">¿Cuántos hechos se presentaron?
</t>
    </r>
    <r>
      <rPr>
        <b/>
        <i/>
        <sz val="26"/>
        <color theme="1"/>
        <rFont val="Arial Narrow"/>
        <family val="2"/>
      </rPr>
      <t>(Descripción numérica)</t>
    </r>
  </si>
  <si>
    <t>Describa el Análisis Causa - Raíz</t>
  </si>
  <si>
    <t>MATRIZ DE MONITOREO DE RIESGOS DE CORRUPCIÓN
 (ENERO - DICIEMBRE)</t>
  </si>
  <si>
    <t>MES DE REPORTE 
DEL MONITOREO</t>
  </si>
  <si>
    <r>
      <rPr>
        <b/>
        <sz val="26"/>
        <color theme="1"/>
        <rFont val="Arial Narrow"/>
        <family val="2"/>
      </rP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</si>
  <si>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</si>
  <si>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r>
      <rPr>
        <b/>
        <sz val="26"/>
        <color theme="1"/>
        <rFont val="Arial Narrow"/>
        <family val="2"/>
      </rPr>
      <t xml:space="preserve">¿Cuántos hechos se presentaron?
</t>
    </r>
    <r>
      <rPr>
        <b/>
        <i/>
        <sz val="26"/>
        <color theme="1"/>
        <rFont val="Arial Narrow"/>
        <family val="2"/>
      </rPr>
      <t>(Descripción numérica)</t>
    </r>
  </si>
  <si>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</si>
  <si>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</si>
  <si>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</si>
  <si>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</si>
  <si>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</si>
  <si>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</si>
  <si>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</si>
  <si>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</si>
  <si>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</si>
  <si>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</si>
  <si>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</si>
  <si>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</si>
  <si>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</si>
  <si>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</si>
  <si>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</si>
  <si>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</si>
  <si>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</si>
  <si>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</si>
  <si>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</si>
  <si>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</si>
  <si>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</si>
  <si>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</si>
  <si>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</si>
  <si>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</si>
  <si>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</si>
  <si>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</si>
  <si>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</si>
  <si>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</si>
  <si>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</si>
  <si>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</si>
  <si>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</si>
  <si>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</si>
  <si>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</si>
  <si>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</si>
  <si>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</si>
  <si>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</si>
  <si>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</si>
  <si>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</si>
  <si>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</si>
  <si>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</si>
  <si>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</si>
  <si>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</si>
  <si>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</si>
  <si>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</si>
  <si>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</si>
  <si>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</si>
  <si>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</si>
  <si>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</si>
  <si>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</si>
  <si>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</si>
  <si>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</si>
  <si>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</si>
  <si>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</si>
  <si>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</si>
  <si>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</si>
  <si>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</si>
  <si>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</si>
  <si>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rgb="FFFF6600"/>
        <rFont val="Arial Narrow"/>
        <family val="2"/>
      </rPr>
      <t>*</t>
    </r>
    <r>
      <rPr>
        <b/>
        <sz val="12"/>
        <color rgb="FF000000"/>
        <rFont val="Arial Narrow"/>
        <family val="2"/>
      </rPr>
      <t>Atributos de</t>
    </r>
    <r>
      <rPr>
        <b/>
        <sz val="12"/>
        <color rgb="FFFF6600"/>
        <rFont val="Arial Narrow"/>
        <family val="2"/>
      </rPr>
      <t xml:space="preserve"> </t>
    </r>
    <r>
      <rPr>
        <b/>
        <sz val="12"/>
        <color rgb="FF000000"/>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</si>
  <si>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</si>
  <si>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</si>
  <si>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</si>
  <si>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</si>
  <si>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</si>
  <si>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</si>
  <si>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</si>
  <si>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</si>
  <si>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</si>
  <si>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</si>
  <si>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</si>
  <si>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</si>
  <si>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</si>
  <si>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rgb="FFFF6600"/>
        <rFont val="Arial Narrow"/>
        <family val="2"/>
      </rPr>
      <t>*Nota 1:</t>
    </r>
    <r>
      <rPr>
        <sz val="12"/>
        <color rgb="FF000000"/>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</si>
  <si>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</si>
  <si>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</si>
  <si>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</si>
  <si>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</si>
  <si>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</si>
  <si>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</si>
  <si>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</si>
  <si>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</si>
  <si>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</si>
  <si>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</si>
  <si>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</si>
  <si>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</si>
  <si>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</si>
  <si>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</si>
  <si>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</si>
  <si>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</si>
  <si>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</si>
  <si>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</si>
  <si>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</si>
  <si>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</si>
  <si>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</si>
  <si>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</si>
  <si>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</si>
  <si>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</si>
  <si>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</si>
  <si>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</si>
  <si>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</si>
  <si>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</si>
  <si>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</si>
  <si>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</si>
  <si>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</si>
  <si>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</si>
  <si>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</si>
  <si>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</si>
  <si>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</si>
  <si>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</si>
  <si>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</si>
  <si>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</si>
  <si>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</si>
  <si>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</si>
  <si>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</si>
  <si>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</si>
  <si>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</si>
  <si>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</si>
  <si>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</si>
  <si>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</si>
  <si>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</si>
  <si>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</si>
  <si>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</si>
  <si>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</si>
  <si>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</si>
  <si>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</si>
  <si>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</si>
  <si>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</si>
  <si>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</si>
  <si>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</si>
  <si>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</si>
  <si>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</si>
  <si>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</si>
  <si>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</si>
  <si>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</si>
  <si>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</si>
  <si>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</si>
  <si>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</si>
  <si>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</si>
  <si>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</si>
  <si>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</si>
  <si>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</si>
  <si>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</si>
  <si>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</si>
  <si>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</si>
  <si>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</si>
  <si>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</si>
  <si>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</si>
  <si>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</si>
  <si>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</si>
  <si>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</si>
  <si>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</si>
  <si>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</si>
  <si>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</si>
  <si>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</si>
  <si>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</si>
  <si>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</si>
  <si>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</si>
  <si>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</si>
  <si>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</si>
  <si>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</si>
  <si>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</si>
  <si>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</si>
  <si>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</si>
  <si>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</si>
  <si>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</si>
  <si>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</si>
  <si>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</si>
  <si>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</si>
  <si>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</si>
  <si>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</si>
  <si>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</si>
  <si>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</si>
  <si>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</si>
  <si>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</si>
  <si>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</si>
  <si>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</si>
  <si>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</si>
  <si>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</si>
  <si>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</si>
  <si>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</si>
  <si>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</si>
  <si>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</si>
  <si>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</si>
  <si>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</si>
  <si>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</si>
  <si>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</si>
  <si>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</si>
  <si>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</si>
  <si>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</si>
  <si>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</si>
  <si>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</si>
  <si>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</si>
  <si>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</si>
  <si>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</si>
  <si>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</si>
  <si>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</si>
  <si>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</si>
  <si>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</si>
  <si>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</si>
  <si>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</si>
  <si>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</si>
  <si>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</si>
  <si>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</si>
  <si>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</si>
  <si>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</si>
  <si>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</si>
  <si>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</si>
  <si>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</si>
  <si>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</si>
  <si>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</si>
  <si>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</si>
  <si>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</si>
  <si>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</si>
  <si>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</si>
  <si>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</si>
  <si>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</si>
  <si>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</si>
  <si>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</si>
  <si>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</si>
  <si>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</si>
  <si>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</si>
  <si>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</si>
  <si>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</si>
  <si>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</si>
  <si>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</si>
  <si>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</si>
  <si>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</si>
  <si>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</si>
  <si>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</si>
  <si>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</si>
  <si>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</si>
  <si>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</si>
  <si>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</si>
  <si>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</si>
  <si>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</si>
  <si>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</si>
  <si>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</si>
  <si>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</si>
  <si>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</si>
  <si>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</si>
  <si>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</si>
  <si>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</si>
  <si>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</si>
  <si>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</si>
  <si>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</si>
  <si>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</si>
  <si>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</si>
  <si>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</si>
  <si>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</si>
  <si>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</si>
  <si>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</si>
  <si>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</si>
  <si>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</si>
  <si>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</si>
  <si>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</si>
  <si>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</si>
  <si>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</si>
  <si>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</si>
  <si>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</si>
  <si>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</si>
  <si>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</si>
  <si>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</si>
  <si>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</si>
  <si>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</si>
  <si>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</si>
  <si>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</si>
  <si>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</si>
  <si>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</si>
  <si>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</si>
  <si>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</si>
  <si>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</si>
  <si>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</si>
  <si>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</si>
  <si>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</si>
  <si>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</si>
  <si>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</si>
  <si>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</si>
  <si>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</si>
  <si>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</si>
  <si>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</si>
  <si>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</si>
  <si>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</si>
  <si>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</si>
  <si>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</si>
  <si>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</si>
  <si>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</si>
  <si>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</si>
  <si>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</si>
  <si>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</si>
  <si>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</si>
  <si>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</si>
  <si>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</si>
  <si>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</si>
  <si>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</si>
  <si>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</si>
  <si>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</si>
  <si>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</si>
  <si>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</si>
  <si>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</si>
  <si>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</si>
  <si>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</si>
  <si>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</si>
  <si>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</si>
  <si>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</si>
  <si>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</si>
  <si>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No aplica</t>
  </si>
  <si>
    <t>Evento que puede generar complicaciones clínicas controlables, afectación temporal de servicios o aumento de costos operativos, sin poner en riesgo vital inmediato al paciente ni comprometer la operación institucional global.</t>
  </si>
  <si>
    <t>Evento que produce daño significativo en la salud del paciente (secuela, discapacidad), genera fallas operativas graves o incumplimiento normativo, con necesidad de respuesta institucional inmediata.</t>
  </si>
  <si>
    <t>Evento con desenlace fatal, múltiples pacientes afectados, crisis sanitaria, cierre de servicios esenciales, afectación reputacional severa o consecuencias jurídicas y regulatorias para la institución.</t>
  </si>
  <si>
    <t>Afectación en salud.</t>
  </si>
  <si>
    <t>Salud</t>
  </si>
  <si>
    <t>Afectación en salud</t>
  </si>
  <si>
    <t>Fiscal</t>
  </si>
  <si>
    <t>Actuarial</t>
  </si>
  <si>
    <t>Crédito</t>
  </si>
  <si>
    <t>Liquidez</t>
  </si>
  <si>
    <t>Sarlaft</t>
  </si>
  <si>
    <t>Plan de Acción
(Diligenciar si (AK) es = Alto o Extremo)</t>
  </si>
  <si>
    <t>GBG_02</t>
  </si>
  <si>
    <t>Gestión Ética, Bioética, Buen Gobierno y Humanización
Administración de Personal
Gestión Contratos, Selección
Personal - Seguimiento,
Ejecución y Apoyo Contractual</t>
  </si>
  <si>
    <t>Multas y Sanciones</t>
  </si>
  <si>
    <t>Vinculación de personas naturales y/o jurídicas, sin considerar los lineamientos contemplados relacionados con conflictos de interés. (Política de Integridad)</t>
  </si>
  <si>
    <t>Posibilidad de afectación económica y reputacional por multas y sanciones, debido a la vinculación de personas naturales y/o jurídicas, sin considerar los lineamientos contemplados relacionados con conflictos de interés. (Política de Integridad).</t>
  </si>
  <si>
    <t>N/A</t>
  </si>
  <si>
    <t>GBG_03</t>
  </si>
  <si>
    <t xml:space="preserve">Gestión Ética, Bioética, Buen Gobierno y Humanización
Responsables de los Grupos de trabajo
Presidentes de los Comités Institucionales. </t>
  </si>
  <si>
    <t>Demandas Legales y Sanciones</t>
  </si>
  <si>
    <t>Omitir la declaración de impedimento o recusación ante la posibilidad real o aparente de un conflicto de interés.</t>
  </si>
  <si>
    <t>Posibilidad de afectación económica y reputacional por demandas legales y sanciones, debido a la omisión de la declaración de impedimento o recusación ante la posibilidad real o aparente de un conflicto de interés.</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</si>
  <si>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</si>
  <si>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</si>
  <si>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</si>
  <si>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</si>
  <si>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t>Posibilidad de afectación económica por la no prestación integral de los servicios de salud a los usuarios del  HOMIL,  debido a la inadecuada identificación de necesidades para la adquisición de bienes y/o servicios.</t>
  </si>
  <si>
    <t xml:space="preserve">El profesional del área de Administración de personal, junto con el responsable de Selección y contratación de personal y el profesional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</si>
  <si>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</si>
  <si>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</si>
  <si>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</si>
  <si>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</si>
  <si>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</si>
  <si>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</si>
  <si>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</si>
  <si>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Nota: Teniendo en cuenta que el análisis y el cruce de la información de resultados de los indicadores y actividades estratégicas del PAI en el aplicativo vs formato PL-OAPL-PR-09-FT-02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</si>
  <si>
    <t>El profesional de la Oficina Asesora de Planeación realiza mesas de trabajo cada vez que sea requerido, para validar y verificar los resultados trimestrales obtenidos en los indicadores y actividades estratégicas que conforman el Plan de Acción Institucional, con Subdirectores y Jefes de Unidad.
Soporte: Actas de reunión.
Nota: Teniendo en cuenta que la validación y verificación de los resultados de los indicadores y actividades estratégicas del PAI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</si>
  <si>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</si>
  <si>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</si>
  <si>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</si>
  <si>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</si>
  <si>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</si>
  <si>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</si>
  <si>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t>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</si>
  <si>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</si>
  <si>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</si>
  <si>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</si>
  <si>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</si>
  <si>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</si>
  <si>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</si>
  <si>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</si>
  <si>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t>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</si>
  <si>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</si>
  <si>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</si>
  <si>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</si>
  <si>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</si>
  <si>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Atenciones inseguras que generan percepción desfavorable de la entidad a los usuarios y los entes reguladores.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</si>
  <si>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</si>
  <si>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</si>
  <si>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</si>
  <si>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</si>
  <si>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Gestión de la Infraestructura de
las Tecnologías de la
Información y Comunicación
Gestión Operativa de los
Servicios Tecnológicos</t>
  </si>
  <si>
    <t>Registro inoportuno en la Historia Clínica  del estado de salud y la atención brindada.</t>
  </si>
  <si>
    <t>Interrupción en la prestación de los servicios tecnológicos de la entidad.</t>
  </si>
  <si>
    <t>Posibilidad de afectación económica y reputacional por registro inoportuno en la Historia Clínica  del estado de salud y la atención brindada, debido a la interrupción en la prestación de los servicios tecnológicos de la entidad.</t>
  </si>
  <si>
    <t>Sistema de Información Dinámica Gerencial</t>
  </si>
  <si>
    <t>El líder del área de Gestión de la Infraestructura de las Tecnologías de la Información y Comunicación - GICO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</si>
  <si>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Operativa de los Servicios Tecnológicos - GOST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</si>
  <si>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Gestión de la Infraestructura de las Tecnologías de la Información y Comunicación - GICO, al menos una vez al año realiza un mantenimiento preventivo a la infraestructura de redes y comunicaciones que soporta los servicios tecnológicos, con el fin de asegurar el funcionamiento adecuado de la misma.</t>
  </si>
  <si>
    <t>El líder del área de Gestión Operativa de los Servicios Tecnológicos - GOST, cada vez que se requiera realiza los mantenimientos  correctivos conforme al procedimiento (GT-GERE-PR-01) a los equipos de cómputo de los diferentes servicios asistenciales, con el fin de asegurar el funcionamiento adecuado de los mismos.</t>
  </si>
  <si>
    <t>TIN_02</t>
  </si>
  <si>
    <t>Gestión de la Seguridad y
Privacidad de a Información 
Gestión Operativa de los Servicios Tecnológicos
Gestión de la Infraestructura de las Tecnologías de la Información y Comunicación</t>
  </si>
  <si>
    <t xml:space="preserve">Acceso a información clínica clasificada o reservada de los usuarios del  HOMIL </t>
  </si>
  <si>
    <t>Falta de control del ciclo de vida de las credenciales de acceso a la infraestructura tecnológica de la entidad.</t>
  </si>
  <si>
    <t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t>
  </si>
  <si>
    <t xml:space="preserve">El  área de Gestión de la Seguridad y Privacidad de a Información - GSPI, mensualmente realiza campañas de sensibilización en temas de ciber seguridad. Con el fin de concientizar a los usuarios de los riesgos relacionados con el uso seguro de la infraestructura tecnológica que soporta la prestación de los servicios tecnológicos. </t>
  </si>
  <si>
    <t>El área de Gestión Operativa de los Servicios Tecnológicos - GOST, solo crea las cuentas de acceso a las personas que alleguen 100% diligenciado el formato único de solicitud de acceso a servicios informáticos (TI-GESU-PR-01-FT-01)</t>
  </si>
  <si>
    <t xml:space="preserve">La Unidad de Talento Humano, reporta vía correo electrónico las novedades de personal (retiros) a fin de que se deshabiliten los accesos a los diferentes servicios tecnológicos. </t>
  </si>
  <si>
    <t>El área de Gestión Operativa de los Servicios Tecnológicos - GOST,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</si>
  <si>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Gestión de la Infraestructura de las Tecnologías de la Información y Comunicación - GICO  configura un script automático para deshabilitar usuarios que lleven más de un mes sin ingresar al sistema de información Dinámica Gerencial.</t>
  </si>
  <si>
    <t>TIN_03</t>
  </si>
  <si>
    <t>TIN_04</t>
  </si>
  <si>
    <t>TIN_05</t>
  </si>
  <si>
    <t>Gestión de la Infraestructura de
las Tecnologías de la
Información y Comunicación</t>
  </si>
  <si>
    <t xml:space="preserve">No disponibilidad de la información clínica  de los usuarios del  HOMIL </t>
  </si>
  <si>
    <t>Falta de respaldo (copias de seguridad) de la información.</t>
  </si>
  <si>
    <t>Posibilidad de afectación económica por no disponibilidad de la información clínica  de los usuarios del  HOMIL, debido a falta de respaldo (copias de seguridad) de la información.</t>
  </si>
  <si>
    <t>Gestión Ciclo de Vida de los Sistemas de Información
Gestión Operativa de los Servicios Tecnológicos</t>
  </si>
  <si>
    <t>Fallas en el funcionamiento del sistema de información clínico Dinámica Gerencial Hospitalaria</t>
  </si>
  <si>
    <t>Indebido control de cambios en la implementación de nuevas versiones del aplicativo.</t>
  </si>
  <si>
    <t>Posibilidad de afectación económica y reputacional por fallas en el funcionamiento del sistema de información clínico Dinámica Gerencial Hospitalaria generadas por el indebido control de cambios en la implementación de nuevas versiones del aplicativo.</t>
  </si>
  <si>
    <t>El líder del área de Gestión de la Infraestructura de las Tecnologías de la Información y Comunicación - GICO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</si>
  <si>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Gestión de la Infraestructura de las Tecnologías de la Información y Comunicación - GICO, verifica el log de eventos en la herramienta de backup de la entidad que indique la realización y terminación correcta de copias de datos. Con el fin de asegurarse que se tiene una copia de respaldo consistente y disponible para cuando se necesite.</t>
  </si>
  <si>
    <t>Los líderes de módulos del aplicativo Dinámica Gerencial Hospitalaria del área de Gestión Ciclo de Vida de los Sistemas de Información - GCSI,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</si>
  <si>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Gestión Operativa de los Servicios Tecnológicos - GOST de la Unidad Informática, una vez finalizada la actualización de la nueva versión de Dinámica Gerencial Hospitalaria, iniciará un recorrido preventivo por las áreas asistenciales (Desde el piso 12, hasta urgencias y salas de cirugía); revisando la funcionalidad y operatividad del sistema de información. El personal encargado del recorrido firmará la bitácora de recorridos de la UNIN.</t>
  </si>
  <si>
    <t>40%</t>
  </si>
  <si>
    <t>Gestión de la Infraestructura de las Tecnologías de la Información y Comunicación</t>
  </si>
  <si>
    <t>Fallos en la configuración y monitoreo de la infraestructura de seguridad digital del HOMIL</t>
  </si>
  <si>
    <t>Fallas en la gestión de procesos de seguridad informática. (Hardware, Software, Malware)</t>
  </si>
  <si>
    <t>Posibilidad de afectación reputacional por fallos en la configuración y monitoreo de la infraestructura de seguridad digital del HOMIL, debido a fallas en la gestión de procesos de seguridad informática.</t>
  </si>
  <si>
    <t>El líder del área de Gestión de la Seguridad y Privacidad de la Información - GSPI realiza el  monitoreo 7*24*365  a través de las herramientas de monitoreo seguridad informatica y presentará un informe detallado trimestral, con el fin de verificar el funcionamiento y el estado general de la infraestructura de seguridad digital de la institución, para tomar acciones preventivas y/o correctivas.
Soporte: Informe trimestral</t>
  </si>
  <si>
    <t>CAU_01</t>
  </si>
  <si>
    <t>Comunicación Estratégica</t>
  </si>
  <si>
    <t>Pérdida de credibilidad e impacto negativo en la imagen de la entidad.</t>
  </si>
  <si>
    <t>Publicaciones con datos erróneos o imprecisos en las piezas de comunicación e información dirigida a usuarios externos del HOMIL.</t>
  </si>
  <si>
    <t>Posibilidad de afectación reputacional por pérdida de credibilidad e impacto negativo en la imagen  de la entidad, debido a publicaciones con datos erróneos o imprecisos en las piezas de comunicación e información dirigida a usuarios externos del HOMIL.</t>
  </si>
  <si>
    <t>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de acuerdo al nivel de complejidad del mismo envía a la Dirección General para obtener un tercer aval, posterior a este proceso se realiza la publicación de la información.
Nota: Existen algunos productos de comunicación, que no requieren aprobación externa al área y se aprueba por parte del líder del área de  Comunicaciones y Relaciones Públicas - CORE.</t>
  </si>
  <si>
    <t>CAU_02</t>
  </si>
  <si>
    <t>Publicaciones con datos erróneos o imprecisos en las piezas de comunicación e información dirigida a usuarios internos del HOMIL.</t>
  </si>
  <si>
    <t>Posibilidad de afectación reputacional por pérdida de credibilidad e impacto negativo en la imagen  de la entidad, debido a publicaciones con datos erróneos o imprecisos en las piezas de comunicación e información dirigida a usuarios internos del HOMIL.</t>
  </si>
  <si>
    <t>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Nota: Existen algunos productos de comunicación, que no requieren aprobación externa al área, y se aprueba por parte del líder del Área de  Comunicaciones y Relaciones Públicas - CORE.</t>
  </si>
  <si>
    <t>CAU_03</t>
  </si>
  <si>
    <t>Atención al Usuario y Relacionamiento Ciudadano</t>
  </si>
  <si>
    <t>Incumplimiento de los  tiempos de respuesta establecidos en la ley a las PQRS y posibles tutelas.</t>
  </si>
  <si>
    <t>Demoras en las proyecciones de respuesta y/o respuesta superficiales por parte de los servicios, errores en el direccionamiento interno y recepción de peticiones incompletas o con falta de soportes para tramitarlas</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</si>
  <si>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t>
  </si>
  <si>
    <t>El responsable del área de Atención al Usuario y relacionamiento Ciudadano, realiza apertura cada vez que se requiera en el formato ficha de seguimiento PQRSDF  CODIGO: CA-AURC-PR-01-FT-01, y a su vez remite los requerimientos por Control Doc a los jefes de servicio y/o área, de acuerdo a lo dispuesto en el  PROCEDIMIENTO: RUTA Y MANEJO DE LA INFORMACIÓN (PQRSDF) Código: CA-AURC-PR-01; esta ficha contiene toda la trazabilidad del trámite que se realiza a cada PQRSDF de acuerdo al Grupo (General, SUPERSALUD o DIGSA) o tipo de Solicitud (Petición, Queja, Reclamo, Sugerencia, Denuncia o Felicitación) 
De forma semanal esta ficha es revisada con el objetivo de generar segundos y terceros requerimientos a los servicios  para obtener respuesta y así evitar el vencimiento de los tiempos de ley.
En cuanto a las PQRSDF relacionadas con Trámites de salud, en la ficha de seguimiento PQRSDF  CODIGO: CA-AURC-PR-01-FT-01, se registra cada vez que se requiera la “avanzada” en donde desde la Oficina de Atención al Usuario y Relacionamiento Ciudadano, se notifica vía correo electrónico al peticionario, fecha, hora y lugar de la atención, así como el soporte de su cita o procedimiento (Boucher), una vez ha sido asignada por el Consulta Externa o Imágenes diagnósticas. 
Nota: Cabe resaltar que estos servicios también notifican a los peticionarios vía correo electrónico y mensaje de texto al momento de realizar la asignación.
Una vez se realiza la “avanzada” la PQRSDF continua su trámite en la oficina para proyección de respuesta formal emitida por Control Doc y demás trámites pertinentes. (Ficha de seguimiento PQRSDF  CODIGO: CA-AURC-PR-01-FT-01)</t>
  </si>
  <si>
    <t>El área de atención al Usuario y Relacionamiento da respuesta a PQRSDF en (3) tres grupos: 
• Generales: Toda petición, petición de documento y de información, peticiones mediante las cuales se eleva una consulta a las autoridades en relación con las materias a su cargo, peticiones entre autoridades y Peticiones de congresistas, según los tiempos establecidos en el artículo 14 del Código de Procedimiento Administrativo y de lo Contencioso Administrativo, sustituido por la Ley 1755 del 2015 y la Ley 5 de 1992.
• Módulo DIGSA: Todas las Peticiones, Quejas, Reclamos, Solicitudes de documentos o copias, Peticiones de información entre entidades y Consultas, cargadas en el Modulo DIGSA por parte de la Direccion General de Sanidad Militar y las cuales son respondidas en los tiempos establecidos por la Circular Circular No. 0124001132902/MDN-COGFM-JEMCO-DIGSA GRAPS- GRAPS-ARPQR 13 del 02 de febrero del 2024.
• Superintendencia de Salud: Todos los requerimientos asignados por la Dirección General Militar al Hospital Militar Central a través del Módulo DIGSA, los cuales son respondidos teniendo en cuenta el tipo de riesgo asignado y los tiempos establecidos en la Circular Circular No. 0124001132902/MDN-COGFM-JEMCO-DIGSA-GRAPS- GRAPS-ARPQR 13 del 02 de febrero del 2024.
Por tanto, en el marco del fortalecimiento del proceso institucional de PQRSDF, se realizó la actualización integral de la matriz de seguimiento
El funcionario encargado del diligenciamiento de la Base de Datos debe ingresar diariamente información básica de cada PQRSDF remitida al área, así como información básica para el control de tiempos de respuesta de acuerdo a lo dispuesto en la ley para cada grupo (Generales, SUPERSALUD, DIGSA): 
• B – TIPO_DE_SOLICITUD: Selección única entre Petición, Queja, Reclamo, Sugerencia, Denuncia, Felicitación/Agradecimiento, etc.
• D – GRUPO_PQRSDF: General / DIGSA / Supersalud (lista desplegable).
• F – NIVEL_RIESGO_SUPERSALUD: Simple / Priorizado / Vital / No aplica.
• G – FECHA_RADICACIÓN (dd/mm/aaaa): Fecha oficial de ingreso del caso.
• AN – FECHA_RESPUESTA_PARCIAL: Registrar solo si el área emite una respuesta parcial.
• AM – FECHA_RESPUESTA_FINAL: Fecha en la que el caso se cierra.
Nota: Toda la información posterior se calcula automáticamente.
Con el objetivo de especificar la información necesaria para la generación de alertas automáticas:
• L – FECHA_ALERTA_1_DIA_ANTES
Fecha de alerta previa al vencimiento del plazo legal.
• M – STATUS_SEMAFORO
Clasifica el estado del caso:
 *“RESUELTO”
 *“NO RESUELTO” (pendiente)
• N – DIAS_RESTANTES
Calcula cuántos días faltan para vencer, con lógica hábil/calendario.
• – CATEGORIA_ALERTA
Se determina según días restantes:
 * VENCIDO
 * VENCEN HOY
 * VENCEN MAÑANA
 * VENCEN EN ≤7 DÍAS
 * DENTRO DEL PLAZO
• P – PRORROGA_15_DIAS
Automática:
 * Si AN tiene fecha → “SI”
 * Si AN está vacío → “N/A”
Asi mismo, la base datos cuenta con un Dash Board de Control, el cual cuenta con indicadores clave que se actualizan automáticamente, tales como:
• PQRSDF vencidas
• PQRSDF que vencen hoy
• PQRSDF que vencen mañana
• PQRSDF que vencen en ≤ 7 días
• PQRSDF con prórroga activa
Este tablero facilita priorizar solicitudes, prevenir vencimientos y organizar la carga de trabajo diaria, por tanto, se deberá incorporar este tablero de control en el informe de PQRSDF mensual enviado a la Oficina Asesora de Planeación, para de esta forma documentar formalmente los controles correctivos implementados frente a  la materialización del riesgo CAU_03</t>
  </si>
  <si>
    <t>GAAF_01</t>
  </si>
  <si>
    <t xml:space="preserve">Farmacia Producción y Adecuación de Medicamentos
Farmacia Salas  de Cirugía.
Farmacia de Salas de Maternidad.
Farmacia Tecnologías en Salud
(Medicamentos, Insumos Médico Quirúrgicos
de diagnóstico y reactivos)
Farmacia Suministro Insumos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</si>
  <si>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</si>
  <si>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</si>
  <si>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</si>
  <si>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 xml:space="preserve">El personal designado de cada farmacia realiza la recepción técnica en el momento del ingreso de medicamentos, reactivos e insumos mediante del formato AA-UNFA-PR-15-FT-01, respectivamente, con el fin de verificar que las cantidades y la información registrada coincidan con lo físico, acorde al PROCEDIMIENTO: RECEPCION TECNICA DE MEDICAMENTOS, DISPOSITIVOS MÉDICO QUIRÚRGICOS E INSUMOS Código: AA-UNFA-PR-15
Soporte: Formato de recepción técnica AA-UNFA-PR-15-FT-01. </t>
  </si>
  <si>
    <t>El personal designado de cada farmacia realiza seguimiento semanal del inventario mediante el FORMATO: TOMA DE  SELECTIVAS  DE MÉDICAMENTOS Y DISPOSITIVOS MEDICOS CÓDIGO:AA-UNFA-PR-22-FT-02,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TOMA Y AJUSTE DE INVENTARIOS O SELECTIVAS DE MEDICAMENTOS Y DISPOSITIVOS MEDICOS, REACTIVOS E INSUMOS Código: AA-UNFA-PR-22
Soporte: FORMATO: TOMA DE  SELECTIVAS  DE MÉDICAMENTOS Y DISPOSITIVOS MEDICOS CÓDIGO:AA-UNFA-PR-22-FT-02</t>
  </si>
  <si>
    <t>La Jefatura de la Unidad de Farmacia ejerce un control estricto, previo y trazable sobre el acceso de personal externo (tercerizado) a las áreas de producción de áreas de Farmacia Producción y Adecuación de Medicamentos acorde al PROTOCOLO: INGRESO Y EGRESO EN LAS ÁREAS DE PRODUCCIÓN, DESINFECCIÓN PERSONAL Y FLUJO DE MATERIALES CAM Código: AA-UNFA-PT-19. Este control se implementa mediante un proceso formal de autorización por correo electrónico por parte del Jefe de la Unidad o su designado, el cual sirve como evidencia primaria y registro oficial de cada ingreso firmando el FORMATO CONTROL INGRESO ÁREAS DE PRODUCCIÓN CODIGO: AA-GAME-PR-02-FT-01. Para garantizar la supervisión y efectividad continua de este control, el personal designado por la Jefatura de la Unidad de Farmacia verifica y consolida al finalizar el mes la integridad y el cumplimiento de este proceso.
Soporte: Correos de solicitud de ingreso a Farmacia Producción y Adecuación de Medicamentos de personal externo. FORMATO CONTROL INGRESO ÁREAS DE PRODUCCIÓN CODIGO: AA-GAME-PR-02-FT-01.</t>
  </si>
  <si>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cumpliendo con lo descrito en el PROCEDIMIENTO: SALIDAS DE ELEMENTOS POR SOLICITUD Código: AA-FMTS-PR-02 (Todo movimiento en los inventarios, deberá ser realizado y soportado por Dinámica Gerencial Hospitalaria)
Soporte: Orden de despacho generada por (Dinámica Gerencial hospitalaría).</t>
  </si>
  <si>
    <t>El personal designado de cada farmacia reportará mensualmente al responsable de cada farmacia y al jefe de Unidad, el listado de medicamentos y dispositivos con fechas de vencimiento menores a 6 meses, con el fin gestionar el riesgo de vencimiento y detrimento patrimonial. Siguiendo el procedimientos PROCEDIMIENTO: MANEJO DE PRODUCTOS PRÓXIMOS A VENCER, AVERIADOS Y VENCIDOS CÓDIGO: AA-UNFA-PR-20.
Soporte: Correos electrónicos con la relación de los medicamentos e insumos próximos a vencer.</t>
  </si>
  <si>
    <t>El personal designado por el jefe de la Unidad de Farmacia realizara seguimiento a las devoluciones en los diferentes servicios mediante el FORMATO: RELACIÓN DEVOLUCIONES RECIBIDAS Vs. POSTULADAS CÓDIGO AA-UNFA-PR-16-FT-11, con el fin de garantizar la gestión oportuna y realización de las devoluciones dando cumplimiento al PROCEDIMIENTO: DISTRIBUCIÓN DE MEDICAMENTOS Y DISPOSITIVOS MÉDICO QUIRÚRGICOS A PACIENTE HOSPITALIZADO Y URGENCIAS Código: AA-UNFA-PR-16
Soporte: Informe de devoluciones.</t>
  </si>
  <si>
    <t>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 según PROCEDIMIENTO: INGRESO DE ELEMENTOS Código: AA-FMTS-PR-01
Soporte: CONTROL RECEPCION E INGRESO DE FACTURAS, REMISIONES Y URGENCIAS VITALES CÓDIGO: AA-FMTS-PR-01-FT-05</t>
  </si>
  <si>
    <t>El personal designado por el jefe de la Unidad de Farmacia reportará mensualmente el FORMATO: INFORME APROVECHAMIENTO ONCOLOGÍA SEMANAL CÓDIGO: AA-PRFA-PR-02-FT-15 del PROCEDIMIENTO: ADECUACION Y AJUSTE DE CONCENTRACIONES DE DOSIS DE MEDICAMENTOS ONCOLÓGICOS CÓDIGO: AA-FAPA-PR-02, con el fin de tener la trazabilidad y el control de los aprovechamientos generados durante la producción de medicamentos oncológicos en la Central de Adecuación de Medicamentos
Soporte:  FORMATO: INFORME APROVECHAMIENTO ONCOLOGÍA SEMANAL CÓDIGO: AA-PRFA-PR-02-FT-15</t>
  </si>
  <si>
    <t>El personal designado por el jefe de la Unidad de Farmacia reportará mensualmente a través del Formato: Registro y seguimiento de préstamos
interinstitucionales Cod AA-UNFA-PR-09-FT-02, con el fin de tener la trazabilidad de los prestamos generados a otras instituciones desde la fecha de inicio del prestamos, seguimiento y su cierre dadndo cumplimiento al PROCEDIMIENTO: PRESTAMO INTERINSTITUCIONAL DE MEDICAMENTOS Y DISPOSITIVOS MEDICOS CÓDIGO: AA-UNFA-PR-09
Soporte: Registro y seguimiento de préstamos interinstitucionales Cod AA-UNFA-PR-09-FT-02</t>
  </si>
  <si>
    <t>GAAF_03</t>
  </si>
  <si>
    <t>Farmacia Producción y Adecuación de Medicamentos
Farmacia Salas  de Cirugía.
Farmacia de Salas de Maternidad.
Farmacia Suministro Insumos
Gases Medicinales y Producción de Aire Medicinal</t>
  </si>
  <si>
    <t>Lesión o daño a la salud del paciente</t>
  </si>
  <si>
    <t>El responsable de cada farmacia realiza de acuerdo a la necesidad la solicitud de suministros con el fin de mantener los niveles de stock suficientes para cada farmacia, los cuales se sustentarán con los pedidos periodicos realizados por DGH, dando cumplimiento al PROCEDIMIENTO: SALIDAS DE ELEMENTOS POR SOLICITUD Código: AA-FMTS-PR-02
Soporte: Requerimiento de medicamnetos e insumos requeridos por las farmacias (DGH)., PROCEDIMIENTO: SALIDAS DE ELEMENTOS POR SOLICITUD Código: AA-FMTS-PR-02</t>
  </si>
  <si>
    <t xml:space="preserve">El supervisor del contrato de gases medicinales hace seguimiento mensual del mismo, con el fin de dar cumplimiento y garantizar la disponibilidad de gases medicinales en el Hospital Militar Central, según lo indica el PROCEDIMIENTO: GESTIÓN CONTRATOS, SELECCIÓN PERSONAL SEGUIMIENTO, EJECUCIÓN Y APOYO CONTRACTUAL Código: GA-GECO-PR-01
Soporte: FT-Informes de supervisión GA-GECO-MN-01-FT-05 , PROCEDIMIENTO: GESTIÓN CONTRATOS, SELECCIÓN PERSONAL SEGUIMIENTO, EJECUCIÓN Y APOYO CONTRACTUAL Código: GA-GECO-PR-01, Contrato Gases Medicinales </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</si>
  <si>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 como se indica en el  contrato Operador Logístico
Soporte: Correos electrónicos., contrato Operador Logístiico</t>
  </si>
  <si>
    <t>GAAF_05</t>
  </si>
  <si>
    <t xml:space="preserve">Farmacia Producción y Adecuación de Medicamentos
Farmacia Salas  de Cirugía.
Farmacia de Salas de Maternidad.
Farmacia Suministro Insumos
Farmacia Tecnologías en Salud
</t>
  </si>
  <si>
    <t>Dispensación de medicamentos vencidos o diferentes a los prescritos.</t>
  </si>
  <si>
    <t>Dando cumplimiento al PROCEDIMIENTO: ALMACENAMIENTO Y CONSERVACIÓN DE MEDICAMENTOS, DISPOSITIVOS MÉDICOS Y OTROS INSUMOS PARA EL CUIDADO DE LA SALUD Código: AA-UNFA-PR-08, el responsable de cada farmacia realiza verificación mensual de la correcta identificación LASA (Look alike sound alike) y semaforización (Marcación de medicamentos próximos a vencer) para los medicamentos que así lo requieren, con el fin de realizar una dispensación segura de los mismos. 
Soporte: (Evidencia fotográfica enviada vía correo electrónico)., PROCEDIMIENTO: ALMACENAMIENTO Y CONSERVACIÓN DE MEDICAMENTOS, DISPOSITIVOS MÉDICOS Y OTROS INSUMOS PARA EL CUIDADO DE LA SALUD Código: AA-UNFA-PR-08</t>
  </si>
  <si>
    <t>El responsable de cada farmacia realiza de manera mensual el seguimiento a productos próximos a vencer, mediante el reporte de inventario generado en Dinámica Gerencial Hospitalaria, con el cual se gestiona el cambio con el responsable (Operador Logístico y laboratorio), según lo indicado por el PROCEDIMIENTO: MANEJO DE PRODUCTOS PRÓXIMOS A VENCER, AVERIADOS Y VENCIDOS Código: AA-UNFA-PR-20
Soporte: Correos electrónicos., PROCEDIMIENTO: MANEJO DE PRODUCTOS PRÓXIMOS A VENCER, AVERIADOS Y VENCIDOS
Código: AA-UNFA-PR-20</t>
  </si>
  <si>
    <t>El personal designado del área de planta de producción de aire medicinal, realiza la recepción técnica en el momento del ingreso de los gases medicinales mediante del formato asignado, con el fin de verificar fechas de vencimiento y atributos enunciados según el PROCEDIMIENTO: MANEJO DE GASES MEDICINALES UTILIZADOS EN LA CENTRAL DE GASES Código: AA-GAME-PR-01
Soporte: FORMATO: RECEPCIÓN TÉCNICA/DEVOLUCIONES  DE GASES MEDICINALES Y CILINDROS PATRON COD:  AA-UNFA-PR-15-FT-03, PROCEDIMIENTO: MANEJO DE GASES MEDICINALES UTILIZADOS EN LA CENTRAL DE GASES Código: AA-GAME-PR-01</t>
  </si>
  <si>
    <t>GAAF_08</t>
  </si>
  <si>
    <t>Farmacia Producción y Adecuación de Medicamentos</t>
  </si>
  <si>
    <t>Liberación de un medicamento adecuado en la CAM que no corresponde con lo prescrito, producto de errores del personal en la interpretación de la prescripción médica, procesos de producción y liberación de medicamentos, sin cumplir requisitos de calidad.</t>
  </si>
  <si>
    <t>El químico farmacéutico de control de calidad, realiza cada vez que se requiera la verificación de la información de las etiquetas de identificación de adecuaciones, con la solicitud y/o la fórmula médica para las producciones que aplique según lo indica el PROCEDIMIENTO: CONTROL DE CALIDAD CENTRAL DE ADECUACIÓN DE MEDICAMENTOS CÓDIGO: AA-PRFA-PR-07
Soporte: Paquete técnico de la CAM, PROCEDIMIENTO: CONTROL DE CALIDAD CENTRAL DE ADECUACIÓN DE MEDICAMENTOS CÓDIGO: AA-PRFA-PR-07</t>
  </si>
  <si>
    <t>El químico farmacéutico de aseguramiento de calidad hace seguimiento a la ejecución y cumplimiento del programa anual de capacitaciones de la Central de Adecuación de Medicamentos. Este programa abarca temas clave como la interpretación de órdenes médicas, los procesos de producción, y el control de calidad, según ANEXO:LINEAMIENTOS DE FORMACIÓN PARA EL PERSONAL DE PRODUCCIÓN FARMACIA- CENTRAL DE ADECUACIÓN DE MEDICAMENTOS CÓDIGO: GH-CABI-PR-01-DI-02. El programa de capacitaciones se define anualmente y se hace seguimiento trimestral al cumplimiento del mismo. 
Soporte: Cronograma de capacitación, evaluaciones y listados de asistencia Código PLD-CLDD-PR-01-FT-13</t>
  </si>
  <si>
    <t>GAAF_09</t>
  </si>
  <si>
    <t>Farmacia Producción y Adecuación de
Medicamentos</t>
  </si>
  <si>
    <t>Contaminación microbiológica en el área de producción de la CAM.</t>
  </si>
  <si>
    <t>Falta de adherencia a protocolos de limpieza y desinfección o una externalidad no controlada.</t>
  </si>
  <si>
    <t>Posibilidad de afectación económica y reputacional por contaminación microbiológica en el área de producción de la CAM, debido a falta de adherencia a protocolos de limpieza y desinfección o una externalidad no controlada.</t>
  </si>
  <si>
    <t xml:space="preserve">El coordinador de producción gestiona los procesos de toma de muestras para el control microbiológico que se realiza de manera mensual, con el fin de cumplir con la normatividad y llevar control microbiológico de ambientes, superficies, personas y adecuaciones de acuerdo a lo estipulado en el PROTOCOLO: CONTROLES MICROBIOLOGICOS CENTRAL DE ADECUACION DE MEDICAMENTOS CÓDIGO: AA-FAPA-PT-07. El informe se genera mes vencido dado el tiempo de incubación de los cultivos y fechas de toma de muestras. 
Soporte: Último Informe de resultados de controles microbiológicos. </t>
  </si>
  <si>
    <t>El Químico Farmacéutico de aseguramiento de calidad realiza y garantiza el cumplimiento del programa anual de capacitación al personal que labora en la CAM, donde se incluye protocolo de Limpieza y desinfección de áreas críticas, semicríticas y no críticas (CAM) CÓDIGO: AH-CLME-PT-03 e Ingreso y egreso de las áreas de producción, desinfección personal y flujo de materiales CAM CÓDIGO: Cód. AA-UNFA-PT-19, con el fin dar cumplimiento a la normatividad y garantizar la adherencia a protocolos. 
Soporte: Cronograma de capacitación, evaluaciones y listados de asistencia Código PLD-CLDD-PR-01-FT-13</t>
  </si>
  <si>
    <t>El personal designado, realiza seguimiento quincenal al estado de insumos utilizados para la limpieza y verificación de puntos críticos de limpieza mediante el formato Lista de verificación y desinfección CAM CÓDIGO: AH-CLME-PT-26-FT-03, dando cumplimiento a lo estipulado en el PROGRAMA GARANTÍA DE CALIDAD CENTRAL DE ADECUACIÓN DE MEDICAMENTOS CAM CÓDIGO: PL-CLDD-MN-01-DI-04
Soporte: Lista de verificación y desinfección CAM CÓDIGO: AH-CLME-PT-26-FT-03.</t>
  </si>
  <si>
    <t>El químico farmacéutico coordinador de producción garantiza la ejecución y cumplimiento del cronograma de mantenimiento y calibración de equipo industrial Cod. GL-EQIN-PR-01-FT-02, de la Central de Adecuación de Medicamentos ya sea preventivo o correctivo según PROGRAMA GARANTÍA DE CALIDAD CENTRAL DE ADECUACIÓN DE MEDICAMENTOS CAM CÓDIGO: PL-CLDD-MN-01-DI-04
Soporte: Cronograma de mantenimiento Cod. GL-EQIN-PR-01-FT-02</t>
  </si>
  <si>
    <t>El químico farmacéutico coordinador de producción realiza capacitación en temas de operación de equipos a todo el personal involucrado con la producción y adecuación de medicamentos según ANEXO:LINEAMIENTOS DE FORMACIÓN PARA EL PERSONAL DE PRODUCCIÓN FARMACIA- CENTRAL DE ADECUACIÓN DE MEDICAMENTOS CÓDIGO: GH-CABI-PR-01-DI-02
Soporte: Cronograma de capacitación, evaluaciones y listados de asistencia Código PLD-CLDD-PR-01-FT-13</t>
  </si>
  <si>
    <t>GAAF_10</t>
  </si>
  <si>
    <t xml:space="preserve">Banco de Sangre y Gestión Pretrasfusional
Imágenes Diagnósticas
Laboratorio Clínico
Patología
</t>
  </si>
  <si>
    <t xml:space="preserve">Lesión o daño a la salud del paciente 
</t>
  </si>
  <si>
    <t xml:space="preserve">
No cumplimiento de protocolo por errores en  validación de resultados y/o  errores en lectura de estudios</t>
  </si>
  <si>
    <t>Posibilidad de afectación económico y reputacional por lesión o daño a la salud del paciente debido a no cumplimiento de protocolos por  errores en la validación de resultados y/o lectura de estudios
Evento adverso: resultado o estudio con error entregado al paciente (materialización del riesgo)</t>
  </si>
  <si>
    <t>El responsable de los servicios de: Banco de Sangre y Gestión Pretrasfusional,  Imágenes Diagnósticas, Laboratorio Clínico y Patología,   realiza la inducción a personal   nuevo a los servicios, con el fin de dar conocer el funcionamiento del servicio, identificaciòn y gestión de eventos adversos.
Soporte: Acta de Reuniòn PL-CLDD-PR-01-FT-14, Lista de asistencia PL-CLDD-PR-01-FT-13, Evaluación de Tema GH-CABI-PR-01-FT-08, Formato Gestiòn de Inducción del puesto de Trabajo - Personal Contratista GH-CABI-PR-01-FT-12, Socialización y Evaluación de Documentos PL-CLDD-PR-01-FT-12.</t>
  </si>
  <si>
    <t>El responsable de los servicios de Imágenes Diagnósticas, Laboratorio Clínico y Patología, revisa y garantiza la ejecución de las actividades realizadas por el par evaluador, con el objeto de verificar la concordancia del resutado de exámenes o estudios emitidos. Esta actividad se realiza diariamente (dìa hábiil) de lunes a viernes, definiendo una muestra estadística para su revisión, acorde al tipo de examen o resultado.
Soporte: Formato Revisión Concordancia par evaluador</t>
  </si>
  <si>
    <t>El responsable de los servicios de Patología, Banco de Sangre y Gestión Pretrasfusional, Laboratorio Clínico e Imágenes Diagnósticas realiza reporte mensual en el  formato Cód. AA-LACL-PT-13-FT-01 - Errores en la Validación de Resultados y/o Pérdidas de Muestras, para tener la trazabilidad y analizar qué colaborador está incurriendo en los errores.
Soporte: Formato Errores en la Validación de Resultados y/o Pérdidas de Muestras código AA-LACL-PT-13-FT-01.</t>
  </si>
  <si>
    <t>El responsable de los servicios de: Banco de Sangre y Gestión Pretrasfusional,  Imágenes Diagnósticas, Laboratorio Clínico y Patología, en conjunto con el líder de calidad del servicio, programa capacitaciones los (6) seis primeros meses del año, de todos los protocolos de los servicios y los (6) seis meses siguientes, miden la adherencia de esas capacitaciones, con el fin de minimizar los riesgos en errores de resultado o lectura.
Soporte:  Acta de Reunión PL-CLDD-PR-01-FT-14, Lista de asistencia PL-CLDD-PR-01-FT-13, Evaluación de Tema GH-CABI-PR-01-FT-08, Socialización y Evaluación de Documentos PL-CLDD-PR-01-FT-12</t>
  </si>
  <si>
    <t>El responsable de los servicios de: Banco de Sangre y Gestión Pretrasfusional,  Imágenes Diagnósticas, Laboratorio Clínico y Patología, una vez identifica que el paciente recibe el examén con error en resultado o lectura, se debe registrar de forma inmediata el evento adverso para el envío al área de Gestión de Calidad y realizar las actividades descritas en el Protocolo: Errores en la Validación de Resultados y/o Pérdida de Muestras en Laboratorio Clínico - Patología- Imágenes Diagnósticas, con el fin de resarcir el error. 
Protocolo: Errores en la Validación de Resultados y/o Pérdida de Muestras en Laboratorio Clínico - Patología- Imágenes Diagnósticas
Soporte: Plan de Mejoramiento para áreas y servicios GB-CLDD-PR-06-FT-02</t>
  </si>
  <si>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</si>
  <si>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</si>
  <si>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</si>
  <si>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</si>
  <si>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t>Posibilidad de afectación reputacional por pérdida de muestras sanguíneas, fluidos, biopsias, especímenes, citologías, debido al incumplimiento de protocolos de toma, transporte, entrega y recepción de muestras.</t>
  </si>
  <si>
    <t>El jefe del servicio y/o responsable de calidad realiza semanalmente la verificación mediante visto bueno en el formato Cod. AA-PATL-PR-01-FT-.01, con el fin de identificar y prevenir posibles pérdidas de muestras. (Imágenes Diagnosticas y Patología)</t>
  </si>
  <si>
    <t>El jefe del servicio y/o responsable de calidad, realiza semanalmente la verificación mediante visto bueno en el formato Cod. AD-LABO-PT-03-FT-03, con el fin de identificar y prevenir posibles pérdidas de muestras. (Laboratorio Clínico)</t>
  </si>
  <si>
    <t>GAAF_12</t>
  </si>
  <si>
    <t>Imágenes Diagnosticas
Laboratorio clínico
Patología
Banco de Sangre y Gestión Pretrasfusional</t>
  </si>
  <si>
    <t>Desabastecimiento de insumos   para la realización y procesamiento de estudios y muestras.</t>
  </si>
  <si>
    <t>Falta de planeación, aumento o disminución en la demanda de los pacientes y falta de control a las existencias de insumos.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</si>
  <si>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</si>
  <si>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</si>
  <si>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jefe del servicio, realiza de manera mensual o trimestral (De acuerdo a las necesidades del servicio) la solicitud de insumos en el formato Cod. GA-GECO-PR-01-FT-01 - ORDEN DE PEDIDO A PROVEEDOR, con el fin de garantizar la prestación del servicio. </t>
  </si>
  <si>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</si>
  <si>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</si>
  <si>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Imágenes Diágnosticas</t>
  </si>
  <si>
    <t>Aumento de los niveles permitidos de radiación provocando posibles efectos nocivos para la salud de los trabajadores expuestos a radiación ionizante.</t>
  </si>
  <si>
    <t>No uso del dosímetro y no uso de los elementos de radio-protección personal.</t>
  </si>
  <si>
    <t>Posibilidad de afectación reputacional por aumento de los niveles permitidos de radiación ionizante provocando posibles efectos nocivos para la salud de los trabajadores expuestos, debido al no uso del dosímetro y no uso de los elementos de radio-protección personal.</t>
  </si>
  <si>
    <t>El líder del servicio verifica trimestralmente el reporte periódico del resultado de las lecturas de los dosímetros (TLV) dentro de los valores límite permisivos de dosis recibida por trabajador, con el fin de evitar una sobre exposición del personal. 
Soporte: Reporte del valor de lectura dosímetro - Listado del Personal</t>
  </si>
  <si>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</si>
  <si>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</si>
  <si>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</si>
  <si>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</si>
  <si>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t>Posibilidad de afectación económica por avería o daño en las tecnologías en salud durante los procesos logísticos de: almacenamiento, distribución, dispensación y uso, debido a externalidades no controladas y de adecuación para su debido uso.</t>
  </si>
  <si>
    <t>El personal designado de la Farmacia Tecnologías en Salud realiza seguimiento mensual del inventario, con el fin de validar las características de calidad del producto; dando cumplimiento al procedimiento toma física de inventarios de medicamentos y dispositivos médicos Cod. FR-UNFA-PR-22.
Soporte: Formato de Selectivas.</t>
  </si>
  <si>
    <t>El Químico Farmacéutico de la Farmacia de Tecnologías en Salud, realiza trimestralmente la medición de adherencia al procedimiento: Recepción técnica de medicamentos, dispositivos médico quirúrgicos (DMQ), reactivos y demás insumos relacionados con el cuidado de la salud COD AA-UNFA-PR-15 mediante  el FT Evaluación de adherencia COD EM-CLDD-PR-01-FT-05, con el fin de mitigar las averías en productos.
Soporte: FT Evaluación de adherencia.</t>
  </si>
  <si>
    <t>GAAF_15</t>
  </si>
  <si>
    <t>Farmacia Producción y Adecuación de Medicamentos
Farmacia Salas  de Cirugía.
Farmacia de Salas de Maternidad.
Farmacia Suministro Insumos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</si>
  <si>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</si>
  <si>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</si>
  <si>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t>X</t>
  </si>
  <si>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 PROCEDIMIENTO: MANEJO DE PRODUCTOS PRÓXIMOS A VENCER, AVERIADOS Y VENCIDOS CÓDIGO: AA-UNFA-PR-20.
Soporte: Correos electrónicos con la relación de los medicamentos e insumos próximos a vencer.</t>
  </si>
  <si>
    <t>El personal designado de la farmacia de tecnologías en salud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 siguiendo el procedimientos PROCEDIMIENTO: MANEJO DE PRODUCTOS PRÓXIMOS A VENCER, AVERIADOS Y VENCIDOS CÓDIGO: AA-UNFA-PR-20.
Soporte: Correos electrónicos con la solicitud a los proveedores de cambio de los medicamentos e insumos próximos a vencer.</t>
  </si>
  <si>
    <t>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Soporte: FORMATO CONTROL INGRESO ÁREAS DE PRODUCCIÓN CODIGO: AA-GAME-PR-02-FT-01.
CONTROL ELIMINADO EN ACTUALIZACIÓN DE MAYO DEL 2025 ENMESA DE TRABAJO REALIZADA JUNTO AL EQUIPO DE PLANECIÓN</t>
  </si>
  <si>
    <t>GAAF_16</t>
  </si>
  <si>
    <t>Imágenes Diagnósticas 
(Radiología)</t>
  </si>
  <si>
    <t>Recibir o solicitar cualquier dadiva o beneficio a nombre propio o de terceros</t>
  </si>
  <si>
    <t>Manejo de influencias en la asignación de citas médicas y falla en adherencia a los protocolos institucionales por parte de los funcionarios de asignación de citas.</t>
  </si>
  <si>
    <t xml:space="preserve">El responsable del servicio de radiología - imágenes diagnósticas, capacitará y evaluará cuatrimestralmente al personal de asignación de citas de acuerdo a lo establecido en el Procedimiento Atención integral de Pacientes en Imágenes Diagnósticas Código: AA-IMDG-PR-07 versión No. 7, dando cumplimiento al código de ética y buen gobierno de la entidad.
Soporte: Actas de capacitación y evaluaciones de la misma. </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</si>
  <si>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</si>
  <si>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</si>
  <si>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</si>
  <si>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</si>
  <si>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t xml:space="preserve">El responsable del servicio de urgencias, verifica permanentemente el cumplimiento de Clasificación y valoración en triage Cod. AM-URGN-PR-14 versión 7, Tabla de clasificación de triage Cod. AM-URGN-PR-14-FT-01, versión 5  y Hoja de triage Cod. AM-URGE-PR-03-FT-06 versión 2, con el fin de garantizar la atención integral, oportuna, segura y humanizada en la atención del paciente que consulta el servicio de urgencias. </t>
  </si>
  <si>
    <t>El responsable del servicio de urgencias, coordina según cronograma la actualización, socialización, evaluación y medición de adherencia de los documentos asociados al servicio de urgencias (Clasificación y valoración en triage Cod. AM-URGN-PR-14 versión 7, Tabla de clasificación de triage Cod. AM-URGN-PR-14-FT-01, versión 5 y Hoja de triage Cod. AM-URGE-PR-03-FT-06 versión 2), con el fin de garantizar la atención integral, oportuna, segura y humanizada en la atención del paciente que consulta el servicio de urgencias.</t>
  </si>
  <si>
    <t>AAM_02</t>
  </si>
  <si>
    <t>No cierre del ciclo de atención de los pacientes atendidos en el servicio de urgencias (asistencial y administrativo)</t>
  </si>
  <si>
    <t>Salida de pacientes sin autorización médica (Fuga)</t>
  </si>
  <si>
    <t>Posibilidad de afectación económica y reputacional por no cierre del ciclo de atención de los pacientes atendidos en el servicio de urgencias (asistencial y administrativo), debido a salida de pacientes sin autorización médica. (Fuga)</t>
  </si>
  <si>
    <t>El responsable de cada área del servicio de urgencias (Enfermería) deberá identificar e informar al área de seguridad, los pacientes con alto riesgo de fuga (Pacientes con alteración de salud mental), de acuerdo al Protocolo : GL-SEGU-PT-01 versión 1 - PROTOCOLO ACTUACIÓN FRENTE A LA FUGA DE USUARIOS.</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</si>
  <si>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</si>
  <si>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</si>
  <si>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</si>
  <si>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</si>
  <si>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</si>
  <si>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t xml:space="preserve">Posibilidad de afectación económica y reputacional por insatisfacción de los usuarios atendidos por el HOMIL, debido a la asignación de citas con servicios que no correspondan a la orden médica y a la autorización y falta de adherencia al procedimiento de asignación de citas médicas en medios presenciales  (central de citas) y no presenciales (Telefónico y correo electrónico).
Nota:
Se establece un mínimo de tolerancia para evidenciar la materialización del riesgo, este corresponde al 0,16% de errores agendados trimestralmente. </t>
  </si>
  <si>
    <t>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Cod. AM-COEX-PR-01-IN-02 versión 5, con el fin de fortalecer conocimientos y capacidades de los agentes encargados de la asignación de citas.
Soporte: Actas de capacitación Trimestral.</t>
  </si>
  <si>
    <t>AAM_04</t>
  </si>
  <si>
    <t>Consulta Externa</t>
  </si>
  <si>
    <t>Lesión o daño en el paciente durante la prestación del servicio</t>
  </si>
  <si>
    <t>Fallas en el manejo y adherencia a las guías, protocolos, procedimientos de gestión ambulatoria por el personal de salud en el sitio de trabajo.</t>
  </si>
  <si>
    <t>Posibilidad de afectación reputacional por lesión o daño en el paciente durante la prestación del servicio,  por fallas en la manejo y adherencia a las guías, protocolos, procedimientos de gestión ambulatoria por el personal de salud en el sitio de trabajo.</t>
  </si>
  <si>
    <t xml:space="preserve">El responsable del servicio de consulta externa, deberá realizar semestralmente, educación continuada al personal del área asistencial (enfermería) y realizar retroalimentación a la Subdirección Médica, con el fin de minimizar los eventos adversos durante la prestación del servicio (consulta y/o procedimientos). 
Nota: Los casos positivos identificados, serán evaluados desde el área de gestión de calidad, con el fin de identificar las debilidades durante la prestación del servicio y realizar el plan de mejora. 
Soporte: Actas de Capacitación, evaluación y medición de adherencia de los protocolos y procedimientos del servicio de Consulta Externa. </t>
  </si>
  <si>
    <t>AAM_05</t>
  </si>
  <si>
    <t>El responsable del servicio de consulta externa, verificará mensualmente el cumplimiento del procedimiento de asignación de citas que se realice de acuerdo a lo establecido en el instructivo Cod. AM-COEX-PR-01-IN-02, versión 5 y trimestralmente capacita y retroalimenta al personal a cargo de la asignación de citas, dando cumplimiento al código de ética y buen gobierno de la entidad.
Soporte: Actas de capacitación Trimestral.</t>
  </si>
  <si>
    <t>AAM_06</t>
  </si>
  <si>
    <t>Seguridad del paciente</t>
  </si>
  <si>
    <t>Pérdida de medicamentos e insumos hospitalarios en custodia del servicio de  enfermería en consulta externa.
(Sala de procedimientos menores y vacunación)</t>
  </si>
  <si>
    <t>Posibilidad de afectación económica y reputacional, asociado a seguridad del paciente, debido a la pérdida de medicamentos e insumos hospitalarios en custodia del servicio de enfermería en consulta externa.</t>
  </si>
  <si>
    <t xml:space="preserve">El profesional de enfermería encargado del área (sala de procedimientos menores y vacunación), mensualmente y/o cuando se hace uso de los medicamentos que conforman el carro de paro y nevera de biológicos, realizará el  nforme Verificación del carro de paro y nevera de biológicos en el formato Código: AH-SACI-GM-01-DI-01-FT-16, dando cumplimiento al documento Código AH-ESQX-GM-01-DI-01, y al Manual Técnico Administrativo del PAI, con el fin de mantener el control de medicamentos (Stock y fechas de vencimiento).
Soporte: Inventario en el formato de Informe Verificación del carro de paro y nevera de biológicos. </t>
  </si>
  <si>
    <t>AHO_01</t>
  </si>
  <si>
    <t>Epidemiología</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</si>
  <si>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</si>
  <si>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</si>
  <si>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t>Posibilidad de afectación reputacional por cierre de áreas debido a brotes o enfermedades infecciosas que puedan limitar la prestación del servicio a los usuarios atendidos por el HOMIL, debido a fallas de adherencia a guías, protocolos, procedimientos y a la alta rotación del personal de salud en áreas de hospitalización.</t>
  </si>
  <si>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</si>
  <si>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</si>
  <si>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</si>
  <si>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</si>
  <si>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</si>
  <si>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t>Posibilidad de afectación reputacional por lesión o daño en el paciente durante la prestación del servicio de salud, debido a  errores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</si>
  <si>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</si>
  <si>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</si>
  <si>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</si>
  <si>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</si>
  <si>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</si>
  <si>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t>Posibilidad de afectación económica y reputacional por atención inoportuna en la prestación del servicio de salud a los usuarios atendidos por el HOMIL, debido a debilidades en el proceso de programación de cirugía.</t>
  </si>
  <si>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</si>
  <si>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</si>
  <si>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</si>
  <si>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</si>
  <si>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</si>
  <si>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</si>
  <si>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Posibilidad de afectación económica y reputacional por multas, sanciones, PQRSD, glosas y eventos adversos, debido a la falta de adherencia a las guías, procedimientos y protocolos del servicio de enfermería. </t>
  </si>
  <si>
    <t>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Cod. AM-ENFE-PP-01 de 2018, cuyo objetivo es fortalecer las destrezas, habilidades, valores, competencias y el desarrollo integral del personal profesional y técnico del Servicio de Enfermería, para responder de manera oportuna, segura y con calidad a las necesidades presentadas en el servicio.</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</si>
  <si>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</si>
  <si>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</si>
  <si>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</si>
  <si>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</si>
  <si>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t>Posibilidad de afectación económica y reputacional por atención inoportuna en la prestación del servicio de salud a los usuarios atendidos por el HOMIL, debido a la pérdida de medicamentos e insumos hospitalarios en custodia del servicio de enfermería.</t>
  </si>
  <si>
    <t>El responsable del servicio de enfermería con su equipo de trabajo, verifica trimestralmente mediante la socialización y medición de adherencia al protocolo de administración segura de medicamentos  CÓDIGO: PM-ENFE-PT-01, 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</si>
  <si>
    <t>GCO_02</t>
  </si>
  <si>
    <t>Escuela de Auxiliares de Enfermería</t>
  </si>
  <si>
    <t>Disminución en los ingresos de la Escuela de Auxiliares de Enfermería.</t>
  </si>
  <si>
    <t>Baja captación de los aspirantes al programa académico de acuerdo a la capacidad instalada y posible deserción estudiantil.</t>
  </si>
  <si>
    <t>Posibilidad de afectación económica por disminución en los ingresos de la Escuela de Auxiliares de Enfermería, debido a la baja captación de los aspirantes al programa académico de acuerdo a la capacidad instalada y posible deserción estudiantil.</t>
  </si>
  <si>
    <t>El Director de la ESAE realiza convocatorias de manera trimestral a través de la divulgación del calendario académico en página web y redes sociales del HOMIL, con el fin de promover la inscripción y admisión de aspirantes.</t>
  </si>
  <si>
    <t>La coordinadora académica con colaboración docente, realiza semanalmente el seguimiento de retención, por medio de resultados académicos y ausentismo de los estudiantes. (listados de asistencias y reportes de calificaciones)</t>
  </si>
  <si>
    <t>GCO_03</t>
  </si>
  <si>
    <t>Formación del Talento Humano en Salud</t>
  </si>
  <si>
    <t>Incumplimiento a la normatividad y sanciones del ente regulador llevando a la cancelación  del escenario de práctica.</t>
  </si>
  <si>
    <t>Autorización de prácticas formativas sin convenio docencia servicio.</t>
  </si>
  <si>
    <t>Posibilidad de afectación reputacional por incumplimiento a la normatividad y sanciones del ente regulador llevando a la cancelación del escenario de práctica, debido a autorización de prácticas formativas sin convenio docencia servicio.</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</si>
  <si>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
Soporte: Acta de comité relación Docencia - Servicio.</t>
  </si>
  <si>
    <t>La jefe de Unidad de Formación y Docencia realiza de manera semestral el control de los estudiantes por medio de la plataforma de relación docencia servicio, teniendo en cuenta los cupos aprobados a las instituciones educativas en convenio Docencia Servicio. 
Soporte: Evidencia fotográfica de la Plataforma Institucional de registro de personal en formación.</t>
  </si>
  <si>
    <t>La coordinadora de prácticas de la Unidad de Formación Docencia realiza verificación mensual del total de ingresos del personal en formación, mediante el cotejo de (solicitud formal por parte de la institución de educación superior; plataforma institucional de registro de personal en formación; y listados de asistencia del personal en formación programado para el 1er día hábil de cada mes), con el fin de evitar el ingreso de personal en formación no autorizado ni registrado en las bases de datos de la Unidad de Formación Docencia. 
Soporte: Acta de reunión mensual que refleja la verificación realizada del cotejo previamente mencionado.</t>
  </si>
  <si>
    <t>GCO_04</t>
  </si>
  <si>
    <t>Investigación en salud
Laboratorio de Innovación -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</si>
  <si>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</si>
  <si>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</si>
  <si>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HOMIL.</t>
  </si>
  <si>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</si>
  <si>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</si>
  <si>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</si>
  <si>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Investigación
Laboratorio de Innovación INNLAB</t>
  </si>
  <si>
    <t>Desarrollo de proyectos de
investigación sin aval institucional.</t>
  </si>
  <si>
    <t>Falta de adherencia a la Política de Investigación Ética e Integridad Científica y procedimiento de investigación académica.</t>
  </si>
  <si>
    <t>Posibilidad de afectación económica y reputacional por desarrollo de proyectos de investigación sin aval institucional, debido a la falta de adherencia a la Política de Investigación Ética e Integridad Científica y procedimiento de investigación académica.</t>
  </si>
  <si>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</si>
  <si>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</si>
  <si>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GCO_06</t>
  </si>
  <si>
    <t xml:space="preserve"> Emitir certificados a estudiantes de la Escuela de Auxiliares de Enfermería</t>
  </si>
  <si>
    <t xml:space="preserve">Incumplimiento de los requisitos para la certificación. </t>
  </si>
  <si>
    <t xml:space="preserve">Posibilidad de afectación reputacional por emitir certificados a estudiantes de la Escuela de Aúxiliares de Enfermería sin dar cumplimiento a los requisitos para la certificación. </t>
  </si>
  <si>
    <t>La coordinadora académica de la Escuela de Auxiliares de Enfermería valida al finalizar cada cohorte el cumplimiento de las actividades descritas en el PROCEDIMIENTO: CERTIFICACION DE ESTUDIANTES CÓDIGO: GC-ESAE-PR-07, con el propósito de identificar incumplimiento por parte de los estudiantes frente a los requisitos de certificación.
Soportes: Paz y salvo de estudiantes para certificación
campo teórico y práctico CÓDIGO: GC-ESAE-PR-07-FT-01.
Acta de Consejo Académico CÓDIGO: PL-CLDD-PR-01-FT-14
Formato de validación de competencias de la práctica formativa Campo entrega de documentos. CÓDIGO: GC-
ESAE-PR-06-FT-08</t>
  </si>
  <si>
    <t>GHU_01</t>
  </si>
  <si>
    <t>Administración de Personal.
Régimen Interno</t>
  </si>
  <si>
    <t>Sanciones, multas y demandas</t>
  </si>
  <si>
    <t xml:space="preserve">Incumplimiento de los requisitos legales y/o propios del empleo en los procesos de vinculación de la entidad y/o Militares en comisión. </t>
  </si>
  <si>
    <t>Posibilidad de afectación económica y reputacional por sanciones, multas y demandas, debido al incumplimiento de los requisitos legales y/o propios del empleo en los procesos de vinculación de la entidad y/o Militares en comisión.</t>
  </si>
  <si>
    <t>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GH-ADPE-PR-01, con el fin de dar cumplimiento a la normatividad vigente.</t>
  </si>
  <si>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</si>
  <si>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t>El responsable del área de Régimen Interno, verifica cada vez que se requiera la orden de traslado del personal Militar en comisión, con el fin de garantizar el cumplimiento de lo establecido en el procedimiento Cód GH-REIN-PR-01-FT-01 - LISTA  DE  VERIFICACION  CARPETA  DATOS PERSONALES.</t>
  </si>
  <si>
    <t>El responsable del área de régimen Interno, gestiona la custodia de las carpetas de datos personales de militares en comisión y actualiza la información cada vez que se requiera, garantizando el cumplimiento del procedimiento Cód: GH-REIN-PR-01.</t>
  </si>
  <si>
    <t>GHU_02</t>
  </si>
  <si>
    <t>Administración de Personal.</t>
  </si>
  <si>
    <t>Sanciones , multas y demandas</t>
  </si>
  <si>
    <t>Traslado de personal sin verificar idoneidad y/o condiciones de salud para desempeñar el empleo.</t>
  </si>
  <si>
    <t>Posibilidad de afectación económica y reputacional por sanciones, multas y demandas, debido al traslado de personal sin verificar idoneidad y/o condiciones de salud para desempeñar el empleo.</t>
  </si>
  <si>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GH-SUAD-CP-03, con el fin de llevar una adecuada administración del recurso humano y salvaguardar los derechos de los servidores públicos. </t>
  </si>
  <si>
    <t>MAPA DE RIESGOS INSTITUCIONAL 2026 V.1</t>
  </si>
  <si>
    <t>GHU_03</t>
  </si>
  <si>
    <t>Oficina Control Disciplinario Interno</t>
  </si>
  <si>
    <t>Manipulación del proceso disciplinario en beneficio del investigado.</t>
  </si>
  <si>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</si>
  <si>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</si>
  <si>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</si>
  <si>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</si>
  <si>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</si>
  <si>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</si>
  <si>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</si>
  <si>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</si>
  <si>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</si>
  <si>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</si>
  <si>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t>Posibilidad de afectación económica y reputacional por sanciones disciplinarias, fiscales y reclamaciones de los usuarios, debido a 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</si>
  <si>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</si>
  <si>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</si>
  <si>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</si>
  <si>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</si>
  <si>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</si>
  <si>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</si>
  <si>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Ausencia de identificación de necesidades de capacitación y/o bienestar de los diferentes servicios y áreas del HOMIL y ausencia de seguimiento a las actividades de capacitación y bienestar.</t>
  </si>
  <si>
    <t>Posibilidad de afectación económica y reputacional por falta de fortalecimiento de  las competencias y habilidades necesarias para ejecutar el empleo y desmotivación de los servidores públicos., debido a ausencia de identificación de necesidades de capacitación y/o bienestar de los diferentes servicios y áreas del HOMIL y ausencia de seguimiento a las actividades de capacitación y bienestar.</t>
  </si>
  <si>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</si>
  <si>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</si>
  <si>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</si>
  <si>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</si>
  <si>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</si>
  <si>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</si>
  <si>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</si>
  <si>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</si>
  <si>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</si>
  <si>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El responsable del área de Seguridad y Salud en el Trabajo, realiza seguimiento trimestral al cumplimiento de la matriz de capacitaciones que hace parte del Plan de acción Institucional de cada vigencia, el cual es verificado mediante una evaluación de adherencia al conocimiento           frente al Plan Hospitalario de Gestión del Riesgo.
Soporte: 
Informes de seguimiento al plan de acción Institucional y base de datos de los formularios de evaluación.</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</si>
  <si>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
Soporte: 
Listados de asistencia a las capacitaciones y evaluaciones de adherencia.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</si>
  <si>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
Soporte: 
Evaluaciones de adherencia.</t>
  </si>
  <si>
    <t>El responsable del área de Seguridad y Salud en el trabajo, identifica, evalua y analiza anualmente las amenazas y vulnerabilidades de la entidad y  realiza seguimiento a los controles generados del análisis de vulnerabilidad, con el fin de reducir el impacto frente a la ocurrencia de una posible emergencia.
Soporte: 
Informe anual de amenazas, vulnerabilidades y listados de asistencia a las capacitaciones.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</si>
  <si>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</si>
  <si>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</si>
  <si>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</si>
  <si>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</si>
  <si>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Relaciones laborales</t>
  </si>
  <si>
    <t xml:space="preserve">El responsable del área de Seguridad y Salud en el Trabajo establece anualmente  un Plan de acción generado a partir de la matriz de identificación del peligro y valoración del riesgo, con el fin de controlar los riesgos identificados. 
Soporte: 
Cronograma de actividades el cual está incluido en el Plan de Acción Institucional de la vigencia.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</si>
  <si>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Soporte: 
Cronograma de inspeccciones por vigencia. 
Actas de inspección. 
Informes de inspección.
Solicitudes de inspección realizada por áreas o servicios. </t>
  </si>
  <si>
    <t>El responsable del área de Seguridad y Salud en el Trabajo recepciona, tramita y hace seguimiento mensual a los reportes de condiciones inseguras,  con el objetivo de mitigar el riesgo identificado.
Soporte:
Reporte de condiciones inseguras.
Base de datos de las condiciones inseguras.
Informe de condiciones inseguras.
Correos electrónicos y oficios.</t>
  </si>
  <si>
    <t>GHU_09</t>
  </si>
  <si>
    <t>Asuntos Disciplinarios y Administrativos</t>
  </si>
  <si>
    <t>Recibir o solicitar cualquier dádiva o beneficio a nombre propio o de
terceros.</t>
  </si>
  <si>
    <t xml:space="preserve">Inadecuada manipulación de los procesos Disciplinarios Militares y procesos administrativos en beneficio del investigado. </t>
  </si>
  <si>
    <t>El responsable del área de Asuntos Disciplinarios y Administrativos - ASDA suscribe mensualmente un acta de confidencialidad con cada uno de los funcionarios a su cargo, con el fin mantener la reserva sumarial de los procesos disciplinarios y administrativos. 
(Actas de confidencialidad)</t>
  </si>
  <si>
    <t>GHU_10</t>
  </si>
  <si>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</si>
  <si>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</si>
  <si>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t>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Ley 1476 de 2011: Por la cual se expide el régimen de responsabilidad administrativa por pérdida o daño de bienes de propiedad o al servicio del Ministerio de Defensa Nacional, sus entidades adscritas o vinculadas o la Fuerza Pública.
Ley 1862 de 2017: Por la cual se establecen las normas de conducta del militar colombiano y se expide el Código Disciplinario Militar</t>
  </si>
  <si>
    <t>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(Acta de compromisos)</t>
  </si>
  <si>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(Presentación en power point)
(Soportes de trazablilidad por correo electrónico). </t>
  </si>
  <si>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Nota: En casos excepcionales como: grado de consulta, recursos, remisión por competencia o en los que disponga la Ley. </t>
  </si>
  <si>
    <t>GHU_11</t>
  </si>
  <si>
    <t>Administración de Personal y Régimen Interno</t>
  </si>
  <si>
    <t>Fuga de Conocimiento</t>
  </si>
  <si>
    <t>Traslados, reubicación o retiro del personal de planta de la entidad y falta de acciones y estrategias para la retención del conocimiento.</t>
  </si>
  <si>
    <t>Posibilidad de afectación económica y reputacional por fuga del conocimiento debido a traslados, reubicación o retiro del personal de planta de la entidad y falta de acciones y estrategias para la retención del conocimiento.</t>
  </si>
  <si>
    <t>1. El responsable del área de administración de personal validará cada vez que se requiera el formato único acta de entrega Cód. GH-ADPE-PR-01-FT-05, con el fin de garantizar la transferencia del conocimiento explícito de los servidores que son reubicados o trasladados de área o servicio.
Soporte: Actas de entrega de los servidores que son reubicados o trasladados de área o servicio.</t>
  </si>
  <si>
    <t>2. El responsable del área de administración de personal validará cada vez que se requiera, el formato único acta de entrega Cód. GH-ADPE-PR-01-FT-05, con el fin de garantizar la transferencia de conocimiento explícito de los servidores que se retiran de la Entidad.
Soporte: Acta de entrega de los servidores que se retiran de la Entidad.</t>
  </si>
  <si>
    <t>GJU_01</t>
  </si>
  <si>
    <t>Oficina Asesora Jurídica</t>
  </si>
  <si>
    <t>Fallos judiciales en contra del HOMIL.</t>
  </si>
  <si>
    <t>Contestación extemporanea en las demandas interpuestas en contra de la entidad.</t>
  </si>
  <si>
    <t>Posibilidad de afectación económica y reputacional por fallos judiciales en contra del HOMIL, debido a contestación extemporánea en las demandas interpuestas en contra de la entidad.</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</si>
  <si>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</si>
  <si>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</si>
  <si>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</si>
  <si>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GLO_01</t>
  </si>
  <si>
    <t>Equipo Biomédico e Industrial</t>
  </si>
  <si>
    <t>No prestación en la atención integral de los servicios de salud a los usuarios atendidos por el HOMIL.</t>
  </si>
  <si>
    <t>Ausencia de mantenimientos oportunos e inadecuada manipulación de los equipos biomédicos por parte del personal asistencial.</t>
  </si>
  <si>
    <t>Posibilidad de afectación económica y reputacional, por la no prestación en la atención integral de los servicios de salud a los usuarios atendidos por el HOMIL, debido a la ausencia de mantenimientos oportunos e inadecuada manipulación de los equipos biomédicos por parte del personal asistencial.</t>
  </si>
  <si>
    <t>fallas tecnológicas</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</si>
  <si>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</si>
  <si>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</si>
  <si>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</si>
  <si>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Gestión Ambiental</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</si>
  <si>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</si>
  <si>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</si>
  <si>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t>Posibilidad de afectación económica y reputacional, por suspensión parcial o total de áreas o servicios vitales para la atención en salud a los usuarios atendidos por el HOMIL, debido al incumplimiento normativo en el lavado de tanques de agua potable y alteraciones en el análisis físico - químico y microbiológico de la calidad del agua.</t>
  </si>
  <si>
    <t>El jefe de la Unidad de Apoyo Logístico o delegado de la gestión ambiental realiza el Plan Institucional de Gestión Ambiental - PIGA para la vigencia, en el cual plasma la periodicidad del lavado de tanques de manera semestral, de acuerdo con lo establecido en el artículo 10 del Decreto Decreto 1575 de 2007.</t>
  </si>
  <si>
    <t>El Jefe de la Unidad de Apoyo Logístico o delegado del área de Gestión Ambiental gestiona semestralmente la toma de muestra de agua potable y el análisis físico-químico y microbiológico, con el fin de conocer y garantizar el cumplimiento de la normatividad ambiental vigente, teniendo en cuenta el Protocolo de Lavado y Desinfección de tanques de agua potable generado por el HOMIL.</t>
  </si>
  <si>
    <t>GLO_03</t>
  </si>
  <si>
    <t>Presencia y falta de continuidad en el proceso de control de vectores de plagas.</t>
  </si>
  <si>
    <t>Posibilidad de afectación económica y reputacional, por la suspensión parcial o total de áreas o servicios vitales para la atención en salud a los usuarios atendidos por el HOMIL, debido a presencia y falta de continuidad en el proceso de control de vectores de plagas.</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</si>
  <si>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</si>
  <si>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GLO_04</t>
  </si>
  <si>
    <t>Sanciones y multas de los diferentes entes de control.</t>
  </si>
  <si>
    <t>Inadecuada segregación y disposición final de residuos hospitarios.</t>
  </si>
  <si>
    <t>Posibilidad de afectación económica y reputacional por sanciones y multas de los diferentes entes de control, debido a la inadecuada segregación y disposición final de residuos hospitarios.</t>
  </si>
  <si>
    <t>El jefe de la Unidad de Apoyo Logístico o delegado de la gestión ambiental, con apoyo de funcionarios de la ARL, realiza capacitaciones mensuales al personal asistencial y administrativo, con el fin de conocer la adherencia al Plan de Gestión Integral de Residuos Generados en la Atención en Salud - PGIRASA.</t>
  </si>
  <si>
    <t>El jefe de la Unidad de Apoyo Logístico o delegado de la gestión ambiental, realiza inspecciones mensuales a los servicios asistenciales que generan residuos hospitalarios, con el fin de medir la adherencia al Plan de Gestión Integral de Residuos Generados en la Atención en Salud - PGIRASA.</t>
  </si>
  <si>
    <t>GLO_05</t>
  </si>
  <si>
    <t>No prestación en la atención integral de los servicios de salud a los usuarios atendidos por el Hospital Militar Central.</t>
  </si>
  <si>
    <t>Fallas en la red del suministro de gases medicinales (oxígeno, aire medicinal y vacío)</t>
  </si>
  <si>
    <t>Posibilidad de afectación económica y reputacional por la no prestación en la atención integral de los servicios de salud a los usuarios atendidos por el HOMIL, debido a fallas en la red del suministro de gases medicinales (oxígeno, aire medicinal y vacío).</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</si>
  <si>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</si>
  <si>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</si>
  <si>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</si>
  <si>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</si>
  <si>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</si>
  <si>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t>Posibilidad de afectación económica y reputacional, por la no prestación en la atención integral de los servicios de salud a los usuarios atendidos por el HOMIL y daños en equipos médicos y de cómputo, debido a fallas en el suministro de la red eléctrica de la entidad.</t>
  </si>
  <si>
    <t>El supervisor del contrato, coordina de manera semestral con el proveedor el oportuno mantenimiento preventivo y correctivo de las plantas eléctricas del edificio principal, con el fin de garantizar el suministro eléctrico a la entidad. 
(Reporte técnico por parte del proveedor)</t>
  </si>
  <si>
    <t>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(Reporte técnico por parte del proveedor)</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</si>
  <si>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</si>
  <si>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</si>
  <si>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</si>
  <si>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</si>
  <si>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El supervisor del contrato, gestiona según cronograma el mantenimiento preventivo de los equipos industriales (Neveras, Unidad Manejadora de Aire - UMAS, ventiladores, aire acondicionado y chiller), con el fin de garantizar el correcto funcionamiento de los mismos. 
(Reporte técnico de mantenimiento preventivo)</t>
  </si>
  <si>
    <t>El supervisor del contrato, gestiona cada vez que se requiera el mantenimiento correctivo de los equipos industriales (Neveras, Unidad Manejadora de Aire - UMAS, ventiladores, aire acondicionado y chiller), con el fin de garantizar el correcto funcionamiento de los mismos. 
(Reporte técnico de mantenimiento correctivo)</t>
  </si>
  <si>
    <t>GLO_08</t>
  </si>
  <si>
    <t>Mantenimiento, Talleres</t>
  </si>
  <si>
    <t>Cierre de áreas, servicios y sanciones disciplinarias.</t>
  </si>
  <si>
    <t>Pérdida de materiales y herramientas necesarias para el mantenimiento de las instalaciones de la entidad.</t>
  </si>
  <si>
    <t>Posibilidad de afectación económica y reputacional por el cierre de áreas, servicios y sanciones disciplinarias, debido a la pérdida de materiales y herramientas necesarias para el mantenimiento de las instalaciones de la entidad.</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</si>
  <si>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</si>
  <si>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</si>
  <si>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</si>
  <si>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</si>
  <si>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</si>
  <si>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</si>
  <si>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</si>
  <si>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t>Posibilidad de afectación económica y reputacional por demandas, multas y no prestación en la atención integral de los servicios de salud a los usuarios atendidos por el HOMIL y médicos residentes, debido al suministro inoportuno de alimentación de acuerdo con los requerimientos nutricionales.</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</si>
  <si>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</si>
  <si>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</si>
  <si>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</si>
  <si>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</si>
  <si>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</si>
  <si>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t xml:space="preserve">Posibilidad de afectación reputacional por quejas, reclamos y no prestación en la atención integral de los servicios de salud a los usuarios atendidos por el HOMIL, debido al incumplimiento en el suministro oportuno de ropa hospitalaria para la prestación del servicio en los diferentes procedimientos que requieren los pacientes. </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</si>
  <si>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</si>
  <si>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</si>
  <si>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</si>
  <si>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</si>
  <si>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</si>
  <si>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Posibilidad de afectación reputacional por quejas, reclamos y complicaciones en la salud del paciente y usuarios, debido al incumplimiento al procedimiento de limpieza y desinfección en la entidad.</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</si>
  <si>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</si>
  <si>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</si>
  <si>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GLO_14</t>
  </si>
  <si>
    <t>Infraestructura Hospitalaria</t>
  </si>
  <si>
    <t>Cierre de áreas y/o servicios por parte de organismos de vigilancia y control.</t>
  </si>
  <si>
    <t>Incumplimientos a la normatividad vigente.
(Acreditación y habilitación).</t>
  </si>
  <si>
    <t>Posibilidad de afectación económica y reputacional por el cierre de servicios por parte de organismos de vigilancia y control, debido al incumplimiento de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</si>
  <si>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</si>
  <si>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</si>
  <si>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</si>
  <si>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</si>
  <si>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Incumplimiento al procedimientos de devolución de medicamentos y dispositivos médicos.</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</si>
  <si>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</si>
  <si>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junto con la empresa de seguridad privada organizan y centralizan diariamente los ingresos y salidas de personas a la entidad, con el fin de llevar un control exhaustivo de los elementos y materiales que salen del hospital, los cuales deben pasar por el escáner, con el fin de evitar el hurto de medicamentos, insumos hospitalarios y equipos médicos de la entidad.
Soporte: Informe emitido por el área de seguridad a la Subdirección Administrativa cuando se presenten decomisos de medicamentos, insumos hospitalarios y equipos médicos de la entidad, con el fin de reportar las actividades inusuales a los jefes de área para la toma de acciones a las que haya lugar dependiendo el caso. </t>
  </si>
  <si>
    <t>El responsable del área de Seguridad junto con la empresa de seguridad privada controlan diariamente el ingreso y salida de elementos de la entidad, por medio de los formato institucional Código SM-SEGU-FT-01, con el fin prevenir el hurto de equipos médicos, tecnológicos e insumos médicos. 
Soporte: Formato Autorización para entrada y salida de elementos y equipos.</t>
  </si>
  <si>
    <t>GLO_16</t>
  </si>
  <si>
    <t>Multas y sanciones.</t>
  </si>
  <si>
    <t xml:space="preserve">Pérdida y hurto de recursos (dinero) de la caja manual (ventanilla) y para el manejo del dinero con el que se surte el cajero electrónico del parqueadero público. </t>
  </si>
  <si>
    <t xml:space="preserve">Posibilidad de afectación económica por multas y sanciones debido a la pérdida y hurto de recursos (dinero) de la caja manual (ventanilla) y para el manejo del dinero con el que se surte el cajero electrónico del parqueadero público. </t>
  </si>
  <si>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</si>
  <si>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</si>
  <si>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</si>
  <si>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</si>
  <si>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</si>
  <si>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Transportes</t>
  </si>
  <si>
    <t>Multas, sanciones, demandas y no prestación en la atención integral de los servicios de salud a los usuarios atendidos por el HOMIL.</t>
  </si>
  <si>
    <t>Falta de planeación en el adecuado funcionamiento y prestación del servicio de ambulancias (medicalizadas y básicas)</t>
  </si>
  <si>
    <t>Posibilidad de afectación económica y reputacional por multas, sanciones, demandas y no prestación en la atención integral de los servicios de salud a los usuarios atendidos por el HOMIL, debido a la falta de planeación para el adecuado funcionamiento y prestación del servicio de ambulancias. 
(Medicalizadas y básicas).</t>
  </si>
  <si>
    <t>El responsable del área de transporte, planea anualmente mediante el plan anual de adquisiciones los requerimientos necesarios para el correcto funcionamiento de las ambulancias (Combustible, mantenimientos preventivos y correctivos, impuestos, revisiones tecno mecánicas y soat), con el fin de garantizar el optimo funcionamiento de los vehículos de emergencia.</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</si>
  <si>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</si>
  <si>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</si>
  <si>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Gestión Contratos, Selección Personal - Seguimiento, Ejecución y Apoyo Contractual</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</si>
  <si>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</si>
  <si>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</si>
  <si>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Posibilidad de afectación económica y reputacional por la no prestación de la atención integral de los servicios de salud a los usuarios atendidos por el HOMIL, debido al 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</si>
  <si>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 xml:space="preserve">El profesional designado del Área de Gestión Contratos - GECO, realiza la publicación de los procesos cada vez que se requiera, a través de la plataforma SECOP II permitiendo  exista la pluralidad de oferentes y así  cumplimiento a los principios de transparencia, publicidad. </t>
  </si>
  <si>
    <t xml:space="preserve">El profesional designado del Área de Gestión Contratos - GECO, cada vez que se realiza un proceso de contratación, y con el fin de seleccionar objetivamente un proveedor, efectúa  la verificación y evaluación de los requisitos, habilitantes, técnicos, económicos y jurídicos de cada una de las ofertas presentadas.- </t>
  </si>
  <si>
    <t>El profesional designado del Área de Gestión Contratos - GECO, cada vez que se adelante el proceso publica el informe de evaluación del proceso, con el fin que se surta la etapa de observaciones, realiza  la selección del proponente  favorecido y  posterior la legalización y perfeccionamiento del contrato</t>
  </si>
  <si>
    <t>El profesional designado como supervisor del contrato, quien tiene la competencia e idoneidad, realiza el seguimiento mensual de la ejecución del contrato, con el fin de garantizar el cumplimiento del mismo, las obligaciones contractuales y especificaciones técnicas, económicas y jurídicas .</t>
  </si>
  <si>
    <t>GDA_02</t>
  </si>
  <si>
    <t>Almacenes Bienes Activos</t>
  </si>
  <si>
    <t>Observaciones, hallazgos, multas o sanciones de entes de control.</t>
  </si>
  <si>
    <t>Pérdida de los bienes activos y bienes de consumo.</t>
  </si>
  <si>
    <t>Posibilidad de afectación económica y reputacional, debido a observaciones, hallazgos, multas o sanciones de entes de control, por pérdida de los bienes activos y bienes de consumo.</t>
  </si>
  <si>
    <t>El profesional o técnico contable del área de almacenes (Activos Fijos), realiza cada vez que se requiera, la verificación de la documentación avalada por el supervisor del contrato según el procedimiento (Ingreso y entrega de Bienes activos CODIGO: GA-ALBA-PR-07), en la adquisición, y tomará una muestra registrada en dinámica gerencial.net. Creando la respectiva placa de identificación.
Soporte:
Factura y registro en Dinámica Gerencial.</t>
  </si>
  <si>
    <t>Los supervisores de contratos entregan al área de almacén (activos fijos), cada vez que se requiera, la totalidad de soportes y de acuerdo a formato INGRESO DE EQUIPOS POR ADQUISICION CÓDIGO: GA-ALBA-PR-07-FT-01, con el fin de generar de manera inmediata los traslados a los responsables de los inventarios.
Soporte:
Formato ingreso de equipos por adquisición</t>
  </si>
  <si>
    <t>El responsable de Activos Fijos realiza, de manera semestral, la proyección y asignación de los inventarios a los auxiliares del área de Almacenes y Bienes Activos – ALBA. Para cada periodo, se elabora y formaliza el acta correspondiente, la cual es emitida mensualmente y debe contar con las firmas de los funcionarios involucrados.
Soporte:
Cuadro en Excel (Cronograma)
Actas de reunión</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</si>
  <si>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</si>
  <si>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</si>
  <si>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</si>
  <si>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GDA_03</t>
  </si>
  <si>
    <t>Limitación en el cumplimiento del objetivo de los procesos del HOMIL.</t>
  </si>
  <si>
    <t>Daño de los bienes activos derivado del uso negligente de los mismos.</t>
  </si>
  <si>
    <t>Posibilidad de afectación económica por limitación en el cumplimiento del objetivo de los procesos del HOMIL, debido daño de los bienes activos derivado del uso negligente de los mismos.</t>
  </si>
  <si>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</si>
  <si>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</si>
  <si>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t xml:space="preserve">El profesional o técnico contable del área de almacenes bienes activos – ALBA, recibe cada vez que sea requerido por parte de la oficina jurídica, el acto administrativo con el cual se toma  acción según corresponda, de igual manera el profesional recibe según sea el caso, un concepto técnico del bien dañado con el fin se determinen si el bien tiene o no arreglo. Según lo estipula el procedimiento  GA-ALBA-PR-08 Versión 4.  
</t>
  </si>
  <si>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</si>
  <si>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</si>
  <si>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</si>
  <si>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t>El profesional designado del Área de Gestión Contratos – GECO, realiza cada vez que se requiera la verificación integral de los documentos que hacen parte de los estudios previos y la modalidad de selección aplicable.</t>
  </si>
  <si>
    <t xml:space="preserve">El  Ordenador del gasto,  mediante comunicación, designa los diferentes comités estructuradores y evaluadores,  en cada uno de los procesos  adelantados en la entidad,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 </t>
  </si>
  <si>
    <t xml:space="preserve">El Profesional del Área de Gestión Contratos, en su calidad de secretario del comité de adquisiciones,  realiza la citación a las sesiones ordinarias y extraordinarias del Comité de adquisiciones cada vez que se requiera, órgano encargado de recomendar  al Ordenador del Gasto sobre los procesos que superan las mínimas cuantías para las respectivas publicaciones, de los prepliegos, pliegos definitivos, adiciones y adjudicaciones de los mismos 
</t>
  </si>
  <si>
    <t>GDA_05</t>
  </si>
  <si>
    <t>Manipulación de la información en el seguimiento y supervisión de los contratos.</t>
  </si>
  <si>
    <t>El Profesional  encargado,  realiza cada vez que se requiera  comunicación  de designación  de la supervisión, garantizando que el funcionario designado, cumpla con las obligaciones de la supervisión, plasmada en cada contrato.</t>
  </si>
  <si>
    <t>El  Profesional encargado, comunica cada vez que se requiera a los supervisores de contratos el procedimiento o manual para el ejercicio de la labor de la supervisión, en el cual se indiquen las competencias y responsabilidades frente al proceso.</t>
  </si>
  <si>
    <t>El jefe de la Unidad de Compras Licitaciones y Bienes Activos, gestiona y promociona trimestralmente la disposición de un canal de denuncia por medio del correo mercadeocompras@homil.gov.co, como medio de comunicación confidencial, anónimo y seguro para que los interesados puedan informar posibles situaciones de fraude, irregularidades y conductas antiéticas en el desarrollo del proceso contractual.
Así mismo la oficina de SARLAFT , recepciona mediante los siguientes canales de denuncias
CANALES DE DENUNCIAS SARLAFT
·   Formulario denuncias: https://forms.gle/GoiyZvLRANNBmMcA8
·   Correos electrónicos: denuncias.sarlaft@homil.gov.co
·   Línea telefónica: 601 348 6868 ext. 3012
·   Atención presencial: Oficina de Cumplimiento SARLAFT Ingreso visitantes a mano derecha.</t>
  </si>
  <si>
    <t>GDA_06</t>
  </si>
  <si>
    <t>Incumplimiento de los requisitos legales y/o propios del objeto del contrato  en los procesos de ingreso a la entidad.</t>
  </si>
  <si>
    <t>Posibilidad de afectación económica y reputacional por sanciones, multas y demandas, debido al incumplimiento de los requisitos legales y/o propios del objeto del contrato en los procesos de selección y vinculación de la entidad. (Vinculación de persona natural)</t>
  </si>
  <si>
    <t>Los auxiliares del Área de Selección y Contratación de la Unidad de Compras, Licitaciones y Bienes Activos, verifican la idoneidad del posible contratista, entregada por parte del servicio solicitante a la oficina de selección, cada vez que se requiera y dando cumplimiento a lo establecido en el procedimiento de contratación directa - prestación de servicios profesionales y de apoyo a la gestión, Cód. GA-GECO-MN-01-FT-15, con el fin de dar cumplimiento al procedimiento selección de contratistas por prestación de servicios profesionales y de apoyo a la gestión, contratación por prestación de servicios con personas naturales.
Soportes:
Certificado de Idoneidad (entregado por parte del servicio solicitante)
Verificación de títulos (correos electrónicos en los cuales se confirma la autenticidad de estudios)
Documentos del posible contratista (con firma y fecha del revisor del área)</t>
  </si>
  <si>
    <t>Los auxiliares del Área de Selección y Contratación de la Unidad de Compras, Licitaciones y Bienes Activos, verifican cada vez que se requiera todos los requisitos del aspirante –, dando cumplimiento a lo establecido en el formato LISTA DE CHEQUEO CONTRATO DE PRESTACIÓN DE SERVICIOS – PERSONAL NUEVO-CARPETA, con el fin de garantizar el cumplimiento de documentos precontractuales y demás normatividad vigente.
Soporte:
Lista de chequeo (Documentos archivados en el orden de la misma)</t>
  </si>
  <si>
    <t>GDA_07</t>
  </si>
  <si>
    <t>Subdirección Administrativa
(Subdirector Administrativo)
Unidad de Compras, Licitaciones y Bienes Activos</t>
  </si>
  <si>
    <t>Sanciones disciplinarias, administrativas, penales, incumplimiento normativo y detrimento patrimonial.</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</si>
  <si>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</si>
  <si>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</si>
  <si>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El Subdirector Administrativo lidera y controla el arqueo de caja cada quince días (15) con el propósito de dar cumplimiento al procedimiento GF-PRES-PR-02 y así evitar sanciones disciplinarias, administrativas, penales, incumplimiento normativo y detrimento patrimonial.
Acta de reunión / Formato de Conciliación.</t>
  </si>
  <si>
    <t>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Oficio de solicitud.</t>
  </si>
  <si>
    <t>El Subdirector Administrativo identifica la relación de conciliaciones bancarias cada vez que lo requiera, con el propósito de realizar oportunamente el giro de los recursos al proveedor.
(Saldos y movimientos bancarios)</t>
  </si>
  <si>
    <t>GDA_08</t>
  </si>
  <si>
    <t>Jefe de la Unidad de Compras, Licitaciones y Bienes Activos</t>
  </si>
  <si>
    <t>Inadecuada administración de recursos asignados a la caja menor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</si>
  <si>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</si>
  <si>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Acta de reunión / Formato de Conciliación.</t>
  </si>
  <si>
    <t>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Oficio de solicitud.</t>
  </si>
  <si>
    <t>El Jefe de la Unidad de Compras, Licitaciones y Bienes Activos  identifica la relación de conciliaciones bancarias cada vez que lo requiera, con el propósito de realizar oportunamente el giro de los recursos al proveedor.
(Saldos y movimientos bancarios)</t>
  </si>
  <si>
    <t>GFI_01</t>
  </si>
  <si>
    <t>Presupuesto</t>
  </si>
  <si>
    <t>Limitación en la prestación de servicios de salud por falta de recursos.</t>
  </si>
  <si>
    <t>Fallas en la planeación y seguimiento presupuestal.</t>
  </si>
  <si>
    <t xml:space="preserve">Posibilidad de afectación económica y reputacional por limitación en la prestación de servicios de salud por falta de recursos, debido a fallas en la planeación y seguimiento presupuestal.
</t>
  </si>
  <si>
    <t>El profesional o técnico responsable del área de presupuesto, valida anualmente el cargue inicial del presupuesto en los sistemas de información (Dinámica Gerencial Hospitalaria y SIIF Nación), de acuerdo con la resolución interna de presupuesto, con el fin de identificar las apropiaciones establecidas en el decreto y ley de presupuesto y su distribución interna de acuerdo al plan de compras. 
(Acta de validación cargue inicial del presupuesto)</t>
  </si>
  <si>
    <t>El profesional o técnico responsable del área de presupuesto, expide anualmente los CDP (Certificado de Disponibilidad Presupuestal) y registros de los contratos suscritos con vigencias futuras, con el fin de dar respaldo presupuestal.
(Listado de registros vigencias futuras - socializado por correo electrónico)</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</si>
  <si>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</si>
  <si>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Contabilidad</t>
  </si>
  <si>
    <t>Sanción y no fenecimiento de la cuenta fiscal.</t>
  </si>
  <si>
    <t>Inoportunidad o no registro de las transacciones económicas e incumplimiento a la normatividad.</t>
  </si>
  <si>
    <t>Posibilidad de afectación económica y reputacional por sanción y no fenecimiento de la cuenta fiscal, debido a inoportunidad o no registro de las transacciones económicas e incumplimiento a normatividad contable vigente.</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</si>
  <si>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</si>
  <si>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</si>
  <si>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</si>
  <si>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</si>
  <si>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</si>
  <si>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</si>
  <si>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</si>
  <si>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</si>
  <si>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GFI_02</t>
  </si>
  <si>
    <t>GFI_03</t>
  </si>
  <si>
    <t>Contabilidad
(Áreas fuente de la información contable)</t>
  </si>
  <si>
    <t>Incluir u omitir datos en el sistema de información que no respondan a la realidad con respecto a la transacción realizada.</t>
  </si>
  <si>
    <t>Posibilidad de afectación económica y reputacional por sanción y no fenecimiento de la cuenta fiscal, debido a incluir u omitir datos en el sistema de información, que no respondan a la realidad con respecto a la transacción realizada.</t>
  </si>
  <si>
    <t>GFI_04</t>
  </si>
  <si>
    <t>Tesorería</t>
  </si>
  <si>
    <t>Sanciones económicas y penales.</t>
  </si>
  <si>
    <t>Realizar dobles pagos frente a una misma obligación, pagos sin cumplimiento de requisitos e incumplimiento en el pago a terceros.</t>
  </si>
  <si>
    <t>Posibilidad de afectación económica, por sanciones económicas y penales, debido 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</si>
  <si>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</si>
  <si>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</si>
  <si>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</si>
  <si>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</si>
  <si>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</si>
  <si>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</si>
  <si>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</si>
  <si>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</si>
  <si>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</si>
  <si>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</si>
  <si>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</si>
  <si>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</si>
  <si>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</si>
  <si>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</si>
  <si>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Inoportunidad o no registro de las atenciones en salud prestadas a los pacientes.</t>
  </si>
  <si>
    <t>Posibilidad de afectación económica por no facturación de los servicios prestados, debido a inoportunidad o no registro de las atenciones en salud prestadas a los pacientes.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</si>
  <si>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</si>
  <si>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</si>
  <si>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</si>
  <si>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</si>
  <si>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</si>
  <si>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</si>
  <si>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</si>
  <si>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Posibilidad de afectación económica por inoportunidad en el recaudo de las cuentas por cobrar por prestación de servicios de salud, con los diferentes pagadores del sistema general de seguridad social en salud, debido al 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</si>
  <si>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</si>
  <si>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</si>
  <si>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</si>
  <si>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</si>
  <si>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</si>
  <si>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</si>
  <si>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</si>
  <si>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</si>
  <si>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</si>
  <si>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</si>
  <si>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</si>
  <si>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</si>
  <si>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</si>
  <si>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</si>
  <si>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</si>
  <si>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</si>
  <si>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t xml:space="preserve">El responsable de la Unidad de Cuentas Hospitalarias y Facturación, a través de su grupo auditor diariamente validan la prestación del servicio frente al valor facturado, con el fin de efectuar el cobro justo y de acuerdo a lo pactado con los diferentes clientes o usuarios de los servicios de salud de la entidad. </t>
  </si>
  <si>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</si>
  <si>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</si>
  <si>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</si>
  <si>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</si>
  <si>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</si>
  <si>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</si>
  <si>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GDO_01</t>
  </si>
  <si>
    <t>Gestión Documental, Historias Clínicas e Imprenta.</t>
  </si>
  <si>
    <t>Pérdida del patrimonio documental.</t>
  </si>
  <si>
    <t>Inadecuada administración de los documentos por parte del personal y/o incumplimiento de los procedimientos de la gestión documental en la entidad.</t>
  </si>
  <si>
    <t>Posibilidad de afectación reputacional por pérdida del patrimonio documental, debido a la inadecuada administración de los documentos por parte del personal y/o incumplimiento de los procedimientos de la gestión documental en la entidad.</t>
  </si>
  <si>
    <t>El auxiliar administrativo del área de Gestión Documental, Historias Clínicas e Imprenta, atiende cada vez que se requiera la consulta de solicitud de expediente o documento, conforme al procedimiento establecido CÓDIGO: GD-RECO-PR-05 con el fin de llevar un control de préstamos documentales del archivo central.</t>
  </si>
  <si>
    <t>El jefe / responsable / designado del área de Gestión Documental, Historias Clínicas e Imprenta., implementa SEMESTRALMENTE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</si>
  <si>
    <t>GDO_02</t>
  </si>
  <si>
    <t>Multas y sanciones por el ente regulador.</t>
  </si>
  <si>
    <t>Incumplimiento normativo, a causa de desgregación, deterioro y pérdida del patrimonio documental.</t>
  </si>
  <si>
    <t>Posibilidad de afectación reputacional por multas y sanciones por el ente regulador, debido a incumplimiento normativo, a causa de desgregación, deterioro y pérdida del patrimonio documental del archivo central de la entidad.</t>
  </si>
  <si>
    <t>El Jefe del Área de Registro, Correspondencia y Archivo, diseña, implementa y asegura la aplicación de los instrumentos archivísticos, procedimientos estandarizados y lineamientos técnicos para la creación, recepción, distribución, organización, acceso, consulta, conservación y
disposición final de la documentación del Hospital.
Actividades de Control:
- Revisión, validación y actualización de los Instrumentos Archivísticos y aprobación por parte del Comité Institucional de Gestión y Desempeño. Periodicidad: Anual. Soporte:Actas de Comité Institucional de Gestión y Desempeño.
- Monitoreo de condiciones ambientales: Registro de temperatura/humeda d y validación de saneamiento en depósitos. 
Periodicidad: Mensual. Soporte: Formatos de Control Ambiental.
- Verificación de integridad de respaldos: Ejecución de pruebas de restauración sobre los backups automáticos.
Periodicidad: Semestral. Soporte: Acta de verificación de prueba de respaldo Implementación del plan de preservación digital.
- Auditoría de tiempos de respuesta: Análisis de trazabilidad para detectar y gestionar radicados vencidos o próximos a vencer.
Periodicidad: Mensual. Soporte: Reporte de entrega de planillas.
- Auditoría de Préstamos y Devoluciones: Verifica ción de completitud en formatos de préstamo y gestión de recuperación de expedientes.
Periodicidad: Mensual. Soporte: Formato de control de préstamo y consulta.
- Inspección física de instalaciones: Recorrido de verificación de estanterías, seguridad física y almacenamiento.
Periodicidad: Semestral. Soporte: Lista de chequeo de inspecciones y solicitudes de mantenimiento</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</si>
  <si>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</si>
  <si>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</si>
  <si>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</si>
  <si>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</si>
  <si>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t>Posibilidad de afectación económica y reputacional por demandas y tutelas por divulgación de información clasificada o reservada de los usuarios atendidos por el HOMIL, debido a falta en el compromiso de confidencialidad y reserva de la información por parte del personal que custodia la información del archivo central.</t>
  </si>
  <si>
    <t>El jefe / responsable / designado del área de Registro de Correspondencia y Archivo, velará por el cumplimiento de los lineamientos y políticas definidas dentro del procedimiento de préstamo y consulta Código: GL-RECO-PR-03, por medio del registro y control de los préstamos y consultas recibidas y atendidas en sus dos modalidades descritas dentro del procedimiento.</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</si>
  <si>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</si>
  <si>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</si>
  <si>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</si>
  <si>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</si>
  <si>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planillas de control de envío de la documentación externa y fallas en la radicación a terceros.</t>
  </si>
  <si>
    <t>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GD-RECO-PR-01 y Código: GD-RECO-PR-02.</t>
  </si>
  <si>
    <t>GDO_05</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</si>
  <si>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</si>
  <si>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</si>
  <si>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</si>
  <si>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 xml:space="preserve">El responsable del área de Bioestadística, revisa cada vez que se requiera el cumplimiento de los requisitos establecidos en el procedimiento de Respuesta a solicitudes de fotocopias de historias clínicas y constancias, cod, GD-BAHC-PR-04 para la entrega de la copia de historia clínica, con el fin garantizar la autenticidad de la persona natural o jurídica que la solicita y de dar cumplimiento a lo solicitado. </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</si>
  <si>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</si>
  <si>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El auxiliar de apoyo de Seguridad y Defensa del área de bioestadística es el responsable de realizar inspecciones y monitoreo semanales a cada uno de los depósitos donde se encuentran las historias clínicas archivadas, con el propósito de verificar que no existan condiciones desfavorables que puedan afectar los documentos y en caso de identificar alguna novedad, se notificará al área de mantenimiento con el fin de adelantar las acciones pertinentes. 
(Bitácora)</t>
  </si>
  <si>
    <t>GDO_06</t>
  </si>
  <si>
    <t>Traumatismos en la atención de los pacientes por ausencia de los formatos institucionales.</t>
  </si>
  <si>
    <t>Falta de insumos, materia prima y daño en equipos (Impresoras litográficas y maquinas de corte).</t>
  </si>
  <si>
    <t>Posibilidad de afectación económica y reputacional por traumatismos en la atención de los pacientes por ausencia de los formatos institucionales, debido a 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</si>
  <si>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</si>
  <si>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</si>
  <si>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</si>
  <si>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OCI_01</t>
  </si>
  <si>
    <t>Oficina de Control Interno</t>
  </si>
  <si>
    <t>Selección inadecuada de procesos a evaluar.</t>
  </si>
  <si>
    <t>Falta de aplicación de una herramienta de priorización de auditorías, como insumo para la elaboración del Plan Anual de Auditorias de cada vigencia.</t>
  </si>
  <si>
    <t>Posibilidad de afectación reputacional por selección inadecuada de procesos a evaluar, debido a la falta de aplicación de una herramienta de priorización de auditorías, como insumo para la elaboración del Plan Anual de Auditorias de cada vigencia.</t>
  </si>
  <si>
    <t>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(Herramienta de priorización y acta de CICCI).</t>
  </si>
  <si>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</si>
  <si>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</si>
  <si>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</si>
  <si>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Posibilidad de afectación reputacional por requerimientos de entes de Control sin revisión por parte de la Oficina de Control Interno - OCIN en relación con los  atributos de oportunidad en la entrega, integridad y coherencia, debido a que la Oficina designada por la Dirección para recibir y distribuir  los requerimientos de los entes de control hacia las dependencias responsables de atenderlos según su competencia, no informe a la OCIN sobre los requerimientos allegados junto con la respuesta consolidada.</t>
  </si>
  <si>
    <t>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(Respuesta consolidada a entes de control).</t>
  </si>
  <si>
    <t>El Jefe de la Oficina de Control Interno, junto con el profesional de la Oficina de Control Interno, verifica cada vez que se requiera, la oportunidad, integridad y pertinencia de las respuesta consolidadas para atender los requerimientos de Entes de Control.
(Respuesta consolidada a entes de control).</t>
  </si>
  <si>
    <t>OCI_03</t>
  </si>
  <si>
    <t>Pérdida de credibilidad y confianza en la  Oficina de Control Interno.</t>
  </si>
  <si>
    <t>Inexistencia de información que sustente y respalde el hallazgo de auditoría, deficiencias e interpretación errada de los soportes o ausencia de los mismos.</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</si>
  <si>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</si>
  <si>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t>Los Profesionales de la Oficina de Control Interno, cada vez que se realice una auditoría, seguimiento, selectiva o informe de ley, presenta los soportes  que sustenten y respalden los hallazgos, observaciones y oportunidades de mejora identificados, conforme a lo establecido en los procedimientos Cod. EM-OCIN-PR-01 (Auditoria Interna) y Cod. EM-OCIN-PR-05. (Elaboración de Informes de Ley, seguimientos y/o selectivas) en las auditorias, seguimientos, selectivas e informes realizados por la OCIN.
(Informes de seguimiento, selectiva o informe de ley).</t>
  </si>
  <si>
    <t>OCI_04</t>
  </si>
  <si>
    <t xml:space="preserve">
Para alterar a conveniencia propia o de terceros los resultados de informes a cargo de la Oficina de Control Interno.</t>
  </si>
  <si>
    <t xml:space="preserve">
Los Profesionales de la Oficina de Control Interno, cada vez que se realice un informe de auditoría, diligencian el formato de Declaración de Independencia código EM-OCIN-PR-01-FT-04, con el propósito de realizar adherencia al Código de Ética para los Auditores Internos del Hospital Militar Central Cód.: EM-OCIN-PR-01-DI-01
(Registro de la Declaración de independencia).</t>
  </si>
  <si>
    <t>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(Informes de seguimiento y/o auditoria interna)</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</si>
  <si>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</si>
  <si>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</si>
  <si>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</si>
  <si>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</si>
  <si>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</si>
  <si>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</si>
  <si>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</si>
  <si>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Validación de preguntas FURAG Vs soportes y/o evidencias entregados por los Jefes de Unidad y/o Jefes de Oficina.</t>
  </si>
  <si>
    <t>Nicolás Corredor Ramírez</t>
  </si>
  <si>
    <t>30 de Junio</t>
  </si>
  <si>
    <t>Repositorio Documental
(GoogleDrive)</t>
  </si>
  <si>
    <t>Campañas de concientización, simulacros sobre ataques cibernéticos</t>
  </si>
  <si>
    <t>Jefe Unidad de Informática</t>
  </si>
  <si>
    <t>1 de Marzo</t>
  </si>
  <si>
    <t>Mensual</t>
  </si>
  <si>
    <t>Evidencias campañas</t>
  </si>
  <si>
    <t>Implementar dentro del proceso de pago de la última cuenta, factura o liquidación el paz y salvo de la Unidad Informática</t>
  </si>
  <si>
    <t>Paz y salvo UNIF</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</si>
  <si>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</si>
  <si>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</si>
  <si>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</si>
  <si>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</si>
  <si>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</si>
  <si>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Análisis de vulnerabilidades externas.</t>
  </si>
  <si>
    <t>Plan de remediación</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</si>
  <si>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</si>
  <si>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</si>
  <si>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Plan de trabajo con el área de comunicaciones y relaciones públicas.
Blog de gestión del Riesgo (Intranet)
Boletín Informativo Homil
Resultados de los simulacros realizados.</t>
  </si>
  <si>
    <t>Febrero de 2026</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</si>
  <si>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</si>
  <si>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</si>
  <si>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Enero de 2026</t>
  </si>
  <si>
    <t xml:space="preserve">Jornadas de limpieza y desinfección en las áreas y/o servicios. </t>
  </si>
  <si>
    <t>Jefe de Unidad de Apoyo Logístico o delegado de la gestión ambiental.</t>
  </si>
  <si>
    <t>Formatos de limpieza y desinfección diligeniados por la empresa de aseo.</t>
  </si>
  <si>
    <t>Campañas masivas de concientización y sensibilización relacionadas con el Plan de Gestión Integral de Residuos Hospitalarios - PGIRH.</t>
  </si>
  <si>
    <t>Semestral</t>
  </si>
  <si>
    <t>Mediante:
Inspecciones oculares .
Comités y actas de reunión.
Planes de mejora.</t>
  </si>
  <si>
    <t>Realizar capacitación trimestral  al personal que interviene en la estructuración de los procesos contractuales.</t>
  </si>
  <si>
    <t>Jefe del area Gestion Contratos</t>
  </si>
  <si>
    <t>Actas de capacitación</t>
  </si>
  <si>
    <t xml:space="preserve">Realizar Capacitación trimestral, con el fin de afianzar los conocimientos en los procesos y procedimientos de los diferentes actividades realizadas en el área de Bienes </t>
  </si>
  <si>
    <t xml:space="preserve">Jefe de Área de Almacén </t>
  </si>
  <si>
    <t xml:space="preserve">Realizar trimestralmente, revision aleatoria en el SECOPII,  verificando flujo de aprobacion y dejando como evidencia pantallazos  de los procesos consultados </t>
  </si>
  <si>
    <t>El profesional designado del Área de Gestión Contratos – GECO</t>
  </si>
  <si>
    <t xml:space="preserve">Pantallazos  de los procesos consultados </t>
  </si>
  <si>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</si>
  <si>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</si>
  <si>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Resoluciones de traslados internos</t>
  </si>
  <si>
    <t>Área de Presupuesto</t>
  </si>
  <si>
    <t>Resoluciones de traslados realizados en el periodo.</t>
  </si>
  <si>
    <t>Realizar validación trimestral del comportamiento del ingreso, frente al contrato con la DIGSA.</t>
  </si>
  <si>
    <t>Área de Costos</t>
  </si>
  <si>
    <t>Acta de cruce de cartera con facturación.</t>
  </si>
  <si>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</si>
  <si>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</si>
  <si>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</si>
  <si>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</si>
  <si>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</si>
  <si>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ESTABLECER UN MARCO DE REFERENCIA GENERAL QUE INVOLUCRE A TODOS LOS SERVIDORES PÚBLICOS Y CONTRATISTAS DEL HOSPITAL MILITAR CENTRAL PARA LA ADECUADA GESTIÓN DEL RIESGO, POR MEDIO DE LA IDENTIFICACIÓN DE ACCIONES DE CONTROL, RESPUESTAS OPORTUNAS Y ESTRATEGIAS INSTITUCIONALES FRENTE A LAS DIFERENTES SITUACIONES QUE PUEDAN AFECTAR EL CUMPLIMIENTO DE LA MISIONALIDAD Y EL LOGRO DE LOS OBJETIVOS INSTITUCIONALES.</t>
  </si>
  <si>
    <t>Posibilidad de afectación económica por vencimiento de tecnologías en salud asociada a no realizar gestión alguna para evitar la materialización del riesgo, debido a falta de control, descuido en los proceso de manejo de productos próximos a vencer.</t>
  </si>
  <si>
    <t>Posibilidad de afectación económica y reputacional, recibir o solicitar cualquier dádiva o beneficio a nombre propio o de terceros, debido al manejo de influencias en la asignación de citas médicas y falla en adherencia a los protocolos institucionales por parte de los funcionarios de asignación de citas.</t>
  </si>
  <si>
    <t xml:space="preserve">Posibilidad de afectación económica y reputacional por atención inoportuna  en el servicio de urgencias, debido a clasificación equivocada en la atención médica inmediata (triage) por falta de adherencia al procedimiento de clasificación y valoración,  fallas en la clasificación por demanda de pacientes.
Nota:
Se establece un mínimo de tolerancia para evidenciar la materialización del riesgo, este corresponde al 0,8% de clasificación equivocada en la atención médica trimestral (Triage). </t>
  </si>
  <si>
    <t>Posibilidad de afectación económica y reputacional  por recibir o solicitar cualquier dadiva o beneficio a nombre propio o de terceros, debido a la manipulación del proceso disciplinario en beneficio del investigado.
(La económica se presentaría como consecuencia de un fallo de reparación directa en contra del HOMIL).</t>
  </si>
  <si>
    <t>Posibilidad de afectación económica y reputacional por recibir o solicitar cualquier dádiva o beneficio a nombre propio o de terceros, debido a la inadecuada manipulación de los procesos Disciplinarios Militares (Ley 1862 de 2017) y procesos administrativos (Ley 1476 de 2011) en beneficio del
investigado.</t>
  </si>
  <si>
    <t>30%</t>
  </si>
  <si>
    <t xml:space="preserve">El Profesional encargado, realiza de manera trimestral y de manera aleatoria,  un oficio  a los supervisores  con las observaciones correspondientes  el fin  de un cumplimiento con lo establecido en el procedimiento o manual para el ejercicio de labor de supervisión. </t>
  </si>
  <si>
    <t>Posibilidad de afectación económica por recibir o solicitar dádivas ó beneficios a nombre propio o de terceros, debido a adulterar o cambiar información para minimizar el valor a cobrar por la prestación de servicios de salud.</t>
  </si>
  <si>
    <t>Posibilidad de afectación reputacional por recibir o solicitar cualquier dádiva o beneficio a nombre propio o de terceros para alterar a conveniencia propia o de terceros los resultados de informes a cargo de la Oficina de Control Interno.</t>
  </si>
  <si>
    <t>Posibilidad de afectación económica y reputacional por 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</si>
  <si>
    <t>Posibilidad de afectación económica por recibir o solicitar cualquier dádiva o beneficio a nombre propio o de terceros, con el fin de manipular la información en el  seguimiento y supervisión de los contratos.</t>
  </si>
  <si>
    <t>Posibilidad de afectación económica por recibir o solicitar dádivas o beneficios a nombre propio o de terceros, debido a la modificación indebida de valores a los compromisos contractuales de pagos y cuentas de destino para el pago de recursos.</t>
  </si>
  <si>
    <t>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t>
  </si>
  <si>
    <t>Descripción del Control
(Responsable, periodicidad, forma como se realiza y propósito)</t>
  </si>
  <si>
    <t>Falta de oportunidad en el inicio o continuidad de la farmacoterapia a los usuarios atendidos por el HOMIL.</t>
  </si>
  <si>
    <t xml:space="preserve">Posibilidad de afectación reputacional por lesión o daño en la salud del paciente, debido a falta de oportunidad en el inicio o continuidad de la farmacoterapia a los usuarios atendidos por el HOMIL.
</t>
  </si>
  <si>
    <t>Posibilidad de afectación económica y reputacional por lesión o daño a la salud del paciente, debido a dispensación de medicamentos vencidos o diferentes a los prescritos.</t>
  </si>
  <si>
    <t>Posibilidad de afectación reputacional por lesión o daño en la salud del paciente debido a liberación de un medicamento adecuado en la CAM que no corresponde con lo prescrito, producto de errores del personal en la interpretación de la prescripción médica, procesos de producción y liberación de medicamentos, sin cumplir requisitos de calidad.
Nota: La materialización del riesgo se presenta cuando se libera la adecuación  del medicamento por la CAM</t>
  </si>
  <si>
    <t>Error en el diagnóstico médico</t>
  </si>
  <si>
    <t>Posibilidad de afectación económica y reputacional por fallos judiciales en contra del HOMIL, debido a error en el diagnóstico médico.
(Política de Prevención del Daño Antijurídico)</t>
  </si>
  <si>
    <t>El profesional de la salud designado por la Subdirección médica del Homil, realiza trimestralmente capacitación y evaluación a los profesionales de la Salud organizados por servicios, con el fin de que cuenten con el conocimiento  necesario para que realicen un  adecuado diagnóstico médico, de acuerdo a las normas  que regulan la materia.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</si>
</sst>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m/yyyy"/>
  </numFmts>
  <fonts count="86" x14ac:knownFonts="1">
    <font>
      <sz val="11"/>
      <color theme="1"/>
      <name val="Calibri"/>
      <scheme val="minor"/>
    </font>
    <font>
      <sz val="11"/>
      <color theme="1"/>
      <name val="Calibri"/>
      <family val="2"/>
      <scheme val="minor"/>
    </font>
    <font>
      <sz val="11"/>
      <color theme="1"/>
      <name val="Calibri"/>
      <family val="2"/>
    </font>
    <font>
      <b/>
      <sz val="14"/>
      <color theme="1"/>
      <name val="Arial Narrow"/>
      <family val="2"/>
    </font>
    <font>
      <sz val="11"/>
      <name val="Calibri"/>
      <family val="2"/>
    </font>
    <font>
      <sz val="10"/>
      <color theme="1"/>
      <name val="Arial Narrow"/>
      <family val="2"/>
    </font>
    <font>
      <b/>
      <u/>
      <sz val="11"/>
      <color theme="1"/>
      <name val="Arial Narrow"/>
      <family val="2"/>
    </font>
    <font>
      <sz val="11"/>
      <color theme="1"/>
      <name val="Arial Narrow"/>
      <family val="2"/>
    </font>
    <font>
      <b/>
      <u/>
      <sz val="11"/>
      <color theme="1"/>
      <name val="Arial Narrow"/>
      <family val="2"/>
    </font>
    <font>
      <b/>
      <sz val="11"/>
      <color theme="1"/>
      <name val="Arial Narrow"/>
      <family val="2"/>
    </font>
    <font>
      <b/>
      <sz val="10"/>
      <color theme="1"/>
      <name val="Arial Narrow"/>
      <family val="2"/>
    </font>
    <font>
      <b/>
      <sz val="9"/>
      <color theme="1"/>
      <name val="Arial Narrow"/>
      <family val="2"/>
    </font>
    <font>
      <sz val="9"/>
      <color theme="1"/>
      <name val="Arial Narrow"/>
      <family val="2"/>
    </font>
    <font>
      <b/>
      <sz val="18"/>
      <color theme="1"/>
      <name val="Arial Narrow"/>
      <family val="2"/>
    </font>
    <font>
      <sz val="18"/>
      <color theme="1"/>
      <name val="Arial Narrow"/>
      <family val="2"/>
    </font>
    <font>
      <b/>
      <sz val="18"/>
      <color rgb="FFFF0000"/>
      <name val="Arial Narrow"/>
      <family val="2"/>
    </font>
    <font>
      <sz val="14"/>
      <color theme="1"/>
      <name val="Arial Narrow"/>
      <family val="2"/>
    </font>
    <font>
      <b/>
      <sz val="16"/>
      <color theme="1"/>
      <name val="Arial Narrow"/>
      <family val="2"/>
    </font>
    <font>
      <b/>
      <sz val="18"/>
      <color rgb="FF000000"/>
      <name val="Arial Narrow"/>
      <family val="2"/>
    </font>
    <font>
      <b/>
      <sz val="72"/>
      <color theme="1"/>
      <name val="Arial Narrow"/>
      <family val="2"/>
    </font>
    <font>
      <b/>
      <sz val="26"/>
      <color theme="1"/>
      <name val="Arial Narrow"/>
      <family val="2"/>
    </font>
    <font>
      <b/>
      <sz val="48"/>
      <color theme="1"/>
      <name val="Arial Narrow"/>
      <family val="2"/>
    </font>
    <font>
      <sz val="26"/>
      <color theme="1"/>
      <name val="Arial Narrow"/>
      <family val="2"/>
    </font>
    <font>
      <sz val="26"/>
      <color rgb="FF3F3F3F"/>
      <name val="Arial Narrow"/>
      <family val="2"/>
    </font>
    <font>
      <sz val="15"/>
      <color theme="1"/>
      <name val="Arial Narrow"/>
      <family val="2"/>
    </font>
    <font>
      <b/>
      <sz val="22"/>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sz val="24"/>
      <color theme="1"/>
      <name val="Arial Narrow"/>
      <family val="2"/>
    </font>
    <font>
      <b/>
      <sz val="20"/>
      <color theme="1"/>
      <name val="Calibri"/>
      <family val="2"/>
    </font>
    <font>
      <b/>
      <sz val="12"/>
      <color rgb="FF000000"/>
      <name val="Calibri"/>
      <family val="2"/>
    </font>
    <font>
      <b/>
      <sz val="24"/>
      <color rgb="FF000000"/>
      <name val="Calibri"/>
      <family val="2"/>
    </font>
    <font>
      <b/>
      <sz val="18"/>
      <color rgb="FF000000"/>
      <name val="Calibri"/>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36"/>
      <color theme="1"/>
      <name val="Arial Narrow"/>
      <family val="2"/>
    </font>
    <font>
      <sz val="11"/>
      <color theme="0"/>
      <name val="Calibri"/>
      <family val="2"/>
    </font>
    <font>
      <sz val="16"/>
      <color rgb="FF000000"/>
      <name val="Arial Narrow"/>
      <family val="2"/>
    </font>
    <font>
      <sz val="24"/>
      <color theme="1"/>
      <name val="Arial"/>
      <family val="2"/>
    </font>
    <font>
      <b/>
      <sz val="24"/>
      <color rgb="FF000000"/>
      <name val="Arial Narrow"/>
      <family val="2"/>
    </font>
    <font>
      <sz val="26"/>
      <color rgb="FF000000"/>
      <name val="Arial Narrow"/>
      <family val="2"/>
    </font>
    <font>
      <sz val="26"/>
      <color rgb="FFFFFFFF"/>
      <name val="Arial Narrow"/>
      <family val="2"/>
    </font>
    <font>
      <sz val="16"/>
      <color rgb="FFFF0000"/>
      <name val="Arial Narrow"/>
      <family val="2"/>
    </font>
    <font>
      <sz val="16"/>
      <color rgb="FFFF0000"/>
      <name val="Calibri"/>
      <family val="2"/>
    </font>
    <font>
      <sz val="11"/>
      <color theme="1"/>
      <name val="Calibri"/>
      <family val="2"/>
      <scheme val="minor"/>
    </font>
    <font>
      <sz val="11"/>
      <color rgb="FFFF0000"/>
      <name val="Calibri"/>
      <family val="2"/>
    </font>
    <font>
      <sz val="11"/>
      <color rgb="FF030303"/>
      <name val="Arial"/>
      <family val="2"/>
    </font>
    <font>
      <sz val="10"/>
      <color theme="1"/>
      <name val="Calibri"/>
      <family val="2"/>
    </font>
    <font>
      <b/>
      <sz val="14"/>
      <color rgb="FF000000"/>
      <name val="Arial Narrow"/>
      <family val="2"/>
    </font>
    <font>
      <sz val="12"/>
      <color theme="1"/>
      <name val="Calibri"/>
      <family val="2"/>
    </font>
    <font>
      <b/>
      <sz val="12"/>
      <color rgb="FF000000"/>
      <name val="Arial Narrow"/>
      <family val="2"/>
    </font>
    <font>
      <sz val="12"/>
      <color rgb="FF000000"/>
      <name val="Arial Narrow"/>
      <family val="2"/>
    </font>
    <font>
      <sz val="12"/>
      <color theme="1"/>
      <name val="Arial Narrow"/>
      <family val="2"/>
    </font>
    <font>
      <b/>
      <sz val="11"/>
      <color theme="1"/>
      <name val="Calibri"/>
      <family val="2"/>
    </font>
    <font>
      <sz val="10"/>
      <color rgb="FF000000"/>
      <name val="Arial Narrow"/>
      <family val="2"/>
    </font>
    <font>
      <u/>
      <sz val="11"/>
      <color theme="10"/>
      <name val="Calibri"/>
      <family val="2"/>
    </font>
    <font>
      <u/>
      <sz val="11"/>
      <color theme="10"/>
      <name val="Calibri"/>
      <family val="2"/>
    </font>
    <font>
      <b/>
      <sz val="10"/>
      <color rgb="FFFF6600"/>
      <name val="Arial Narrow"/>
      <family val="2"/>
    </font>
    <font>
      <b/>
      <sz val="11"/>
      <color rgb="FFFF6600"/>
      <name val="Arial Narrow"/>
      <family val="2"/>
    </font>
    <font>
      <b/>
      <sz val="9"/>
      <color rgb="FFFF6600"/>
      <name val="Arial Narrow"/>
      <family val="2"/>
    </font>
    <font>
      <sz val="11"/>
      <color rgb="FF000000"/>
      <name val="Arial Narrow"/>
      <family val="2"/>
    </font>
    <font>
      <b/>
      <i/>
      <sz val="26"/>
      <color theme="1"/>
      <name val="Arial Narrow"/>
      <family val="2"/>
    </font>
    <font>
      <b/>
      <sz val="12"/>
      <color rgb="FFFF6600"/>
      <name val="Arial Narrow"/>
      <family val="2"/>
    </font>
    <font>
      <sz val="16"/>
      <color rgb="FFFF0000"/>
      <name val="Calibri"/>
      <family val="2"/>
    </font>
    <font>
      <b/>
      <sz val="24"/>
      <color rgb="FF000000"/>
      <name val="Arial Narrow"/>
      <family val="2"/>
    </font>
    <font>
      <sz val="26"/>
      <color rgb="FF000000"/>
      <name val="Arial Narrow"/>
      <family val="2"/>
    </font>
    <font>
      <sz val="24"/>
      <color theme="1"/>
      <name val="Calibri"/>
      <family val="2"/>
    </font>
    <font>
      <sz val="24"/>
      <color theme="1"/>
      <name val="Calibri"/>
      <family val="2"/>
      <scheme val="minor"/>
    </font>
    <font>
      <b/>
      <sz val="24"/>
      <color theme="1"/>
      <name val="Calibri"/>
      <family val="2"/>
    </font>
    <font>
      <b/>
      <sz val="24"/>
      <color theme="1"/>
      <name val="Calibri"/>
      <family val="2"/>
      <scheme val="minor"/>
    </font>
    <font>
      <b/>
      <sz val="24"/>
      <color theme="1"/>
      <name val="Arial Narrow"/>
      <family val="2"/>
    </font>
    <font>
      <sz val="24"/>
      <color theme="1"/>
      <name val="Arial Narrow"/>
      <family val="2"/>
    </font>
    <font>
      <b/>
      <sz val="16"/>
      <color theme="1"/>
      <name val="Arial Narrow"/>
      <family val="2"/>
    </font>
    <font>
      <b/>
      <sz val="14"/>
      <color theme="1"/>
      <name val="Arial Narrow"/>
      <family val="2"/>
    </font>
    <font>
      <b/>
      <sz val="11"/>
      <name val="Calibri"/>
      <family val="2"/>
    </font>
    <font>
      <sz val="8"/>
      <name val="Calibri"/>
      <family val="2"/>
      <scheme val="minor"/>
    </font>
    <font>
      <b/>
      <sz val="11"/>
      <color theme="1"/>
      <name val="Calibri"/>
      <family val="2"/>
      <scheme val="minor"/>
    </font>
    <font>
      <sz val="11"/>
      <name val="Calibri"/>
      <family val="2"/>
    </font>
    <font>
      <sz val="14"/>
      <color theme="1"/>
      <name val="Arial Narrow"/>
      <family val="2"/>
    </font>
    <font>
      <sz val="9"/>
      <color indexed="81"/>
      <name val="Tahoma"/>
      <family val="2"/>
    </font>
    <font>
      <b/>
      <sz val="9"/>
      <color indexed="81"/>
      <name val="Tahoma"/>
      <family val="2"/>
    </font>
  </fonts>
  <fills count="26">
    <fill>
      <patternFill patternType="none"/>
    </fill>
    <fill>
      <patternFill patternType="gray125"/>
    </fill>
    <fill>
      <patternFill patternType="solid">
        <fgColor theme="0"/>
        <bgColor theme="0"/>
      </patternFill>
    </fill>
    <fill>
      <patternFill patternType="solid">
        <fgColor rgb="FFFABF8F"/>
        <bgColor rgb="FFFABF8F"/>
      </patternFill>
    </fill>
    <fill>
      <patternFill patternType="solid">
        <fgColor rgb="FFC2D69B"/>
        <bgColor rgb="FFC2D69B"/>
      </patternFill>
    </fill>
    <fill>
      <patternFill patternType="solid">
        <fgColor rgb="FFB8CCE4"/>
        <bgColor rgb="FFB8CCE4"/>
      </patternFill>
    </fill>
    <fill>
      <patternFill patternType="solid">
        <fgColor rgb="FFF2F2F2"/>
        <bgColor rgb="FFF2F2F2"/>
      </patternFill>
    </fill>
    <fill>
      <patternFill patternType="solid">
        <fgColor rgb="FFD6E3BC"/>
        <bgColor rgb="FFD6E3BC"/>
      </patternFill>
    </fill>
    <fill>
      <patternFill patternType="solid">
        <fgColor rgb="FFFFC000"/>
        <bgColor rgb="FFFFC000"/>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BFBFBF"/>
        <bgColor rgb="FFBFBFBF"/>
      </patternFill>
    </fill>
    <fill>
      <patternFill patternType="solid">
        <fgColor rgb="FF00B050"/>
        <bgColor rgb="FF00B050"/>
      </patternFill>
    </fill>
    <fill>
      <patternFill patternType="solid">
        <fgColor rgb="FFFFFF66"/>
        <bgColor rgb="FFFFFF66"/>
      </patternFill>
    </fill>
    <fill>
      <patternFill patternType="solid">
        <fgColor rgb="FFFF0000"/>
        <bgColor rgb="FFFF0000"/>
      </patternFill>
    </fill>
    <fill>
      <patternFill patternType="solid">
        <fgColor rgb="FFFBD4B4"/>
        <bgColor rgb="FFFBD4B4"/>
      </patternFill>
    </fill>
    <fill>
      <patternFill patternType="solid">
        <fgColor rgb="FFB6DDE8"/>
        <bgColor rgb="FFB6DDE8"/>
      </patternFill>
    </fill>
    <fill>
      <patternFill patternType="solid">
        <fgColor rgb="FFFDE9D9"/>
        <bgColor rgb="FFFDE9D9"/>
      </patternFill>
    </fill>
    <fill>
      <patternFill patternType="solid">
        <fgColor rgb="FFDBE5F1"/>
        <bgColor rgb="FFDBE5F1"/>
      </patternFill>
    </fill>
    <fill>
      <patternFill patternType="solid">
        <fgColor theme="5" tint="0.39997558519241921"/>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bgColor indexed="64"/>
      </patternFill>
    </fill>
  </fills>
  <borders count="135">
    <border>
      <left/>
      <right/>
      <top/>
      <bottom/>
      <diagonal/>
    </border>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bottom/>
      <diagonal/>
    </border>
    <border>
      <left/>
      <right style="medium">
        <color rgb="FF000000"/>
      </right>
      <top/>
      <bottom/>
      <diagonal/>
    </border>
    <border>
      <left style="double">
        <color rgb="FF000000"/>
      </left>
      <right/>
      <top style="double">
        <color rgb="FF000000"/>
      </top>
      <bottom/>
      <diagonal/>
    </border>
    <border>
      <left/>
      <right style="thin">
        <color theme="0"/>
      </right>
      <top style="double">
        <color rgb="FF000000"/>
      </top>
      <bottom/>
      <diagonal/>
    </border>
    <border>
      <left style="thin">
        <color theme="0"/>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double">
        <color rgb="FF000000"/>
      </right>
      <top style="thin">
        <color rgb="FF000000"/>
      </top>
      <bottom style="hair">
        <color rgb="FF000000"/>
      </bottom>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double">
        <color rgb="FF000000"/>
      </right>
      <top style="hair">
        <color rgb="FF000000"/>
      </top>
      <bottom style="hair">
        <color rgb="FF000000"/>
      </bottom>
      <diagonal/>
    </border>
    <border>
      <left style="double">
        <color rgb="FF000000"/>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top style="hair">
        <color rgb="FF000000"/>
      </top>
      <bottom style="double">
        <color rgb="FF000000"/>
      </bottom>
      <diagonal/>
    </border>
    <border>
      <left/>
      <right style="double">
        <color rgb="FF000000"/>
      </right>
      <top style="hair">
        <color rgb="FF000000"/>
      </top>
      <bottom style="double">
        <color rgb="FF000000"/>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medium">
        <color rgb="FF000000"/>
      </right>
      <top style="medium">
        <color rgb="FF000000"/>
      </top>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style="medium">
        <color rgb="FF000000"/>
      </right>
      <top/>
      <bottom style="thin">
        <color rgb="FF000000"/>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style="medium">
        <color rgb="FF000000"/>
      </right>
      <top/>
      <bottom/>
      <diagonal/>
    </border>
    <border>
      <left/>
      <right/>
      <top style="medium">
        <color rgb="FF000000"/>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rgb="FF000000"/>
      </left>
      <right/>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right/>
      <top/>
      <bottom style="medium">
        <color rgb="FF000000"/>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dotted">
        <color rgb="FFF79646"/>
      </left>
      <right style="dotted">
        <color rgb="FFF79646"/>
      </right>
      <top/>
      <bottom style="dotted">
        <color rgb="FFF79646"/>
      </bottom>
      <diagonal/>
    </border>
    <border>
      <left style="dotted">
        <color rgb="FFF79646"/>
      </left>
      <right style="dotted">
        <color rgb="FFF79646"/>
      </right>
      <top/>
      <bottom style="dotted">
        <color rgb="FFF79646"/>
      </bottom>
      <diagonal/>
    </border>
    <border>
      <left style="dotted">
        <color rgb="FFF79646"/>
      </left>
      <right style="dotted">
        <color rgb="FFF79646"/>
      </right>
      <top style="dotted">
        <color rgb="FFF79646"/>
      </top>
      <bottom style="dotted">
        <color rgb="FFF79646"/>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tted">
        <color rgb="FF000000"/>
      </left>
      <right/>
      <top/>
      <bottom/>
      <diagonal/>
    </border>
    <border>
      <left style="double">
        <color rgb="FF000000"/>
      </left>
      <right style="double">
        <color rgb="FF000000"/>
      </right>
      <top style="double">
        <color rgb="FF000000"/>
      </top>
      <bottom/>
      <diagonal/>
    </border>
    <border>
      <left style="double">
        <color rgb="FF000000"/>
      </left>
      <right style="double">
        <color rgb="FF000000"/>
      </right>
      <top/>
      <bottom style="double">
        <color rgb="FF000000"/>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s>
  <cellStyleXfs count="1">
    <xf numFmtId="0" fontId="0" fillId="0" borderId="0"/>
  </cellStyleXfs>
  <cellXfs count="462">
    <xf numFmtId="0" fontId="0" fillId="0" borderId="0" xfId="0" applyFont="1" applyAlignment="1"/>
    <xf numFmtId="0" fontId="2" fillId="2" borderId="1" xfId="0" applyFont="1" applyFill="1" applyBorder="1"/>
    <xf numFmtId="0" fontId="5" fillId="2" borderId="5" xfId="0" applyFont="1" applyFill="1" applyBorder="1"/>
    <xf numFmtId="0" fontId="5" fillId="2" borderId="6" xfId="0" applyFont="1" applyFill="1" applyBorder="1"/>
    <xf numFmtId="0" fontId="5" fillId="2" borderId="7" xfId="0" applyFont="1" applyFill="1" applyBorder="1"/>
    <xf numFmtId="0" fontId="8" fillId="2" borderId="19"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20" xfId="0" applyFont="1" applyFill="1" applyBorder="1" applyAlignment="1">
      <alignment horizontal="left" vertical="top" wrapText="1"/>
    </xf>
    <xf numFmtId="0" fontId="5" fillId="2" borderId="19" xfId="0" applyFont="1" applyFill="1" applyBorder="1"/>
    <xf numFmtId="0" fontId="5" fillId="2" borderId="1" xfId="0" applyFont="1" applyFill="1" applyBorder="1"/>
    <xf numFmtId="0" fontId="10"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20" xfId="0" applyFont="1" applyFill="1" applyBorder="1"/>
    <xf numFmtId="0" fontId="11" fillId="2" borderId="1" xfId="0" applyFont="1" applyFill="1" applyBorder="1" applyAlignment="1">
      <alignment horizontal="left" vertical="center" wrapText="1"/>
    </xf>
    <xf numFmtId="0" fontId="12" fillId="2" borderId="1" xfId="0" applyFont="1" applyFill="1" applyBorder="1" applyAlignment="1">
      <alignment horizontal="left" vertical="top" wrapText="1"/>
    </xf>
    <xf numFmtId="0" fontId="5" fillId="2" borderId="40" xfId="0" applyFont="1" applyFill="1" applyBorder="1"/>
    <xf numFmtId="0" fontId="5" fillId="2" borderId="41" xfId="0" applyFont="1" applyFill="1" applyBorder="1"/>
    <xf numFmtId="0" fontId="5" fillId="2" borderId="42" xfId="0" applyFont="1" applyFill="1" applyBorder="1"/>
    <xf numFmtId="0" fontId="7" fillId="0" borderId="0" xfId="0" applyFont="1"/>
    <xf numFmtId="0" fontId="7" fillId="2" borderId="1" xfId="0" applyFont="1" applyFill="1" applyBorder="1"/>
    <xf numFmtId="0" fontId="7" fillId="2" borderId="1" xfId="0" applyFont="1" applyFill="1" applyBorder="1" applyAlignment="1">
      <alignment horizontal="center" vertical="center" wrapText="1"/>
    </xf>
    <xf numFmtId="0" fontId="14" fillId="2" borderId="1" xfId="0" applyFont="1" applyFill="1" applyBorder="1"/>
    <xf numFmtId="0" fontId="18" fillId="0" borderId="0" xfId="0" applyFont="1" applyAlignment="1">
      <alignment vertical="center" wrapText="1"/>
    </xf>
    <xf numFmtId="0" fontId="14" fillId="0" borderId="0" xfId="0" applyFont="1"/>
    <xf numFmtId="0" fontId="13" fillId="0" borderId="65" xfId="0" applyFont="1" applyBorder="1" applyAlignment="1">
      <alignment vertical="center"/>
    </xf>
    <xf numFmtId="0" fontId="18" fillId="0" borderId="0" xfId="0" applyFont="1" applyAlignment="1">
      <alignment vertical="center"/>
    </xf>
    <xf numFmtId="0" fontId="13" fillId="0" borderId="0" xfId="0" applyFont="1" applyAlignment="1">
      <alignment vertical="center"/>
    </xf>
    <xf numFmtId="0" fontId="14" fillId="2" borderId="19" xfId="0" applyFont="1" applyFill="1" applyBorder="1" applyAlignment="1">
      <alignment horizontal="center"/>
    </xf>
    <xf numFmtId="0" fontId="14" fillId="2" borderId="1" xfId="0" applyFont="1" applyFill="1" applyBorder="1" applyAlignment="1">
      <alignment horizontal="center"/>
    </xf>
    <xf numFmtId="0" fontId="13" fillId="2" borderId="1" xfId="0" applyFont="1" applyFill="1" applyBorder="1" applyAlignment="1">
      <alignment horizontal="center" vertical="center" wrapText="1"/>
    </xf>
    <xf numFmtId="0" fontId="24" fillId="2" borderId="1" xfId="0" applyFont="1" applyFill="1" applyBorder="1"/>
    <xf numFmtId="0" fontId="22" fillId="2" borderId="1" xfId="0" applyFont="1" applyFill="1" applyBorder="1"/>
    <xf numFmtId="0" fontId="30" fillId="2" borderId="1" xfId="0" applyFont="1" applyFill="1" applyBorder="1" applyAlignment="1">
      <alignment vertical="center"/>
    </xf>
    <xf numFmtId="0" fontId="33" fillId="10" borderId="96" xfId="0" applyFont="1" applyFill="1" applyBorder="1" applyAlignment="1">
      <alignment horizontal="center" vertical="center" wrapText="1" readingOrder="1"/>
    </xf>
    <xf numFmtId="0" fontId="33" fillId="10" borderId="97" xfId="0" applyFont="1" applyFill="1" applyBorder="1" applyAlignment="1">
      <alignment horizontal="center" vertical="center" wrapText="1" readingOrder="1"/>
    </xf>
    <xf numFmtId="0" fontId="33" fillId="10" borderId="98" xfId="0" applyFont="1" applyFill="1" applyBorder="1" applyAlignment="1">
      <alignment horizontal="center" vertical="center" wrapText="1" readingOrder="1"/>
    </xf>
    <xf numFmtId="0" fontId="33" fillId="11" borderId="96" xfId="0" applyFont="1" applyFill="1" applyBorder="1" applyAlignment="1">
      <alignment horizontal="center" wrapText="1" readingOrder="1"/>
    </xf>
    <xf numFmtId="0" fontId="33" fillId="11" borderId="97" xfId="0" applyFont="1" applyFill="1" applyBorder="1" applyAlignment="1">
      <alignment horizontal="center" wrapText="1" readingOrder="1"/>
    </xf>
    <xf numFmtId="0" fontId="33" fillId="11" borderId="98" xfId="0" applyFont="1" applyFill="1" applyBorder="1" applyAlignment="1">
      <alignment horizontal="center" wrapText="1" readingOrder="1"/>
    </xf>
    <xf numFmtId="0" fontId="33" fillId="10" borderId="19" xfId="0" applyFont="1" applyFill="1" applyBorder="1" applyAlignment="1">
      <alignment horizontal="center" vertical="center" wrapText="1" readingOrder="1"/>
    </xf>
    <xf numFmtId="0" fontId="33" fillId="10" borderId="1" xfId="0" applyFont="1" applyFill="1" applyBorder="1" applyAlignment="1">
      <alignment horizontal="center" vertical="center" wrapText="1" readingOrder="1"/>
    </xf>
    <xf numFmtId="0" fontId="33" fillId="10" borderId="20" xfId="0" applyFont="1" applyFill="1" applyBorder="1" applyAlignment="1">
      <alignment horizontal="center" vertical="center" wrapText="1" readingOrder="1"/>
    </xf>
    <xf numFmtId="0" fontId="33" fillId="11" borderId="19" xfId="0" applyFont="1" applyFill="1" applyBorder="1" applyAlignment="1">
      <alignment horizontal="center" wrapText="1" readingOrder="1"/>
    </xf>
    <xf numFmtId="0" fontId="33" fillId="11" borderId="1" xfId="0" applyFont="1" applyFill="1" applyBorder="1" applyAlignment="1">
      <alignment horizontal="center" wrapText="1" readingOrder="1"/>
    </xf>
    <xf numFmtId="0" fontId="33" fillId="11" borderId="20" xfId="0" applyFont="1" applyFill="1" applyBorder="1" applyAlignment="1">
      <alignment horizontal="center" wrapText="1" readingOrder="1"/>
    </xf>
    <xf numFmtId="0" fontId="33" fillId="10" borderId="40" xfId="0" applyFont="1" applyFill="1" applyBorder="1" applyAlignment="1">
      <alignment horizontal="center" vertical="center" wrapText="1" readingOrder="1"/>
    </xf>
    <xf numFmtId="0" fontId="33" fillId="10" borderId="41" xfId="0" applyFont="1" applyFill="1" applyBorder="1" applyAlignment="1">
      <alignment horizontal="center" vertical="center" wrapText="1" readingOrder="1"/>
    </xf>
    <xf numFmtId="0" fontId="33" fillId="10" borderId="42" xfId="0" applyFont="1" applyFill="1" applyBorder="1" applyAlignment="1">
      <alignment horizontal="center" vertical="center" wrapText="1" readingOrder="1"/>
    </xf>
    <xf numFmtId="0" fontId="33" fillId="11" borderId="40" xfId="0" applyFont="1" applyFill="1" applyBorder="1" applyAlignment="1">
      <alignment horizontal="center" wrapText="1" readingOrder="1"/>
    </xf>
    <xf numFmtId="0" fontId="33" fillId="11" borderId="41" xfId="0" applyFont="1" applyFill="1" applyBorder="1" applyAlignment="1">
      <alignment horizontal="center" wrapText="1" readingOrder="1"/>
    </xf>
    <xf numFmtId="0" fontId="33" fillId="11" borderId="42" xfId="0" applyFont="1" applyFill="1" applyBorder="1" applyAlignment="1">
      <alignment horizontal="center" wrapText="1" readingOrder="1"/>
    </xf>
    <xf numFmtId="0" fontId="33" fillId="12" borderId="96" xfId="0" applyFont="1" applyFill="1" applyBorder="1" applyAlignment="1">
      <alignment horizontal="center" wrapText="1" readingOrder="1"/>
    </xf>
    <xf numFmtId="0" fontId="33" fillId="12" borderId="97" xfId="0" applyFont="1" applyFill="1" applyBorder="1" applyAlignment="1">
      <alignment horizontal="center" wrapText="1" readingOrder="1"/>
    </xf>
    <xf numFmtId="0" fontId="33" fillId="12" borderId="98" xfId="0" applyFont="1" applyFill="1" applyBorder="1" applyAlignment="1">
      <alignment horizontal="center" wrapText="1" readingOrder="1"/>
    </xf>
    <xf numFmtId="0" fontId="33" fillId="12" borderId="19" xfId="0" applyFont="1" applyFill="1" applyBorder="1" applyAlignment="1">
      <alignment horizontal="center" wrapText="1" readingOrder="1"/>
    </xf>
    <xf numFmtId="0" fontId="33" fillId="12" borderId="1" xfId="0" applyFont="1" applyFill="1" applyBorder="1" applyAlignment="1">
      <alignment horizontal="center" wrapText="1" readingOrder="1"/>
    </xf>
    <xf numFmtId="0" fontId="33" fillId="12" borderId="20" xfId="0" applyFont="1" applyFill="1" applyBorder="1" applyAlignment="1">
      <alignment horizontal="center" wrapText="1" readingOrder="1"/>
    </xf>
    <xf numFmtId="0" fontId="33" fillId="12" borderId="40" xfId="0" applyFont="1" applyFill="1" applyBorder="1" applyAlignment="1">
      <alignment horizontal="center" wrapText="1" readingOrder="1"/>
    </xf>
    <xf numFmtId="0" fontId="33" fillId="12" borderId="41" xfId="0" applyFont="1" applyFill="1" applyBorder="1" applyAlignment="1">
      <alignment horizontal="center" wrapText="1" readingOrder="1"/>
    </xf>
    <xf numFmtId="0" fontId="33" fillId="12" borderId="42" xfId="0" applyFont="1" applyFill="1" applyBorder="1" applyAlignment="1">
      <alignment horizontal="center" wrapText="1" readingOrder="1"/>
    </xf>
    <xf numFmtId="0" fontId="33" fillId="13" borderId="96" xfId="0" applyFont="1" applyFill="1" applyBorder="1" applyAlignment="1">
      <alignment horizontal="center" wrapText="1" readingOrder="1"/>
    </xf>
    <xf numFmtId="0" fontId="33" fillId="13" borderId="97" xfId="0" applyFont="1" applyFill="1" applyBorder="1" applyAlignment="1">
      <alignment horizontal="center" wrapText="1" readingOrder="1"/>
    </xf>
    <xf numFmtId="0" fontId="33" fillId="13" borderId="98" xfId="0" applyFont="1" applyFill="1" applyBorder="1" applyAlignment="1">
      <alignment horizontal="center" wrapText="1" readingOrder="1"/>
    </xf>
    <xf numFmtId="0" fontId="33" fillId="13" borderId="19" xfId="0" applyFont="1" applyFill="1" applyBorder="1" applyAlignment="1">
      <alignment horizontal="center" wrapText="1" readingOrder="1"/>
    </xf>
    <xf numFmtId="0" fontId="33" fillId="13" borderId="1" xfId="0" applyFont="1" applyFill="1" applyBorder="1" applyAlignment="1">
      <alignment horizontal="center" wrapText="1" readingOrder="1"/>
    </xf>
    <xf numFmtId="0" fontId="33" fillId="13" borderId="20" xfId="0" applyFont="1" applyFill="1" applyBorder="1" applyAlignment="1">
      <alignment horizontal="center" wrapText="1" readingOrder="1"/>
    </xf>
    <xf numFmtId="0" fontId="33" fillId="13" borderId="40" xfId="0" applyFont="1" applyFill="1" applyBorder="1" applyAlignment="1">
      <alignment horizontal="center" wrapText="1" readingOrder="1"/>
    </xf>
    <xf numFmtId="0" fontId="33" fillId="13" borderId="41" xfId="0" applyFont="1" applyFill="1" applyBorder="1" applyAlignment="1">
      <alignment horizontal="center" wrapText="1" readingOrder="1"/>
    </xf>
    <xf numFmtId="0" fontId="33" fillId="13" borderId="42" xfId="0" applyFont="1" applyFill="1" applyBorder="1" applyAlignment="1">
      <alignment horizontal="center" wrapText="1" readingOrder="1"/>
    </xf>
    <xf numFmtId="0" fontId="35" fillId="12" borderId="97" xfId="0" applyFont="1" applyFill="1" applyBorder="1" applyAlignment="1">
      <alignment horizontal="center" wrapText="1" readingOrder="1"/>
    </xf>
    <xf numFmtId="0" fontId="36" fillId="0" borderId="0" xfId="0" applyFont="1" applyAlignment="1">
      <alignment horizontal="center" vertical="center" wrapText="1"/>
    </xf>
    <xf numFmtId="0" fontId="37" fillId="14" borderId="1" xfId="0" applyFont="1" applyFill="1" applyBorder="1" applyAlignment="1">
      <alignment horizontal="center" vertical="center" wrapText="1" readingOrder="1"/>
    </xf>
    <xf numFmtId="0" fontId="38" fillId="13" borderId="99" xfId="0" applyFont="1" applyFill="1" applyBorder="1" applyAlignment="1">
      <alignment horizontal="center" vertical="center" wrapText="1" readingOrder="1"/>
    </xf>
    <xf numFmtId="0" fontId="38" fillId="0" borderId="100" xfId="0" applyFont="1" applyBorder="1" applyAlignment="1">
      <alignment horizontal="left" vertical="center" wrapText="1" readingOrder="1"/>
    </xf>
    <xf numFmtId="9" fontId="38" fillId="0" borderId="100" xfId="0" applyNumberFormat="1" applyFont="1" applyBorder="1" applyAlignment="1">
      <alignment horizontal="center" vertical="center" wrapText="1" readingOrder="1"/>
    </xf>
    <xf numFmtId="0" fontId="38" fillId="15" borderId="101" xfId="0" applyFont="1" applyFill="1" applyBorder="1" applyAlignment="1">
      <alignment horizontal="center" vertical="center" wrapText="1" readingOrder="1"/>
    </xf>
    <xf numFmtId="0" fontId="38" fillId="0" borderId="101" xfId="0" applyFont="1" applyBorder="1" applyAlignment="1">
      <alignment horizontal="left" vertical="center" wrapText="1" readingOrder="1"/>
    </xf>
    <xf numFmtId="9" fontId="38" fillId="0" borderId="101" xfId="0" applyNumberFormat="1" applyFont="1" applyBorder="1" applyAlignment="1">
      <alignment horizontal="center" vertical="center" wrapText="1" readingOrder="1"/>
    </xf>
    <xf numFmtId="0" fontId="38" fillId="16" borderId="101" xfId="0" applyFont="1" applyFill="1" applyBorder="1" applyAlignment="1">
      <alignment horizontal="center" vertical="center" wrapText="1" readingOrder="1"/>
    </xf>
    <xf numFmtId="0" fontId="38" fillId="8" borderId="101" xfId="0" applyFont="1" applyFill="1" applyBorder="1" applyAlignment="1">
      <alignment horizontal="center" vertical="center" wrapText="1" readingOrder="1"/>
    </xf>
    <xf numFmtId="0" fontId="39" fillId="17" borderId="101" xfId="0" applyFont="1" applyFill="1" applyBorder="1" applyAlignment="1">
      <alignment horizontal="center" vertical="center" wrapText="1" readingOrder="1"/>
    </xf>
    <xf numFmtId="0" fontId="9" fillId="2" borderId="1" xfId="0" applyFont="1" applyFill="1" applyBorder="1" applyAlignment="1">
      <alignment horizontal="left" vertical="center"/>
    </xf>
    <xf numFmtId="0" fontId="41" fillId="2" borderId="1" xfId="0" applyFont="1" applyFill="1" applyBorder="1"/>
    <xf numFmtId="0" fontId="42" fillId="2" borderId="1" xfId="0" applyFont="1" applyFill="1" applyBorder="1" applyAlignment="1">
      <alignment horizontal="left" vertical="center" wrapText="1" readingOrder="1"/>
    </xf>
    <xf numFmtId="0" fontId="43" fillId="2" borderId="1" xfId="0" applyFont="1" applyFill="1" applyBorder="1" applyAlignment="1">
      <alignment horizontal="center" vertical="center" wrapText="1"/>
    </xf>
    <xf numFmtId="0" fontId="44" fillId="14" borderId="1" xfId="0" applyFont="1" applyFill="1" applyBorder="1" applyAlignment="1">
      <alignment horizontal="center" vertical="center" wrapText="1" readingOrder="1"/>
    </xf>
    <xf numFmtId="0" fontId="45" fillId="13" borderId="99" xfId="0" applyFont="1" applyFill="1" applyBorder="1" applyAlignment="1">
      <alignment horizontal="center" vertical="center" wrapText="1" readingOrder="1"/>
    </xf>
    <xf numFmtId="0" fontId="45" fillId="0" borderId="100" xfId="0" applyFont="1" applyBorder="1" applyAlignment="1">
      <alignment horizontal="center" vertical="center" wrapText="1" readingOrder="1"/>
    </xf>
    <xf numFmtId="0" fontId="45" fillId="0" borderId="100" xfId="0" applyFont="1" applyBorder="1" applyAlignment="1">
      <alignment horizontal="left" vertical="center" wrapText="1" readingOrder="1"/>
    </xf>
    <xf numFmtId="0" fontId="45" fillId="15" borderId="101" xfId="0" applyFont="1" applyFill="1" applyBorder="1" applyAlignment="1">
      <alignment horizontal="center" vertical="center" wrapText="1" readingOrder="1"/>
    </xf>
    <xf numFmtId="0" fontId="45" fillId="0" borderId="101" xfId="0" applyFont="1" applyBorder="1" applyAlignment="1">
      <alignment horizontal="center" vertical="center" wrapText="1" readingOrder="1"/>
    </xf>
    <xf numFmtId="0" fontId="45" fillId="0" borderId="101" xfId="0" applyFont="1" applyBorder="1" applyAlignment="1">
      <alignment horizontal="left" vertical="center" wrapText="1" readingOrder="1"/>
    </xf>
    <xf numFmtId="0" fontId="45" fillId="16" borderId="101" xfId="0" applyFont="1" applyFill="1" applyBorder="1" applyAlignment="1">
      <alignment horizontal="center" vertical="center" wrapText="1" readingOrder="1"/>
    </xf>
    <xf numFmtId="0" fontId="45" fillId="8" borderId="101" xfId="0" applyFont="1" applyFill="1" applyBorder="1" applyAlignment="1">
      <alignment horizontal="center" vertical="center" wrapText="1" readingOrder="1"/>
    </xf>
    <xf numFmtId="0" fontId="46" fillId="17" borderId="101" xfId="0" applyFont="1" applyFill="1" applyBorder="1" applyAlignment="1">
      <alignment horizontal="center" vertical="center" wrapText="1" readingOrder="1"/>
    </xf>
    <xf numFmtId="0" fontId="41" fillId="0" borderId="0" xfId="0" applyFont="1"/>
    <xf numFmtId="0" fontId="42" fillId="0" borderId="0" xfId="0" applyFont="1" applyAlignment="1">
      <alignment horizontal="left" vertical="center" wrapText="1" readingOrder="1"/>
    </xf>
    <xf numFmtId="0" fontId="47" fillId="0" borderId="0" xfId="0" applyFont="1" applyAlignment="1">
      <alignment vertical="center"/>
    </xf>
    <xf numFmtId="0" fontId="2" fillId="0" borderId="0" xfId="0" applyFont="1"/>
    <xf numFmtId="0" fontId="48" fillId="0" borderId="0" xfId="0" applyFont="1"/>
    <xf numFmtId="0" fontId="49" fillId="0" borderId="0" xfId="0" applyFont="1"/>
    <xf numFmtId="0" fontId="50" fillId="0" borderId="0" xfId="0" applyFont="1"/>
    <xf numFmtId="0" fontId="51" fillId="0" borderId="0" xfId="0" applyFont="1"/>
    <xf numFmtId="0" fontId="52" fillId="2" borderId="1" xfId="0" applyFont="1" applyFill="1" applyBorder="1"/>
    <xf numFmtId="0" fontId="54" fillId="2" borderId="1" xfId="0" applyFont="1" applyFill="1" applyBorder="1"/>
    <xf numFmtId="0" fontId="55" fillId="20" borderId="103" xfId="0" applyFont="1" applyFill="1" applyBorder="1" applyAlignment="1">
      <alignment horizontal="center" vertical="center" wrapText="1" readingOrder="1"/>
    </xf>
    <xf numFmtId="0" fontId="55" fillId="20" borderId="104" xfId="0" applyFont="1" applyFill="1" applyBorder="1" applyAlignment="1">
      <alignment horizontal="center" vertical="center" wrapText="1" readingOrder="1"/>
    </xf>
    <xf numFmtId="0" fontId="55" fillId="2" borderId="107" xfId="0" applyFont="1" applyFill="1" applyBorder="1" applyAlignment="1">
      <alignment horizontal="center" vertical="center" wrapText="1" readingOrder="1"/>
    </xf>
    <xf numFmtId="0" fontId="56" fillId="2" borderId="107" xfId="0" applyFont="1" applyFill="1" applyBorder="1" applyAlignment="1">
      <alignment horizontal="left" vertical="center" wrapText="1" readingOrder="1"/>
    </xf>
    <xf numFmtId="9" fontId="55" fillId="2" borderId="108" xfId="0" applyNumberFormat="1" applyFont="1" applyFill="1" applyBorder="1" applyAlignment="1">
      <alignment horizontal="center" vertical="center" wrapText="1" readingOrder="1"/>
    </xf>
    <xf numFmtId="0" fontId="55" fillId="2" borderId="111" xfId="0" applyFont="1" applyFill="1" applyBorder="1" applyAlignment="1">
      <alignment horizontal="center" vertical="center" wrapText="1" readingOrder="1"/>
    </xf>
    <xf numFmtId="0" fontId="56" fillId="2" borderId="111" xfId="0" applyFont="1" applyFill="1" applyBorder="1" applyAlignment="1">
      <alignment horizontal="left" vertical="center" wrapText="1" readingOrder="1"/>
    </xf>
    <xf numFmtId="9" fontId="55" fillId="2" borderId="65" xfId="0" applyNumberFormat="1" applyFont="1" applyFill="1" applyBorder="1" applyAlignment="1">
      <alignment horizontal="center" vertical="center" wrapText="1" readingOrder="1"/>
    </xf>
    <xf numFmtId="0" fontId="56" fillId="2" borderId="65" xfId="0" applyFont="1" applyFill="1" applyBorder="1" applyAlignment="1">
      <alignment horizontal="center" vertical="center" wrapText="1" readingOrder="1"/>
    </xf>
    <xf numFmtId="0" fontId="55" fillId="2" borderId="118" xfId="0" applyFont="1" applyFill="1" applyBorder="1" applyAlignment="1">
      <alignment horizontal="center" vertical="center" wrapText="1" readingOrder="1"/>
    </xf>
    <xf numFmtId="0" fontId="56" fillId="2" borderId="118" xfId="0" applyFont="1" applyFill="1" applyBorder="1" applyAlignment="1">
      <alignment horizontal="left" vertical="center" wrapText="1" readingOrder="1"/>
    </xf>
    <xf numFmtId="0" fontId="56" fillId="2" borderId="119" xfId="0" applyFont="1" applyFill="1" applyBorder="1" applyAlignment="1">
      <alignment horizontal="center" vertical="center" wrapText="1" readingOrder="1"/>
    </xf>
    <xf numFmtId="0" fontId="11" fillId="2" borderId="1" xfId="0" applyFont="1" applyFill="1" applyBorder="1"/>
    <xf numFmtId="0" fontId="52" fillId="0" borderId="0" xfId="0" applyFont="1"/>
    <xf numFmtId="0" fontId="59" fillId="0" borderId="101" xfId="0" applyFont="1" applyBorder="1" applyAlignment="1">
      <alignment horizontal="left" vertical="center" wrapText="1" readingOrder="1"/>
    </xf>
    <xf numFmtId="0" fontId="58" fillId="0" borderId="0" xfId="0" applyFont="1" applyAlignment="1">
      <alignment vertical="top" wrapText="1"/>
    </xf>
    <xf numFmtId="0" fontId="58" fillId="0" borderId="0" xfId="0" applyFont="1" applyAlignment="1">
      <alignment horizontal="center" vertical="top" wrapText="1"/>
    </xf>
    <xf numFmtId="0" fontId="2" fillId="0" borderId="0" xfId="0" applyFont="1" applyAlignment="1">
      <alignment vertical="top" wrapText="1"/>
    </xf>
    <xf numFmtId="0" fontId="2" fillId="0" borderId="0" xfId="0" applyFont="1" applyAlignment="1">
      <alignment horizontal="center" vertical="top" wrapText="1"/>
    </xf>
    <xf numFmtId="0" fontId="2" fillId="0" borderId="46" xfId="0" applyFont="1" applyBorder="1" applyAlignment="1">
      <alignment vertical="top" wrapText="1"/>
    </xf>
    <xf numFmtId="0" fontId="2" fillId="0" borderId="47" xfId="0" applyFont="1" applyBorder="1" applyAlignment="1">
      <alignment vertical="top" wrapText="1"/>
    </xf>
    <xf numFmtId="0" fontId="2" fillId="0" borderId="47" xfId="0" applyFont="1" applyBorder="1" applyAlignment="1">
      <alignment horizontal="center" vertical="top" wrapText="1"/>
    </xf>
    <xf numFmtId="0" fontId="2" fillId="0" borderId="48" xfId="0" applyFont="1" applyBorder="1" applyAlignment="1">
      <alignment horizontal="center" vertical="top" wrapText="1"/>
    </xf>
    <xf numFmtId="0" fontId="2" fillId="0" borderId="8" xfId="0" applyFont="1" applyBorder="1" applyAlignment="1">
      <alignment vertical="top" wrapText="1"/>
    </xf>
    <xf numFmtId="0" fontId="60" fillId="0" borderId="0" xfId="0" applyFont="1" applyAlignment="1">
      <alignment horizontal="center" vertical="top" wrapText="1"/>
    </xf>
    <xf numFmtId="0" fontId="2" fillId="0" borderId="9" xfId="0" applyFont="1" applyBorder="1" applyAlignment="1">
      <alignment horizontal="center" vertical="top" wrapText="1"/>
    </xf>
    <xf numFmtId="0" fontId="2" fillId="0" borderId="49" xfId="0" applyFont="1" applyBorder="1" applyAlignment="1">
      <alignment vertical="top" wrapText="1"/>
    </xf>
    <xf numFmtId="0" fontId="2" fillId="0" borderId="50" xfId="0" applyFont="1" applyBorder="1" applyAlignment="1">
      <alignment vertical="top" wrapText="1"/>
    </xf>
    <xf numFmtId="0" fontId="2" fillId="0" borderId="50" xfId="0" applyFont="1" applyBorder="1" applyAlignment="1">
      <alignment horizontal="center" vertical="top" wrapText="1"/>
    </xf>
    <xf numFmtId="0" fontId="61" fillId="0" borderId="50" xfId="0" applyFont="1" applyBorder="1" applyAlignment="1">
      <alignment horizontal="center" vertical="top" wrapText="1"/>
    </xf>
    <xf numFmtId="0" fontId="2" fillId="0" borderId="51" xfId="0" applyFont="1" applyBorder="1" applyAlignment="1">
      <alignment horizontal="center" vertical="top" wrapText="1"/>
    </xf>
    <xf numFmtId="0" fontId="2" fillId="0" borderId="43" xfId="0" applyFont="1" applyBorder="1" applyAlignment="1">
      <alignment vertical="top" wrapText="1"/>
    </xf>
    <xf numFmtId="0" fontId="2" fillId="0" borderId="44" xfId="0" applyFont="1" applyBorder="1" applyAlignment="1">
      <alignment vertical="top" wrapText="1"/>
    </xf>
    <xf numFmtId="0" fontId="2" fillId="0" borderId="44" xfId="0" applyFont="1" applyBorder="1" applyAlignment="1">
      <alignment horizontal="center" vertical="top" wrapText="1"/>
    </xf>
    <xf numFmtId="0" fontId="2" fillId="0" borderId="45" xfId="0" applyFont="1" applyBorder="1" applyAlignment="1">
      <alignment horizontal="center" vertical="top" wrapText="1"/>
    </xf>
    <xf numFmtId="0" fontId="70" fillId="0" borderId="101" xfId="0" applyFont="1" applyBorder="1" applyAlignment="1">
      <alignment horizontal="left" vertical="center" wrapText="1" readingOrder="1"/>
    </xf>
    <xf numFmtId="0" fontId="47" fillId="0" borderId="0" xfId="0" applyFont="1" applyAlignment="1">
      <alignment vertical="center" wrapText="1"/>
    </xf>
    <xf numFmtId="0" fontId="48" fillId="0" borderId="0" xfId="0" applyFont="1" applyAlignment="1">
      <alignment wrapText="1"/>
    </xf>
    <xf numFmtId="0" fontId="68" fillId="21" borderId="0" xfId="0" applyFont="1" applyFill="1" applyAlignment="1">
      <alignment wrapText="1"/>
    </xf>
    <xf numFmtId="0" fontId="68" fillId="21" borderId="0" xfId="0" applyFont="1" applyFill="1" applyAlignment="1"/>
    <xf numFmtId="0" fontId="2" fillId="2" borderId="1" xfId="0" applyFont="1" applyFill="1" applyBorder="1" applyAlignment="1"/>
    <xf numFmtId="0" fontId="69" fillId="14" borderId="79" xfId="0" applyFont="1" applyFill="1" applyBorder="1" applyAlignment="1">
      <alignment horizontal="center" vertical="center" readingOrder="1"/>
    </xf>
    <xf numFmtId="0" fontId="70" fillId="0" borderId="100" xfId="0" applyFont="1" applyBorder="1" applyAlignment="1">
      <alignment horizontal="left" vertical="center" readingOrder="1"/>
    </xf>
    <xf numFmtId="0" fontId="2" fillId="0" borderId="0" xfId="0" applyFont="1" applyAlignment="1"/>
    <xf numFmtId="0" fontId="49" fillId="0" borderId="0" xfId="0" applyFont="1" applyAlignment="1"/>
    <xf numFmtId="0" fontId="71" fillId="0" borderId="120" xfId="0" applyFont="1" applyBorder="1"/>
    <xf numFmtId="0" fontId="71" fillId="0" borderId="121" xfId="0" applyFont="1" applyBorder="1"/>
    <xf numFmtId="0" fontId="72" fillId="0" borderId="0" xfId="0" applyFont="1" applyAlignment="1"/>
    <xf numFmtId="0" fontId="71" fillId="0" borderId="8" xfId="0" applyFont="1" applyBorder="1"/>
    <xf numFmtId="0" fontId="71" fillId="0" borderId="122" xfId="0" applyFont="1" applyBorder="1"/>
    <xf numFmtId="0" fontId="71" fillId="0" borderId="49" xfId="0" applyFont="1" applyBorder="1"/>
    <xf numFmtId="0" fontId="71" fillId="0" borderId="122" xfId="0" applyFont="1" applyBorder="1" applyAlignment="1">
      <alignment wrapText="1"/>
    </xf>
    <xf numFmtId="0" fontId="71" fillId="0" borderId="123" xfId="0" applyFont="1" applyBorder="1"/>
    <xf numFmtId="0" fontId="72" fillId="0" borderId="126" xfId="0" applyFont="1" applyBorder="1" applyAlignment="1"/>
    <xf numFmtId="0" fontId="72" fillId="0" borderId="0" xfId="0" applyFont="1"/>
    <xf numFmtId="0" fontId="71" fillId="0" borderId="120" xfId="0" applyFont="1" applyBorder="1" applyAlignment="1">
      <alignment vertical="center"/>
    </xf>
    <xf numFmtId="0" fontId="71" fillId="0" borderId="123" xfId="0" applyFont="1" applyBorder="1" applyAlignment="1">
      <alignment wrapText="1"/>
    </xf>
    <xf numFmtId="0" fontId="75" fillId="2" borderId="120" xfId="0" applyFont="1" applyFill="1" applyBorder="1"/>
    <xf numFmtId="0" fontId="76" fillId="2" borderId="124" xfId="0" applyFont="1" applyFill="1" applyBorder="1"/>
    <xf numFmtId="0" fontId="76" fillId="2" borderId="125" xfId="0" applyFont="1" applyFill="1" applyBorder="1"/>
    <xf numFmtId="0" fontId="72" fillId="0" borderId="126" xfId="0" applyFont="1" applyBorder="1"/>
    <xf numFmtId="0" fontId="72" fillId="0" borderId="126" xfId="0" applyFont="1" applyBorder="1" applyAlignment="1">
      <alignment wrapText="1"/>
    </xf>
    <xf numFmtId="0" fontId="72" fillId="0" borderId="126" xfId="0" applyFont="1" applyFill="1" applyBorder="1"/>
    <xf numFmtId="0" fontId="73" fillId="0" borderId="126" xfId="0" applyFont="1" applyBorder="1"/>
    <xf numFmtId="0" fontId="71" fillId="0" borderId="126" xfId="0" applyFont="1" applyBorder="1"/>
    <xf numFmtId="0" fontId="71" fillId="0" borderId="127" xfId="0" applyFont="1" applyBorder="1"/>
    <xf numFmtId="0" fontId="71" fillId="0" borderId="120" xfId="0" applyFont="1" applyBorder="1" applyAlignment="1">
      <alignment wrapText="1"/>
    </xf>
    <xf numFmtId="0" fontId="71" fillId="0" borderId="9" xfId="0" applyFont="1" applyBorder="1" applyAlignment="1">
      <alignment wrapText="1"/>
    </xf>
    <xf numFmtId="0" fontId="71" fillId="0" borderId="51" xfId="0" applyFont="1" applyBorder="1" applyAlignment="1">
      <alignment wrapText="1"/>
    </xf>
    <xf numFmtId="0" fontId="72" fillId="0" borderId="0" xfId="0" applyFont="1" applyAlignment="1">
      <alignment wrapText="1"/>
    </xf>
    <xf numFmtId="0" fontId="74" fillId="0" borderId="126" xfId="0" applyFont="1" applyBorder="1" applyAlignment="1">
      <alignment wrapText="1"/>
    </xf>
    <xf numFmtId="0" fontId="72" fillId="0" borderId="126" xfId="0" applyFont="1" applyFill="1" applyBorder="1" applyAlignment="1">
      <alignment wrapText="1"/>
    </xf>
    <xf numFmtId="0" fontId="72" fillId="0" borderId="127" xfId="0" applyFont="1" applyFill="1" applyBorder="1" applyAlignment="1">
      <alignment wrapText="1"/>
    </xf>
    <xf numFmtId="0" fontId="7" fillId="2" borderId="1" xfId="0" applyFont="1" applyFill="1" applyBorder="1" applyAlignment="1" applyProtection="1">
      <alignment horizontal="center" vertical="center"/>
      <protection hidden="1"/>
    </xf>
    <xf numFmtId="0" fontId="7" fillId="2" borderId="1" xfId="0" applyFont="1" applyFill="1" applyBorder="1" applyAlignment="1" applyProtection="1">
      <alignment horizontal="center" vertical="center" wrapText="1"/>
      <protection hidden="1"/>
    </xf>
    <xf numFmtId="0" fontId="14" fillId="2" borderId="1" xfId="0" applyFont="1" applyFill="1" applyBorder="1" applyAlignment="1" applyProtection="1">
      <alignment horizontal="justify" vertical="center"/>
      <protection hidden="1"/>
    </xf>
    <xf numFmtId="0" fontId="7" fillId="2" borderId="1" xfId="0" applyFont="1" applyFill="1" applyBorder="1" applyAlignment="1" applyProtection="1">
      <alignment horizontal="justify" vertical="center"/>
      <protection hidden="1"/>
    </xf>
    <xf numFmtId="0" fontId="0" fillId="0" borderId="0" xfId="0" applyFont="1" applyAlignment="1">
      <alignment horizontal="justify" vertical="center"/>
    </xf>
    <xf numFmtId="0" fontId="14" fillId="2" borderId="1" xfId="0" applyFont="1" applyFill="1" applyBorder="1" applyAlignment="1" applyProtection="1">
      <alignment horizontal="justify" vertical="center" wrapText="1"/>
      <protection hidden="1"/>
    </xf>
    <xf numFmtId="0" fontId="7" fillId="2" borderId="1" xfId="0" applyFont="1" applyFill="1" applyBorder="1" applyAlignment="1" applyProtection="1">
      <alignment horizontal="justify" vertical="center" wrapText="1"/>
      <protection hidden="1"/>
    </xf>
    <xf numFmtId="0" fontId="7" fillId="2" borderId="79" xfId="0" applyFont="1" applyFill="1" applyBorder="1" applyAlignment="1" applyProtection="1">
      <alignment horizontal="justify" vertical="center"/>
      <protection hidden="1"/>
    </xf>
    <xf numFmtId="0" fontId="7" fillId="2" borderId="79" xfId="0" applyFont="1" applyFill="1" applyBorder="1" applyAlignment="1" applyProtection="1">
      <alignment horizontal="justify" vertical="center" wrapText="1"/>
      <protection hidden="1"/>
    </xf>
    <xf numFmtId="0" fontId="0" fillId="0" borderId="0" xfId="0" applyFont="1" applyAlignment="1" applyProtection="1">
      <alignment horizontal="justify" vertical="center"/>
      <protection hidden="1"/>
    </xf>
    <xf numFmtId="0" fontId="16" fillId="2" borderId="1" xfId="0" applyFont="1" applyFill="1" applyBorder="1" applyAlignment="1" applyProtection="1">
      <alignment horizontal="center" vertical="center" wrapText="1"/>
      <protection hidden="1"/>
    </xf>
    <xf numFmtId="0" fontId="0" fillId="0" borderId="0" xfId="0" applyFont="1" applyAlignment="1" applyProtection="1">
      <alignment horizontal="center" vertical="center" wrapText="1"/>
      <protection hidden="1"/>
    </xf>
    <xf numFmtId="0" fontId="9" fillId="2" borderId="1" xfId="0" applyFont="1" applyFill="1" applyBorder="1" applyAlignment="1" applyProtection="1">
      <alignment horizontal="center" vertical="center" wrapText="1"/>
      <protection hidden="1"/>
    </xf>
    <xf numFmtId="0" fontId="7" fillId="0" borderId="0" xfId="0" applyFont="1" applyAlignment="1">
      <alignment horizontal="justify" vertical="center"/>
    </xf>
    <xf numFmtId="0" fontId="7" fillId="0" borderId="0" xfId="0" applyFont="1" applyAlignment="1" applyProtection="1">
      <alignment horizontal="center" vertical="center"/>
      <protection hidden="1"/>
    </xf>
    <xf numFmtId="0" fontId="20" fillId="5" borderId="128" xfId="0" applyFont="1" applyFill="1" applyBorder="1" applyAlignment="1">
      <alignment horizontal="center" vertical="center" wrapText="1"/>
    </xf>
    <xf numFmtId="0" fontId="20" fillId="7" borderId="128" xfId="0" applyFont="1" applyFill="1" applyBorder="1" applyAlignment="1">
      <alignment horizontal="center" vertical="center" wrapText="1"/>
    </xf>
    <xf numFmtId="0" fontId="20" fillId="8" borderId="128" xfId="0" applyFont="1" applyFill="1" applyBorder="1" applyAlignment="1">
      <alignment horizontal="center" vertical="center" wrapText="1"/>
    </xf>
    <xf numFmtId="0" fontId="20" fillId="18" borderId="128" xfId="0" applyFont="1" applyFill="1" applyBorder="1" applyAlignment="1">
      <alignment horizontal="center" vertical="center" wrapText="1"/>
    </xf>
    <xf numFmtId="0" fontId="20" fillId="19" borderId="128" xfId="0" applyFont="1" applyFill="1" applyBorder="1" applyAlignment="1">
      <alignment horizontal="center" vertical="center" wrapText="1"/>
    </xf>
    <xf numFmtId="0" fontId="14" fillId="2" borderId="1" xfId="0" applyFont="1" applyFill="1" applyBorder="1" applyAlignment="1">
      <alignment horizontal="justify" vertical="center"/>
    </xf>
    <xf numFmtId="0" fontId="13" fillId="2" borderId="1" xfId="0" applyFont="1" applyFill="1" applyBorder="1" applyAlignment="1">
      <alignment horizontal="justify" vertical="center" wrapText="1"/>
    </xf>
    <xf numFmtId="0" fontId="7" fillId="2" borderId="1" xfId="0" applyFont="1" applyFill="1" applyBorder="1" applyAlignment="1">
      <alignment horizontal="justify" vertical="center"/>
    </xf>
    <xf numFmtId="0" fontId="22" fillId="2" borderId="1" xfId="0" applyFont="1" applyFill="1" applyBorder="1" applyAlignment="1">
      <alignment horizontal="justify" vertical="center"/>
    </xf>
    <xf numFmtId="0" fontId="17" fillId="4" borderId="128" xfId="0" applyFont="1" applyFill="1" applyBorder="1" applyAlignment="1" applyProtection="1">
      <alignment horizontal="center" vertical="center" wrapText="1"/>
      <protection hidden="1"/>
    </xf>
    <xf numFmtId="0" fontId="4" fillId="0" borderId="128" xfId="0" applyFont="1" applyBorder="1" applyAlignment="1" applyProtection="1">
      <alignment horizontal="justify" vertical="center"/>
      <protection hidden="1"/>
    </xf>
    <xf numFmtId="0" fontId="0" fillId="0" borderId="0" xfId="0" applyFont="1" applyAlignment="1" applyProtection="1">
      <alignment horizontal="center" vertical="center"/>
      <protection hidden="1"/>
    </xf>
    <xf numFmtId="0" fontId="17" fillId="4" borderId="128" xfId="0" applyFont="1" applyFill="1" applyBorder="1" applyAlignment="1" applyProtection="1">
      <alignment horizontal="center" vertical="center" textRotation="90" wrapText="1"/>
      <protection hidden="1"/>
    </xf>
    <xf numFmtId="0" fontId="14" fillId="2" borderId="1" xfId="0" applyFont="1" applyFill="1" applyBorder="1" applyAlignment="1" applyProtection="1">
      <alignment horizontal="center" vertical="center"/>
      <protection hidden="1"/>
    </xf>
    <xf numFmtId="0" fontId="7" fillId="2" borderId="79" xfId="0" applyFont="1" applyFill="1" applyBorder="1" applyAlignment="1" applyProtection="1">
      <alignment horizontal="center" vertical="center"/>
      <protection hidden="1"/>
    </xf>
    <xf numFmtId="0" fontId="7" fillId="0" borderId="128" xfId="0" applyFont="1" applyBorder="1" applyAlignment="1" applyProtection="1">
      <alignment horizontal="justify" vertical="center"/>
      <protection hidden="1"/>
    </xf>
    <xf numFmtId="0" fontId="7" fillId="0" borderId="128" xfId="0" applyFont="1" applyBorder="1" applyAlignment="1" applyProtection="1">
      <alignment horizontal="justify" vertical="center" textRotation="90"/>
      <protection hidden="1"/>
    </xf>
    <xf numFmtId="9" fontId="7" fillId="0" borderId="128" xfId="0" applyNumberFormat="1" applyFont="1" applyBorder="1" applyAlignment="1" applyProtection="1">
      <alignment horizontal="justify" vertical="center"/>
      <protection hidden="1"/>
    </xf>
    <xf numFmtId="164" fontId="7" fillId="0" borderId="128" xfId="0" applyNumberFormat="1" applyFont="1" applyBorder="1" applyAlignment="1" applyProtection="1">
      <alignment horizontal="center" vertical="center"/>
      <protection hidden="1"/>
    </xf>
    <xf numFmtId="0" fontId="9" fillId="0" borderId="128" xfId="0" applyFont="1" applyBorder="1" applyAlignment="1" applyProtection="1">
      <alignment horizontal="justify" vertical="center" textRotation="90" wrapText="1"/>
      <protection hidden="1"/>
    </xf>
    <xf numFmtId="0" fontId="9" fillId="0" borderId="128" xfId="0" applyFont="1" applyBorder="1" applyAlignment="1" applyProtection="1">
      <alignment horizontal="justify" vertical="center" textRotation="90"/>
      <protection hidden="1"/>
    </xf>
    <xf numFmtId="0" fontId="7" fillId="0" borderId="128" xfId="0" applyFont="1" applyBorder="1" applyAlignment="1" applyProtection="1">
      <alignment horizontal="center" vertical="center"/>
      <protection hidden="1"/>
    </xf>
    <xf numFmtId="0" fontId="7" fillId="0" borderId="128" xfId="0" applyFont="1" applyBorder="1" applyAlignment="1" applyProtection="1">
      <alignment horizontal="justify" vertical="center" wrapText="1"/>
      <protection hidden="1"/>
    </xf>
    <xf numFmtId="165" fontId="7" fillId="0" borderId="128" xfId="0" applyNumberFormat="1" applyFont="1" applyBorder="1" applyAlignment="1" applyProtection="1">
      <alignment horizontal="justify" vertical="center" wrapText="1"/>
      <protection hidden="1"/>
    </xf>
    <xf numFmtId="0" fontId="1" fillId="0" borderId="0" xfId="0" applyFont="1" applyAlignment="1" applyProtection="1">
      <alignment horizontal="justify" vertical="center"/>
      <protection hidden="1"/>
    </xf>
    <xf numFmtId="14" fontId="7" fillId="0" borderId="128" xfId="0" applyNumberFormat="1" applyFont="1" applyBorder="1" applyAlignment="1" applyProtection="1">
      <alignment horizontal="justify" vertical="center" wrapText="1"/>
      <protection hidden="1"/>
    </xf>
    <xf numFmtId="0" fontId="7" fillId="0" borderId="0" xfId="0" applyFont="1" applyAlignment="1" applyProtection="1">
      <alignment horizontal="justify" vertical="center"/>
      <protection hidden="1"/>
    </xf>
    <xf numFmtId="0" fontId="9" fillId="0" borderId="128" xfId="0" applyFont="1" applyBorder="1" applyAlignment="1" applyProtection="1">
      <alignment horizontal="justify" vertical="center"/>
      <protection hidden="1"/>
    </xf>
    <xf numFmtId="0" fontId="9" fillId="0" borderId="128" xfId="0" applyFont="1" applyBorder="1" applyAlignment="1" applyProtection="1">
      <alignment horizontal="center" vertical="center" wrapText="1"/>
      <protection hidden="1"/>
    </xf>
    <xf numFmtId="0" fontId="7" fillId="24" borderId="128" xfId="0" applyFont="1" applyFill="1" applyBorder="1" applyAlignment="1" applyProtection="1">
      <alignment horizontal="justify" vertical="center" wrapText="1"/>
      <protection hidden="1"/>
    </xf>
    <xf numFmtId="9" fontId="7" fillId="0" borderId="128" xfId="0" applyNumberFormat="1" applyFont="1" applyBorder="1" applyAlignment="1" applyProtection="1">
      <alignment horizontal="justify" vertical="center" wrapText="1"/>
      <protection hidden="1"/>
    </xf>
    <xf numFmtId="0" fontId="7" fillId="22" borderId="128" xfId="0" applyFont="1" applyFill="1" applyBorder="1" applyAlignment="1" applyProtection="1">
      <alignment horizontal="justify" vertical="center" wrapText="1"/>
      <protection hidden="1"/>
    </xf>
    <xf numFmtId="0" fontId="7" fillId="23" borderId="128" xfId="0" applyFont="1" applyFill="1" applyBorder="1" applyAlignment="1" applyProtection="1">
      <alignment horizontal="justify" vertical="center" wrapText="1"/>
      <protection hidden="1"/>
    </xf>
    <xf numFmtId="0" fontId="1" fillId="0" borderId="128" xfId="0" applyFont="1" applyBorder="1" applyAlignment="1" applyProtection="1">
      <alignment horizontal="justify" vertical="center" wrapText="1"/>
      <protection hidden="1"/>
    </xf>
    <xf numFmtId="0" fontId="0" fillId="0" borderId="0" xfId="0" applyFont="1" applyAlignment="1" applyProtection="1">
      <alignment horizontal="justify" vertical="center" wrapText="1"/>
      <protection hidden="1"/>
    </xf>
    <xf numFmtId="0" fontId="9" fillId="0" borderId="128" xfId="0" applyFont="1" applyBorder="1" applyAlignment="1" applyProtection="1">
      <alignment horizontal="center" vertical="center"/>
      <protection hidden="1"/>
    </xf>
    <xf numFmtId="0" fontId="7" fillId="0" borderId="79" xfId="0" applyFont="1" applyBorder="1" applyAlignment="1" applyProtection="1">
      <alignment horizontal="justify" vertical="center" textRotation="90"/>
      <protection hidden="1"/>
    </xf>
    <xf numFmtId="9" fontId="7" fillId="0" borderId="79" xfId="0" applyNumberFormat="1" applyFont="1" applyBorder="1" applyAlignment="1" applyProtection="1">
      <alignment horizontal="justify" vertical="center"/>
      <protection hidden="1"/>
    </xf>
    <xf numFmtId="0" fontId="7" fillId="0" borderId="79" xfId="0" applyFont="1" applyBorder="1" applyAlignment="1" applyProtection="1">
      <alignment horizontal="justify" vertical="center" textRotation="90" wrapText="1"/>
      <protection hidden="1"/>
    </xf>
    <xf numFmtId="0" fontId="7" fillId="0" borderId="79" xfId="0" applyFont="1" applyBorder="1" applyAlignment="1" applyProtection="1">
      <alignment vertical="center" wrapText="1"/>
      <protection hidden="1"/>
    </xf>
    <xf numFmtId="0" fontId="4" fillId="0" borderId="79" xfId="0" applyFont="1" applyBorder="1" applyAlignment="1" applyProtection="1">
      <alignment vertical="center"/>
      <protection hidden="1"/>
    </xf>
    <xf numFmtId="0" fontId="0" fillId="0" borderId="79" xfId="0" applyFont="1" applyBorder="1" applyAlignment="1" applyProtection="1">
      <alignment horizontal="justify" vertical="center"/>
      <protection hidden="1"/>
    </xf>
    <xf numFmtId="0" fontId="7" fillId="0" borderId="128" xfId="0" applyFont="1" applyBorder="1" applyAlignment="1" applyProtection="1">
      <alignment horizontal="justify" vertical="center" wrapText="1"/>
      <protection hidden="1"/>
    </xf>
    <xf numFmtId="0" fontId="5" fillId="2" borderId="37" xfId="0" applyFont="1" applyFill="1" applyBorder="1" applyAlignment="1">
      <alignment horizontal="left" vertical="top" wrapText="1"/>
    </xf>
    <xf numFmtId="0" fontId="4" fillId="0" borderId="38" xfId="0" applyFont="1" applyBorder="1"/>
    <xf numFmtId="0" fontId="4" fillId="0" borderId="39" xfId="0" applyFont="1" applyBorder="1"/>
    <xf numFmtId="0" fontId="12" fillId="2" borderId="31" xfId="0" applyFont="1" applyFill="1" applyBorder="1" applyAlignment="1">
      <alignment horizontal="left" vertical="center" wrapText="1"/>
    </xf>
    <xf numFmtId="0" fontId="4" fillId="0" borderId="32" xfId="0" applyFont="1" applyBorder="1"/>
    <xf numFmtId="0" fontId="12" fillId="2" borderId="35" xfId="0" applyFont="1" applyFill="1" applyBorder="1" applyAlignment="1">
      <alignment horizontal="left" vertical="center" wrapText="1"/>
    </xf>
    <xf numFmtId="0" fontId="4" fillId="0" borderId="36" xfId="0" applyFont="1" applyBorder="1"/>
    <xf numFmtId="0" fontId="11" fillId="2" borderId="29" xfId="0" applyFont="1" applyFill="1" applyBorder="1" applyAlignment="1">
      <alignment horizontal="left" vertical="center" wrapText="1"/>
    </xf>
    <xf numFmtId="0" fontId="4" fillId="0" borderId="30" xfId="0" applyFont="1" applyBorder="1"/>
    <xf numFmtId="0" fontId="11" fillId="2" borderId="33" xfId="0" applyFont="1" applyFill="1" applyBorder="1" applyAlignment="1">
      <alignment horizontal="left" vertical="center" wrapText="1"/>
    </xf>
    <xf numFmtId="0" fontId="4" fillId="0" borderId="34" xfId="0" applyFont="1" applyBorder="1"/>
    <xf numFmtId="0" fontId="11" fillId="2" borderId="25" xfId="0" applyFont="1" applyFill="1" applyBorder="1" applyAlignment="1">
      <alignment horizontal="left" vertical="top" wrapText="1" readingOrder="1"/>
    </xf>
    <xf numFmtId="0" fontId="4" fillId="0" borderId="26" xfId="0" applyFont="1" applyBorder="1"/>
    <xf numFmtId="0" fontId="12" fillId="2" borderId="27" xfId="0" applyFont="1" applyFill="1" applyBorder="1" applyAlignment="1">
      <alignment horizontal="left" vertical="center" wrapText="1"/>
    </xf>
    <xf numFmtId="0" fontId="4" fillId="0" borderId="28" xfId="0" applyFont="1" applyBorder="1"/>
    <xf numFmtId="0" fontId="11" fillId="3" borderId="21" xfId="0" applyFont="1" applyFill="1" applyBorder="1" applyAlignment="1">
      <alignment horizontal="center" vertical="center" wrapText="1"/>
    </xf>
    <xf numFmtId="0" fontId="4" fillId="0" borderId="22" xfId="0" applyFont="1" applyBorder="1"/>
    <xf numFmtId="0" fontId="11" fillId="3" borderId="23" xfId="0" applyFont="1" applyFill="1" applyBorder="1" applyAlignment="1">
      <alignment horizontal="center" vertical="center"/>
    </xf>
    <xf numFmtId="0" fontId="4" fillId="0" borderId="24" xfId="0" applyFont="1" applyBorder="1"/>
    <xf numFmtId="0" fontId="3" fillId="3" borderId="2" xfId="0" applyFont="1" applyFill="1" applyBorder="1" applyAlignment="1">
      <alignment horizontal="center" vertical="center" wrapText="1"/>
    </xf>
    <xf numFmtId="0" fontId="4" fillId="0" borderId="3" xfId="0" applyFont="1" applyBorder="1"/>
    <xf numFmtId="0" fontId="4" fillId="0" borderId="4" xfId="0" applyFont="1" applyBorder="1"/>
    <xf numFmtId="0" fontId="5" fillId="0" borderId="8" xfId="0" applyFont="1" applyBorder="1" applyAlignment="1">
      <alignment horizontal="left" vertical="center" wrapText="1"/>
    </xf>
    <xf numFmtId="0" fontId="0" fillId="0" borderId="0" xfId="0" applyFont="1" applyAlignment="1"/>
    <xf numFmtId="0" fontId="4" fillId="0" borderId="9" xfId="0" applyFont="1" applyBorder="1"/>
    <xf numFmtId="0" fontId="4" fillId="0" borderId="10" xfId="0" applyFont="1" applyBorder="1"/>
    <xf numFmtId="0" fontId="4" fillId="0" borderId="11" xfId="0" applyFont="1" applyBorder="1"/>
    <xf numFmtId="0" fontId="4" fillId="0" borderId="12" xfId="0" applyFont="1" applyBorder="1"/>
    <xf numFmtId="0" fontId="6" fillId="2" borderId="13" xfId="0" quotePrefix="1" applyFont="1" applyFill="1" applyBorder="1" applyAlignment="1">
      <alignment horizontal="left" vertical="top" wrapText="1"/>
    </xf>
    <xf numFmtId="0" fontId="4" fillId="0" borderId="14" xfId="0" applyFont="1" applyBorder="1"/>
    <xf numFmtId="0" fontId="4" fillId="0" borderId="15" xfId="0" applyFont="1" applyBorder="1"/>
    <xf numFmtId="0" fontId="7" fillId="2" borderId="16" xfId="0" applyFont="1" applyFill="1" applyBorder="1" applyAlignment="1">
      <alignment horizontal="left" vertical="center" wrapText="1"/>
    </xf>
    <xf numFmtId="0" fontId="4" fillId="0" borderId="17" xfId="0" applyFont="1" applyBorder="1"/>
    <xf numFmtId="0" fontId="4" fillId="0" borderId="18" xfId="0" applyFont="1" applyBorder="1"/>
    <xf numFmtId="0" fontId="5" fillId="0" borderId="8" xfId="0" applyFont="1" applyBorder="1" applyAlignment="1">
      <alignment horizontal="left" vertical="top" wrapText="1"/>
    </xf>
    <xf numFmtId="0" fontId="4" fillId="0" borderId="8" xfId="0" applyFont="1" applyBorder="1"/>
    <xf numFmtId="0" fontId="7" fillId="0" borderId="128" xfId="0" applyFont="1" applyBorder="1" applyAlignment="1" applyProtection="1">
      <alignment horizontal="justify" vertical="center" wrapText="1"/>
      <protection hidden="1"/>
    </xf>
    <xf numFmtId="0" fontId="7" fillId="0" borderId="128" xfId="0" applyFont="1" applyBorder="1" applyAlignment="1" applyProtection="1">
      <alignment horizontal="center" vertical="center"/>
      <protection hidden="1"/>
    </xf>
    <xf numFmtId="0" fontId="7" fillId="0" borderId="128" xfId="0" applyFont="1" applyBorder="1" applyAlignment="1" applyProtection="1">
      <alignment horizontal="justify" vertical="center"/>
      <protection hidden="1"/>
    </xf>
    <xf numFmtId="0" fontId="7" fillId="0" borderId="128" xfId="0" applyFont="1" applyBorder="1" applyAlignment="1" applyProtection="1">
      <alignment horizontal="justify" vertical="center" textRotation="90"/>
      <protection hidden="1"/>
    </xf>
    <xf numFmtId="9" fontId="7" fillId="0" borderId="128" xfId="0" applyNumberFormat="1" applyFont="1" applyBorder="1" applyAlignment="1" applyProtection="1">
      <alignment horizontal="justify" vertical="center"/>
      <protection hidden="1"/>
    </xf>
    <xf numFmtId="0" fontId="9" fillId="0" borderId="128" xfId="0" applyFont="1" applyBorder="1" applyAlignment="1" applyProtection="1">
      <alignment horizontal="justify" vertical="center" textRotation="90" wrapText="1"/>
      <protection hidden="1"/>
    </xf>
    <xf numFmtId="0" fontId="9" fillId="0" borderId="128" xfId="0" applyFont="1" applyBorder="1" applyAlignment="1" applyProtection="1">
      <alignment horizontal="justify" vertical="center" textRotation="90"/>
      <protection hidden="1"/>
    </xf>
    <xf numFmtId="0" fontId="4" fillId="0" borderId="128" xfId="0" applyFont="1" applyBorder="1" applyAlignment="1" applyProtection="1">
      <alignment horizontal="justify" vertical="center" wrapText="1"/>
      <protection hidden="1"/>
    </xf>
    <xf numFmtId="0" fontId="4" fillId="0" borderId="128" xfId="0" applyFont="1" applyBorder="1" applyAlignment="1" applyProtection="1">
      <alignment horizontal="justify" vertical="center"/>
      <protection hidden="1"/>
    </xf>
    <xf numFmtId="0" fontId="9" fillId="0" borderId="128" xfId="0" applyFont="1" applyBorder="1" applyAlignment="1" applyProtection="1">
      <alignment horizontal="justify" vertical="center"/>
      <protection hidden="1"/>
    </xf>
    <xf numFmtId="0" fontId="7" fillId="0" borderId="132" xfId="0" applyFont="1" applyBorder="1" applyAlignment="1" applyProtection="1">
      <alignment horizontal="left" vertical="center" wrapText="1"/>
      <protection hidden="1"/>
    </xf>
    <xf numFmtId="0" fontId="7" fillId="0" borderId="133" xfId="0" applyFont="1" applyBorder="1" applyAlignment="1" applyProtection="1">
      <alignment horizontal="left" vertical="center" wrapText="1"/>
      <protection hidden="1"/>
    </xf>
    <xf numFmtId="0" fontId="7" fillId="0" borderId="134" xfId="0" applyFont="1" applyBorder="1" applyAlignment="1" applyProtection="1">
      <alignment horizontal="left" vertical="center" wrapText="1"/>
      <protection hidden="1"/>
    </xf>
    <xf numFmtId="165" fontId="7" fillId="0" borderId="128" xfId="0" applyNumberFormat="1" applyFont="1" applyBorder="1" applyAlignment="1" applyProtection="1">
      <alignment horizontal="justify" vertical="center" wrapText="1"/>
      <protection hidden="1"/>
    </xf>
    <xf numFmtId="0" fontId="9" fillId="0" borderId="128" xfId="0" applyFont="1" applyBorder="1" applyAlignment="1" applyProtection="1">
      <alignment horizontal="center" vertical="center" wrapText="1"/>
      <protection hidden="1"/>
    </xf>
    <xf numFmtId="0" fontId="9" fillId="0" borderId="128" xfId="0" applyFont="1" applyBorder="1" applyAlignment="1" applyProtection="1">
      <alignment horizontal="center" vertical="center"/>
      <protection hidden="1"/>
    </xf>
    <xf numFmtId="0" fontId="4" fillId="0" borderId="128" xfId="0" applyFont="1" applyBorder="1" applyAlignment="1" applyProtection="1">
      <alignment horizontal="center" vertical="center"/>
      <protection hidden="1"/>
    </xf>
    <xf numFmtId="9" fontId="7" fillId="0" borderId="128" xfId="0" applyNumberFormat="1" applyFont="1" applyBorder="1" applyAlignment="1" applyProtection="1">
      <alignment horizontal="justify" vertical="center" wrapText="1"/>
      <protection hidden="1"/>
    </xf>
    <xf numFmtId="0" fontId="7" fillId="23" borderId="128" xfId="0" applyFont="1" applyFill="1" applyBorder="1" applyAlignment="1" applyProtection="1">
      <alignment horizontal="justify" vertical="center" wrapText="1"/>
      <protection hidden="1"/>
    </xf>
    <xf numFmtId="0" fontId="4" fillId="23" borderId="128" xfId="0" applyFont="1" applyFill="1" applyBorder="1" applyAlignment="1" applyProtection="1">
      <alignment horizontal="justify" vertical="center"/>
      <protection hidden="1"/>
    </xf>
    <xf numFmtId="0" fontId="7" fillId="25" borderId="128" xfId="0" applyFont="1" applyFill="1" applyBorder="1" applyAlignment="1" applyProtection="1">
      <alignment horizontal="justify" vertical="center" wrapText="1"/>
      <protection hidden="1"/>
    </xf>
    <xf numFmtId="0" fontId="4" fillId="25" borderId="128" xfId="0" applyFont="1" applyFill="1" applyBorder="1" applyAlignment="1" applyProtection="1">
      <alignment horizontal="justify" vertical="center"/>
      <protection hidden="1"/>
    </xf>
    <xf numFmtId="0" fontId="7" fillId="24" borderId="128" xfId="0" applyFont="1" applyFill="1" applyBorder="1" applyAlignment="1" applyProtection="1">
      <alignment horizontal="justify" vertical="center" wrapText="1"/>
      <protection hidden="1"/>
    </xf>
    <xf numFmtId="0" fontId="4" fillId="24" borderId="128" xfId="0" applyFont="1" applyFill="1" applyBorder="1" applyAlignment="1" applyProtection="1">
      <alignment horizontal="justify" vertical="center"/>
      <protection hidden="1"/>
    </xf>
    <xf numFmtId="0" fontId="17" fillId="4" borderId="128" xfId="0" applyFont="1" applyFill="1" applyBorder="1" applyAlignment="1" applyProtection="1">
      <alignment horizontal="center" vertical="center" textRotation="90" wrapText="1"/>
      <protection hidden="1"/>
    </xf>
    <xf numFmtId="0" fontId="4" fillId="0" borderId="128" xfId="0" applyFont="1" applyBorder="1" applyAlignment="1" applyProtection="1">
      <alignment horizontal="center" vertical="center" textRotation="90" wrapText="1"/>
      <protection hidden="1"/>
    </xf>
    <xf numFmtId="0" fontId="17" fillId="4" borderId="128" xfId="0" applyFont="1" applyFill="1" applyBorder="1" applyAlignment="1" applyProtection="1">
      <alignment horizontal="center" vertical="center" wrapText="1"/>
      <protection hidden="1"/>
    </xf>
    <xf numFmtId="0" fontId="4" fillId="0" borderId="128" xfId="0" applyFont="1" applyBorder="1" applyAlignment="1" applyProtection="1">
      <alignment horizontal="center" vertical="center" wrapText="1"/>
      <protection hidden="1"/>
    </xf>
    <xf numFmtId="0" fontId="13" fillId="4" borderId="128" xfId="0" applyFont="1" applyFill="1" applyBorder="1" applyAlignment="1" applyProtection="1">
      <alignment horizontal="justify" vertical="center"/>
      <protection hidden="1"/>
    </xf>
    <xf numFmtId="0" fontId="9" fillId="4" borderId="128" xfId="0" applyFont="1" applyFill="1" applyBorder="1" applyAlignment="1" applyProtection="1">
      <alignment horizontal="center" vertical="center" wrapText="1"/>
      <protection hidden="1"/>
    </xf>
    <xf numFmtId="0" fontId="17" fillId="4" borderId="130" xfId="0" applyFont="1" applyFill="1" applyBorder="1" applyAlignment="1" applyProtection="1">
      <alignment horizontal="center" vertical="center" wrapText="1"/>
      <protection hidden="1"/>
    </xf>
    <xf numFmtId="0" fontId="17" fillId="4" borderId="131" xfId="0" applyFont="1" applyFill="1" applyBorder="1" applyAlignment="1" applyProtection="1">
      <alignment horizontal="center" vertical="center" wrapText="1"/>
      <protection hidden="1"/>
    </xf>
    <xf numFmtId="0" fontId="13" fillId="0" borderId="43" xfId="0" applyFont="1" applyBorder="1" applyAlignment="1" applyProtection="1">
      <alignment horizontal="center" vertical="center" wrapText="1"/>
      <protection hidden="1"/>
    </xf>
    <xf numFmtId="0" fontId="4" fillId="0" borderId="44" xfId="0" applyFont="1" applyBorder="1" applyAlignment="1" applyProtection="1">
      <alignment horizontal="center" vertical="center"/>
      <protection hidden="1"/>
    </xf>
    <xf numFmtId="0" fontId="4" fillId="0" borderId="45" xfId="0" applyFont="1" applyBorder="1" applyAlignment="1" applyProtection="1">
      <alignment horizontal="center" vertical="center"/>
      <protection hidden="1"/>
    </xf>
    <xf numFmtId="0" fontId="13" fillId="0" borderId="43" xfId="0" applyFont="1" applyBorder="1" applyAlignment="1" applyProtection="1">
      <alignment horizontal="center" vertical="center"/>
      <protection hidden="1"/>
    </xf>
    <xf numFmtId="0" fontId="13" fillId="0" borderId="46" xfId="0" applyFont="1" applyBorder="1" applyAlignment="1" applyProtection="1">
      <alignment horizontal="center" vertical="center" wrapText="1"/>
      <protection hidden="1"/>
    </xf>
    <xf numFmtId="0" fontId="4" fillId="0" borderId="47" xfId="0" applyFont="1" applyBorder="1" applyAlignment="1" applyProtection="1">
      <alignment horizontal="center" vertical="center" wrapText="1"/>
      <protection hidden="1"/>
    </xf>
    <xf numFmtId="0" fontId="4" fillId="0" borderId="48" xfId="0" applyFont="1" applyBorder="1" applyAlignment="1" applyProtection="1">
      <alignment horizontal="center" vertical="center" wrapText="1"/>
      <protection hidden="1"/>
    </xf>
    <xf numFmtId="0" fontId="4" fillId="0" borderId="49" xfId="0" applyFont="1" applyBorder="1" applyAlignment="1" applyProtection="1">
      <alignment horizontal="center" vertical="center" wrapText="1"/>
      <protection hidden="1"/>
    </xf>
    <xf numFmtId="0" fontId="4" fillId="0" borderId="50" xfId="0" applyFont="1" applyBorder="1" applyAlignment="1" applyProtection="1">
      <alignment horizontal="center" vertical="center" wrapText="1"/>
      <protection hidden="1"/>
    </xf>
    <xf numFmtId="0" fontId="4" fillId="0" borderId="51" xfId="0" applyFont="1" applyBorder="1" applyAlignment="1" applyProtection="1">
      <alignment horizontal="center" vertical="center" wrapText="1"/>
      <protection hidden="1"/>
    </xf>
    <xf numFmtId="0" fontId="7" fillId="0" borderId="46" xfId="0" applyFont="1" applyBorder="1" applyAlignment="1" applyProtection="1">
      <alignment horizontal="center" vertical="center"/>
      <protection hidden="1"/>
    </xf>
    <xf numFmtId="0" fontId="4" fillId="0" borderId="47" xfId="0" applyFont="1" applyBorder="1" applyAlignment="1" applyProtection="1">
      <alignment horizontal="center" vertical="center"/>
      <protection hidden="1"/>
    </xf>
    <xf numFmtId="0" fontId="4" fillId="0" borderId="48" xfId="0" applyFont="1" applyBorder="1" applyAlignment="1" applyProtection="1">
      <alignment horizontal="center" vertical="center"/>
      <protection hidden="1"/>
    </xf>
    <xf numFmtId="0" fontId="4" fillId="0" borderId="8" xfId="0" applyFont="1" applyBorder="1" applyAlignment="1" applyProtection="1">
      <alignment horizontal="center" vertical="center"/>
      <protection hidden="1"/>
    </xf>
    <xf numFmtId="0" fontId="0" fillId="0" borderId="0" xfId="0" applyFont="1" applyAlignment="1" applyProtection="1">
      <alignment horizontal="center" vertical="center"/>
      <protection hidden="1"/>
    </xf>
    <xf numFmtId="0" fontId="4" fillId="0" borderId="9" xfId="0" applyFont="1" applyBorder="1" applyAlignment="1" applyProtection="1">
      <alignment horizontal="center" vertical="center"/>
      <protection hidden="1"/>
    </xf>
    <xf numFmtId="0" fontId="4" fillId="0" borderId="49" xfId="0" applyFont="1" applyBorder="1" applyAlignment="1" applyProtection="1">
      <alignment horizontal="center" vertical="center"/>
      <protection hidden="1"/>
    </xf>
    <xf numFmtId="0" fontId="4" fillId="0" borderId="50" xfId="0" applyFont="1" applyBorder="1" applyAlignment="1" applyProtection="1">
      <alignment horizontal="center" vertical="center"/>
      <protection hidden="1"/>
    </xf>
    <xf numFmtId="0" fontId="4" fillId="0" borderId="51" xfId="0" applyFont="1" applyBorder="1" applyAlignment="1" applyProtection="1">
      <alignment horizontal="center" vertical="center"/>
      <protection hidden="1"/>
    </xf>
    <xf numFmtId="0" fontId="13" fillId="0" borderId="46" xfId="0" applyFont="1" applyBorder="1" applyAlignment="1" applyProtection="1">
      <alignment horizontal="center" vertical="center"/>
      <protection hidden="1"/>
    </xf>
    <xf numFmtId="0" fontId="4" fillId="0" borderId="44" xfId="0" applyFont="1" applyBorder="1" applyAlignment="1" applyProtection="1">
      <alignment horizontal="center" vertical="center" wrapText="1"/>
      <protection hidden="1"/>
    </xf>
    <xf numFmtId="0" fontId="4" fillId="0" borderId="45" xfId="0" applyFont="1" applyBorder="1" applyAlignment="1" applyProtection="1">
      <alignment horizontal="center" vertical="center" wrapText="1"/>
      <protection hidden="1"/>
    </xf>
    <xf numFmtId="0" fontId="15" fillId="2" borderId="52" xfId="0" applyFont="1" applyFill="1" applyBorder="1" applyAlignment="1" applyProtection="1">
      <alignment horizontal="justify" vertical="center" wrapText="1"/>
      <protection hidden="1"/>
    </xf>
    <xf numFmtId="0" fontId="4" fillId="0" borderId="38" xfId="0" applyFont="1" applyBorder="1" applyAlignment="1" applyProtection="1">
      <alignment horizontal="justify" vertical="center" wrapText="1"/>
      <protection hidden="1"/>
    </xf>
    <xf numFmtId="0" fontId="4" fillId="0" borderId="53" xfId="0" applyFont="1" applyBorder="1" applyAlignment="1" applyProtection="1">
      <alignment horizontal="justify" vertical="center" wrapText="1"/>
      <protection hidden="1"/>
    </xf>
    <xf numFmtId="0" fontId="78" fillId="2" borderId="128" xfId="0" applyFont="1" applyFill="1" applyBorder="1" applyAlignment="1" applyProtection="1">
      <alignment horizontal="justify" vertical="center"/>
      <protection hidden="1"/>
    </xf>
    <xf numFmtId="0" fontId="79" fillId="0" borderId="128" xfId="0" applyFont="1" applyBorder="1" applyAlignment="1" applyProtection="1">
      <alignment horizontal="justify" vertical="center"/>
      <protection hidden="1"/>
    </xf>
    <xf numFmtId="0" fontId="79" fillId="0" borderId="128" xfId="0" applyFont="1" applyBorder="1" applyAlignment="1" applyProtection="1">
      <alignment horizontal="center" vertical="center"/>
      <protection hidden="1"/>
    </xf>
    <xf numFmtId="0" fontId="7" fillId="2" borderId="52" xfId="0" applyFont="1" applyFill="1" applyBorder="1" applyAlignment="1" applyProtection="1">
      <alignment horizontal="justify" vertical="center"/>
      <protection hidden="1"/>
    </xf>
    <xf numFmtId="0" fontId="4" fillId="0" borderId="38" xfId="0" applyFont="1" applyBorder="1" applyAlignment="1" applyProtection="1">
      <alignment horizontal="justify" vertical="center"/>
      <protection hidden="1"/>
    </xf>
    <xf numFmtId="0" fontId="4" fillId="0" borderId="53" xfId="0" applyFont="1" applyBorder="1" applyAlignment="1" applyProtection="1">
      <alignment horizontal="justify" vertical="center"/>
      <protection hidden="1"/>
    </xf>
    <xf numFmtId="0" fontId="83" fillId="2" borderId="128" xfId="0" applyFont="1" applyFill="1" applyBorder="1" applyAlignment="1" applyProtection="1">
      <alignment horizontal="justify" vertical="center" wrapText="1"/>
      <protection hidden="1"/>
    </xf>
    <xf numFmtId="0" fontId="82" fillId="0" borderId="128" xfId="0" applyFont="1" applyBorder="1" applyAlignment="1" applyProtection="1">
      <alignment horizontal="justify" vertical="center" wrapText="1"/>
      <protection hidden="1"/>
    </xf>
    <xf numFmtId="0" fontId="82" fillId="0" borderId="128" xfId="0" applyFont="1" applyBorder="1" applyAlignment="1" applyProtection="1">
      <alignment horizontal="center" vertical="center" wrapText="1"/>
      <protection hidden="1"/>
    </xf>
    <xf numFmtId="0" fontId="13" fillId="4" borderId="128" xfId="0" applyFont="1" applyFill="1" applyBorder="1" applyAlignment="1" applyProtection="1">
      <alignment horizontal="justify" vertical="center" wrapText="1"/>
      <protection hidden="1"/>
    </xf>
    <xf numFmtId="0" fontId="17" fillId="4" borderId="129" xfId="0" applyFont="1" applyFill="1" applyBorder="1" applyAlignment="1" applyProtection="1">
      <alignment horizontal="center" vertical="center" wrapText="1"/>
      <protection hidden="1"/>
    </xf>
    <xf numFmtId="0" fontId="4" fillId="0" borderId="79" xfId="0" applyFont="1" applyBorder="1" applyAlignment="1" applyProtection="1">
      <alignment horizontal="center" vertical="center" wrapText="1"/>
      <protection hidden="1"/>
    </xf>
    <xf numFmtId="0" fontId="77" fillId="4" borderId="128" xfId="0" applyFont="1" applyFill="1" applyBorder="1" applyAlignment="1" applyProtection="1">
      <alignment horizontal="center" vertical="center" wrapText="1"/>
      <protection hidden="1"/>
    </xf>
    <xf numFmtId="0" fontId="7" fillId="22" borderId="128" xfId="0" applyFont="1" applyFill="1" applyBorder="1" applyAlignment="1" applyProtection="1">
      <alignment horizontal="justify" vertical="center" wrapText="1"/>
      <protection hidden="1"/>
    </xf>
    <xf numFmtId="14" fontId="7" fillId="0" borderId="128" xfId="0" applyNumberFormat="1" applyFont="1" applyBorder="1" applyAlignment="1" applyProtection="1">
      <alignment horizontal="justify" vertical="center" wrapText="1"/>
      <protection hidden="1"/>
    </xf>
    <xf numFmtId="164" fontId="7" fillId="0" borderId="128" xfId="0" applyNumberFormat="1" applyFont="1" applyBorder="1" applyAlignment="1" applyProtection="1">
      <alignment horizontal="center" vertical="center"/>
      <protection hidden="1"/>
    </xf>
    <xf numFmtId="0" fontId="23" fillId="6" borderId="128" xfId="0" applyFont="1" applyFill="1" applyBorder="1" applyAlignment="1">
      <alignment horizontal="center" wrapText="1"/>
    </xf>
    <xf numFmtId="0" fontId="4" fillId="0" borderId="128" xfId="0" applyFont="1" applyBorder="1"/>
    <xf numFmtId="0" fontId="20" fillId="6" borderId="128" xfId="0" applyFont="1" applyFill="1" applyBorder="1" applyAlignment="1">
      <alignment horizontal="center" vertical="center" wrapText="1"/>
    </xf>
    <xf numFmtId="0" fontId="22" fillId="6" borderId="128" xfId="0" applyFont="1" applyFill="1" applyBorder="1" applyAlignment="1">
      <alignment horizontal="justify" vertical="center" wrapText="1"/>
    </xf>
    <xf numFmtId="0" fontId="4" fillId="0" borderId="128" xfId="0" applyFont="1" applyBorder="1" applyAlignment="1">
      <alignment horizontal="justify" vertical="center"/>
    </xf>
    <xf numFmtId="0" fontId="22" fillId="6" borderId="128" xfId="0" applyFont="1" applyFill="1" applyBorder="1" applyAlignment="1">
      <alignment horizontal="center" vertical="center" wrapText="1"/>
    </xf>
    <xf numFmtId="0" fontId="13" fillId="0" borderId="69" xfId="0" applyFont="1" applyBorder="1" applyAlignment="1">
      <alignment horizontal="center" vertical="center" wrapText="1"/>
    </xf>
    <xf numFmtId="0" fontId="4" fillId="0" borderId="70" xfId="0" applyFont="1" applyBorder="1"/>
    <xf numFmtId="0" fontId="4" fillId="0" borderId="71" xfId="0" applyFont="1" applyBorder="1"/>
    <xf numFmtId="165" fontId="19" fillId="5" borderId="128" xfId="0" applyNumberFormat="1" applyFont="1" applyFill="1" applyBorder="1" applyAlignment="1">
      <alignment horizontal="center" vertical="center" wrapText="1"/>
    </xf>
    <xf numFmtId="0" fontId="20" fillId="5" borderId="128" xfId="0" applyFont="1" applyFill="1" applyBorder="1" applyAlignment="1">
      <alignment horizontal="center" vertical="center" wrapText="1"/>
    </xf>
    <xf numFmtId="0" fontId="4" fillId="0" borderId="128" xfId="0" applyFont="1" applyBorder="1" applyAlignment="1">
      <alignment horizontal="center" vertical="center"/>
    </xf>
    <xf numFmtId="165" fontId="21" fillId="5" borderId="128" xfId="0" applyNumberFormat="1" applyFont="1" applyFill="1" applyBorder="1" applyAlignment="1">
      <alignment horizontal="center" vertical="center" wrapText="1"/>
    </xf>
    <xf numFmtId="0" fontId="13" fillId="0" borderId="2" xfId="0" applyFont="1" applyBorder="1" applyAlignment="1">
      <alignment horizontal="center" vertical="center" wrapText="1"/>
    </xf>
    <xf numFmtId="0" fontId="4" fillId="0" borderId="54" xfId="0" applyFont="1" applyBorder="1"/>
    <xf numFmtId="0" fontId="13" fillId="0" borderId="55" xfId="0" applyFont="1" applyBorder="1" applyAlignment="1">
      <alignment horizontal="center" vertical="center"/>
    </xf>
    <xf numFmtId="0" fontId="13" fillId="0" borderId="56" xfId="0" applyFont="1" applyBorder="1" applyAlignment="1">
      <alignment horizontal="left" vertical="center" wrapText="1"/>
    </xf>
    <xf numFmtId="0" fontId="4" fillId="0" borderId="61" xfId="0" applyFont="1" applyBorder="1"/>
    <xf numFmtId="0" fontId="13" fillId="0" borderId="57" xfId="0" applyFont="1" applyBorder="1" applyAlignment="1">
      <alignment horizontal="center" vertical="center" wrapText="1"/>
    </xf>
    <xf numFmtId="0" fontId="4" fillId="0" borderId="58" xfId="0" applyFont="1" applyBorder="1"/>
    <xf numFmtId="0" fontId="4" fillId="0" borderId="59" xfId="0" applyFont="1" applyBorder="1"/>
    <xf numFmtId="0" fontId="4" fillId="0" borderId="62" xfId="0" applyFont="1" applyBorder="1"/>
    <xf numFmtId="0" fontId="4" fillId="0" borderId="64" xfId="0" applyFont="1" applyBorder="1"/>
    <xf numFmtId="0" fontId="13" fillId="0" borderId="60" xfId="0" applyFont="1" applyBorder="1" applyAlignment="1">
      <alignment horizontal="center" vertical="center"/>
    </xf>
    <xf numFmtId="0" fontId="4" fillId="0" borderId="63" xfId="0" applyFont="1" applyBorder="1"/>
    <xf numFmtId="0" fontId="13" fillId="0" borderId="66" xfId="0" applyFont="1" applyBorder="1" applyAlignment="1">
      <alignment horizontal="center" vertical="center"/>
    </xf>
    <xf numFmtId="0" fontId="4" fillId="0" borderId="67" xfId="0" applyFont="1" applyBorder="1"/>
    <xf numFmtId="0" fontId="4" fillId="0" borderId="68" xfId="0" applyFont="1" applyBorder="1"/>
    <xf numFmtId="0" fontId="13" fillId="0" borderId="66" xfId="0" applyFont="1" applyBorder="1" applyAlignment="1">
      <alignment horizontal="center" vertical="center" wrapText="1"/>
    </xf>
    <xf numFmtId="0" fontId="4" fillId="0" borderId="128" xfId="0" applyFont="1" applyBorder="1" applyAlignment="1">
      <alignment horizontal="center"/>
    </xf>
    <xf numFmtId="165" fontId="19" fillId="7" borderId="128" xfId="0" applyNumberFormat="1" applyFont="1" applyFill="1" applyBorder="1" applyAlignment="1">
      <alignment horizontal="center" vertical="center" wrapText="1"/>
    </xf>
    <xf numFmtId="0" fontId="20" fillId="7" borderId="128" xfId="0" applyFont="1" applyFill="1" applyBorder="1" applyAlignment="1">
      <alignment horizontal="center" vertical="center" wrapText="1"/>
    </xf>
    <xf numFmtId="165" fontId="21" fillId="7" borderId="128" xfId="0" applyNumberFormat="1" applyFont="1" applyFill="1" applyBorder="1" applyAlignment="1">
      <alignment horizontal="center" vertical="center" wrapText="1"/>
    </xf>
    <xf numFmtId="165" fontId="19" fillId="8" borderId="128" xfId="0" applyNumberFormat="1" applyFont="1" applyFill="1" applyBorder="1" applyAlignment="1">
      <alignment horizontal="center" vertical="center" wrapText="1"/>
    </xf>
    <xf numFmtId="0" fontId="20" fillId="8" borderId="128" xfId="0" applyFont="1" applyFill="1" applyBorder="1" applyAlignment="1">
      <alignment horizontal="center" vertical="center" wrapText="1"/>
    </xf>
    <xf numFmtId="165" fontId="21" fillId="8" borderId="128" xfId="0" applyNumberFormat="1" applyFont="1" applyFill="1" applyBorder="1" applyAlignment="1">
      <alignment horizontal="center" vertical="center" wrapText="1"/>
    </xf>
    <xf numFmtId="165" fontId="19" fillId="18" borderId="128" xfId="0" applyNumberFormat="1" applyFont="1" applyFill="1" applyBorder="1" applyAlignment="1">
      <alignment horizontal="center" vertical="center" wrapText="1"/>
    </xf>
    <xf numFmtId="0" fontId="20" fillId="18" borderId="128" xfId="0" applyFont="1" applyFill="1" applyBorder="1" applyAlignment="1">
      <alignment horizontal="center" vertical="center" wrapText="1"/>
    </xf>
    <xf numFmtId="165" fontId="21" fillId="18" borderId="128" xfId="0" applyNumberFormat="1" applyFont="1" applyFill="1" applyBorder="1" applyAlignment="1">
      <alignment horizontal="center" vertical="center" wrapText="1"/>
    </xf>
    <xf numFmtId="165" fontId="21" fillId="19" borderId="128" xfId="0" applyNumberFormat="1" applyFont="1" applyFill="1" applyBorder="1" applyAlignment="1">
      <alignment horizontal="center" vertical="center" wrapText="1"/>
    </xf>
    <xf numFmtId="0" fontId="40" fillId="19" borderId="128" xfId="0" applyFont="1" applyFill="1" applyBorder="1" applyAlignment="1">
      <alignment horizontal="center" vertical="center" wrapText="1"/>
    </xf>
    <xf numFmtId="0" fontId="20" fillId="19" borderId="128" xfId="0" applyFont="1" applyFill="1" applyBorder="1" applyAlignment="1">
      <alignment horizontal="center" vertical="center" wrapText="1"/>
    </xf>
    <xf numFmtId="165" fontId="19" fillId="19" borderId="128" xfId="0" applyNumberFormat="1" applyFont="1" applyFill="1" applyBorder="1" applyAlignment="1">
      <alignment horizontal="center" vertical="center" wrapText="1"/>
    </xf>
    <xf numFmtId="0" fontId="28" fillId="12" borderId="72" xfId="0" applyFont="1" applyFill="1" applyBorder="1" applyAlignment="1">
      <alignment horizontal="center" wrapText="1" readingOrder="1"/>
    </xf>
    <xf numFmtId="0" fontId="4" fillId="0" borderId="80" xfId="0" applyFont="1" applyBorder="1"/>
    <xf numFmtId="0" fontId="4" fillId="0" borderId="77" xfId="0" applyFont="1" applyBorder="1"/>
    <xf numFmtId="0" fontId="4" fillId="0" borderId="87" xfId="0" applyFont="1" applyBorder="1"/>
    <xf numFmtId="0" fontId="28" fillId="12" borderId="82" xfId="0" applyFont="1" applyFill="1" applyBorder="1" applyAlignment="1">
      <alignment horizontal="center" wrapText="1" readingOrder="1"/>
    </xf>
    <xf numFmtId="0" fontId="4" fillId="0" borderId="81" xfId="0" applyFont="1" applyBorder="1"/>
    <xf numFmtId="0" fontId="4" fillId="0" borderId="79" xfId="0" applyFont="1" applyBorder="1"/>
    <xf numFmtId="0" fontId="4" fillId="0" borderId="48" xfId="0" applyFont="1" applyBorder="1"/>
    <xf numFmtId="0" fontId="28" fillId="10" borderId="46" xfId="0" applyFont="1" applyFill="1" applyBorder="1" applyAlignment="1">
      <alignment horizontal="center" vertical="center" wrapText="1" readingOrder="1"/>
    </xf>
    <xf numFmtId="0" fontId="4" fillId="0" borderId="86" xfId="0" applyFont="1" applyBorder="1"/>
    <xf numFmtId="0" fontId="28" fillId="10" borderId="82" xfId="0" applyFont="1" applyFill="1" applyBorder="1" applyAlignment="1">
      <alignment horizontal="center" vertical="center" wrapText="1" readingOrder="1"/>
    </xf>
    <xf numFmtId="0" fontId="28" fillId="11" borderId="82" xfId="0" applyFont="1" applyFill="1" applyBorder="1" applyAlignment="1">
      <alignment horizontal="center" wrapText="1" readingOrder="1"/>
    </xf>
    <xf numFmtId="0" fontId="28" fillId="13" borderId="72" xfId="0" applyFont="1" applyFill="1" applyBorder="1" applyAlignment="1">
      <alignment horizontal="center" wrapText="1" readingOrder="1"/>
    </xf>
    <xf numFmtId="0" fontId="4" fillId="0" borderId="74" xfId="0" applyFont="1" applyBorder="1"/>
    <xf numFmtId="0" fontId="28" fillId="12" borderId="90" xfId="0" applyFont="1" applyFill="1" applyBorder="1" applyAlignment="1">
      <alignment horizontal="center" wrapText="1" readingOrder="1"/>
    </xf>
    <xf numFmtId="0" fontId="28" fillId="10" borderId="90" xfId="0" applyFont="1" applyFill="1" applyBorder="1" applyAlignment="1">
      <alignment horizontal="center" vertical="center" wrapText="1" readingOrder="1"/>
    </xf>
    <xf numFmtId="0" fontId="28" fillId="10" borderId="72" xfId="0" applyFont="1" applyFill="1" applyBorder="1" applyAlignment="1">
      <alignment horizontal="center" vertical="center" wrapText="1" readingOrder="1"/>
    </xf>
    <xf numFmtId="0" fontId="28" fillId="11" borderId="90" xfId="0" applyFont="1" applyFill="1" applyBorder="1" applyAlignment="1">
      <alignment horizontal="center" wrapText="1" readingOrder="1"/>
    </xf>
    <xf numFmtId="0" fontId="28" fillId="11" borderId="72" xfId="0" applyFont="1" applyFill="1" applyBorder="1" applyAlignment="1">
      <alignment horizontal="center" wrapText="1" readingOrder="1"/>
    </xf>
    <xf numFmtId="0" fontId="28" fillId="12" borderId="46" xfId="0" applyFont="1" applyFill="1" applyBorder="1" applyAlignment="1">
      <alignment horizontal="center" wrapText="1" readingOrder="1"/>
    </xf>
    <xf numFmtId="0" fontId="27" fillId="0" borderId="46" xfId="0" applyFont="1" applyBorder="1" applyAlignment="1">
      <alignment horizontal="center" vertical="center" wrapText="1"/>
    </xf>
    <xf numFmtId="0" fontId="4" fillId="0" borderId="47" xfId="0" applyFont="1" applyBorder="1"/>
    <xf numFmtId="0" fontId="4" fillId="0" borderId="49" xfId="0" applyFont="1" applyBorder="1"/>
    <xf numFmtId="0" fontId="4" fillId="0" borderId="50" xfId="0" applyFont="1" applyBorder="1"/>
    <xf numFmtId="0" fontId="4" fillId="0" borderId="91" xfId="0" applyFont="1" applyBorder="1"/>
    <xf numFmtId="0" fontId="4" fillId="0" borderId="92" xfId="0" applyFont="1" applyBorder="1"/>
    <xf numFmtId="0" fontId="4" fillId="0" borderId="51" xfId="0" applyFont="1" applyBorder="1"/>
    <xf numFmtId="0" fontId="28" fillId="11" borderId="46" xfId="0" applyFont="1" applyFill="1" applyBorder="1" applyAlignment="1">
      <alignment horizontal="center" wrapText="1" readingOrder="1"/>
    </xf>
    <xf numFmtId="0" fontId="28" fillId="13" borderId="90" xfId="0" applyFont="1" applyFill="1" applyBorder="1" applyAlignment="1">
      <alignment horizontal="center" wrapText="1" readingOrder="1"/>
    </xf>
    <xf numFmtId="0" fontId="25" fillId="0" borderId="0" xfId="0" applyFont="1" applyAlignment="1">
      <alignment horizontal="center" vertical="center" wrapText="1"/>
    </xf>
    <xf numFmtId="0" fontId="26" fillId="9" borderId="72" xfId="0" applyFont="1" applyFill="1" applyBorder="1" applyAlignment="1">
      <alignment horizontal="center" vertical="center" wrapText="1" readingOrder="1"/>
    </xf>
    <xf numFmtId="0" fontId="4" fillId="0" borderId="73" xfId="0" applyFont="1" applyBorder="1"/>
    <xf numFmtId="0" fontId="4" fillId="0" borderId="75" xfId="0" applyFont="1" applyBorder="1"/>
    <xf numFmtId="0" fontId="4" fillId="0" borderId="76" xfId="0" applyFont="1" applyBorder="1"/>
    <xf numFmtId="0" fontId="4" fillId="0" borderId="78" xfId="0" applyFont="1" applyBorder="1"/>
    <xf numFmtId="0" fontId="26" fillId="9" borderId="72" xfId="0" applyFont="1" applyFill="1" applyBorder="1" applyAlignment="1">
      <alignment horizontal="center" vertical="center" textRotation="90" wrapText="1" readingOrder="1"/>
    </xf>
    <xf numFmtId="0" fontId="28" fillId="13" borderId="82" xfId="0" applyFont="1" applyFill="1" applyBorder="1" applyAlignment="1">
      <alignment horizontal="center" wrapText="1" readingOrder="1"/>
    </xf>
    <xf numFmtId="0" fontId="28" fillId="13" borderId="46" xfId="0" applyFont="1" applyFill="1" applyBorder="1" applyAlignment="1">
      <alignment horizontal="center" wrapText="1" readingOrder="1"/>
    </xf>
    <xf numFmtId="0" fontId="29" fillId="11" borderId="83" xfId="0" applyFont="1" applyFill="1" applyBorder="1" applyAlignment="1">
      <alignment horizontal="center" vertical="center" wrapText="1" readingOrder="1"/>
    </xf>
    <xf numFmtId="0" fontId="4" fillId="0" borderId="84" xfId="0" applyFont="1" applyBorder="1"/>
    <xf numFmtId="0" fontId="4" fillId="0" borderId="85" xfId="0" applyFont="1" applyBorder="1"/>
    <xf numFmtId="0" fontId="4" fillId="0" borderId="88" xfId="0" applyFont="1" applyBorder="1"/>
    <xf numFmtId="0" fontId="4" fillId="0" borderId="89" xfId="0" applyFont="1" applyBorder="1"/>
    <xf numFmtId="0" fontId="4" fillId="0" borderId="93" xfId="0" applyFont="1" applyBorder="1"/>
    <xf numFmtId="0" fontId="4" fillId="0" borderId="94" xfId="0" applyFont="1" applyBorder="1"/>
    <xf numFmtId="0" fontId="4" fillId="0" borderId="95" xfId="0" applyFont="1" applyBorder="1"/>
    <xf numFmtId="0" fontId="29" fillId="13" borderId="83" xfId="0" applyFont="1" applyFill="1" applyBorder="1" applyAlignment="1">
      <alignment horizontal="center" vertical="center" wrapText="1" readingOrder="1"/>
    </xf>
    <xf numFmtId="0" fontId="29" fillId="10" borderId="83" xfId="0" applyFont="1" applyFill="1" applyBorder="1" applyAlignment="1">
      <alignment horizontal="center" vertical="center" wrapText="1" readingOrder="1"/>
    </xf>
    <xf numFmtId="0" fontId="29" fillId="12" borderId="83" xfId="0" applyFont="1" applyFill="1" applyBorder="1" applyAlignment="1">
      <alignment horizontal="center" vertical="center" wrapText="1" readingOrder="1"/>
    </xf>
    <xf numFmtId="0" fontId="31" fillId="0" borderId="0" xfId="0" applyFont="1" applyAlignment="1">
      <alignment horizontal="center" vertical="center" wrapText="1"/>
    </xf>
    <xf numFmtId="0" fontId="32" fillId="0" borderId="46" xfId="0" applyFont="1" applyBorder="1" applyAlignment="1">
      <alignment horizontal="center" vertical="center" wrapText="1"/>
    </xf>
    <xf numFmtId="0" fontId="34" fillId="10" borderId="83" xfId="0" applyFont="1" applyFill="1" applyBorder="1" applyAlignment="1">
      <alignment horizontal="center" vertical="center" wrapText="1" readingOrder="1"/>
    </xf>
    <xf numFmtId="0" fontId="34" fillId="12" borderId="83" xfId="0" applyFont="1" applyFill="1" applyBorder="1" applyAlignment="1">
      <alignment horizontal="center" vertical="center" wrapText="1" readingOrder="1"/>
    </xf>
    <xf numFmtId="0" fontId="34" fillId="11" borderId="83" xfId="0" applyFont="1" applyFill="1" applyBorder="1" applyAlignment="1">
      <alignment horizontal="center" vertical="center" wrapText="1" readingOrder="1"/>
    </xf>
    <xf numFmtId="0" fontId="34" fillId="13" borderId="83" xfId="0" applyFont="1" applyFill="1" applyBorder="1" applyAlignment="1">
      <alignment horizontal="center" vertical="center" wrapText="1" readingOrder="1"/>
    </xf>
    <xf numFmtId="0" fontId="13" fillId="0" borderId="0" xfId="0" applyFont="1" applyAlignment="1">
      <alignment horizontal="center" vertical="center"/>
    </xf>
    <xf numFmtId="0" fontId="20" fillId="0" borderId="0" xfId="0" applyFont="1" applyAlignment="1">
      <alignment horizontal="center" vertical="center"/>
    </xf>
    <xf numFmtId="0" fontId="57" fillId="2" borderId="52" xfId="0" applyFont="1" applyFill="1" applyBorder="1" applyAlignment="1">
      <alignment horizontal="left" vertical="center" wrapText="1"/>
    </xf>
    <xf numFmtId="0" fontId="4" fillId="0" borderId="53" xfId="0" applyFont="1" applyBorder="1"/>
    <xf numFmtId="0" fontId="55" fillId="2" borderId="113" xfId="0" applyFont="1" applyFill="1" applyBorder="1" applyAlignment="1">
      <alignment horizontal="center" vertical="center" wrapText="1" readingOrder="1"/>
    </xf>
    <xf numFmtId="0" fontId="4" fillId="0" borderId="112" xfId="0" applyFont="1" applyBorder="1"/>
    <xf numFmtId="0" fontId="4" fillId="0" borderId="117" xfId="0" applyFont="1" applyBorder="1"/>
    <xf numFmtId="0" fontId="53" fillId="20" borderId="43" xfId="0" applyFont="1" applyFill="1" applyBorder="1" applyAlignment="1">
      <alignment horizontal="center" vertical="center" wrapText="1" readingOrder="1"/>
    </xf>
    <xf numFmtId="0" fontId="4" fillId="0" borderId="44" xfId="0" applyFont="1" applyBorder="1"/>
    <xf numFmtId="0" fontId="4" fillId="0" borderId="45" xfId="0" applyFont="1" applyBorder="1"/>
    <xf numFmtId="0" fontId="55" fillId="20" borderId="43" xfId="0" applyFont="1" applyFill="1" applyBorder="1" applyAlignment="1">
      <alignment horizontal="center" vertical="center" wrapText="1" readingOrder="1"/>
    </xf>
    <xf numFmtId="0" fontId="4" fillId="0" borderId="102" xfId="0" applyFont="1" applyBorder="1"/>
    <xf numFmtId="0" fontId="55" fillId="2" borderId="105" xfId="0" applyFont="1" applyFill="1" applyBorder="1" applyAlignment="1">
      <alignment horizontal="center" vertical="center" wrapText="1" readingOrder="1"/>
    </xf>
    <xf numFmtId="0" fontId="4" fillId="0" borderId="109" xfId="0" applyFont="1" applyBorder="1"/>
    <xf numFmtId="0" fontId="4" fillId="0" borderId="114" xfId="0" applyFont="1" applyBorder="1"/>
    <xf numFmtId="0" fontId="55" fillId="2" borderId="106" xfId="0" applyFont="1" applyFill="1" applyBorder="1" applyAlignment="1">
      <alignment horizontal="center" vertical="center" wrapText="1" readingOrder="1"/>
    </xf>
    <xf numFmtId="0" fontId="4" fillId="0" borderId="110" xfId="0" applyFont="1" applyBorder="1"/>
    <xf numFmtId="0" fontId="55" fillId="2" borderId="115" xfId="0" applyFont="1" applyFill="1" applyBorder="1" applyAlignment="1">
      <alignment horizontal="center" vertical="center" wrapText="1" readingOrder="1"/>
    </xf>
    <xf numFmtId="0" fontId="4" fillId="0" borderId="116" xfId="0" applyFont="1" applyBorder="1"/>
  </cellXfs>
  <cellStyles count="1">
    <cellStyle name="Normal" xfId="0" builtinId="0"/>
  </cellStyles>
  <dxfs count="90">
    <dxf>
      <alignment horizontal="general" textRotation="0" wrapText="1" indent="0" justifyLastLine="0" shrinkToFit="0" readingOrder="0"/>
    </dxf>
    <dxf>
      <fill>
        <patternFill patternType="solid">
          <fgColor rgb="FF0C0C0C"/>
          <bgColor rgb="FF0C0C0C"/>
        </patternFill>
      </fill>
    </dxf>
    <dxf>
      <fill>
        <patternFill patternType="solid">
          <fgColor rgb="FF0C0C0C"/>
          <bgColor rgb="FF0C0C0C"/>
        </patternFill>
      </fill>
    </dxf>
    <dxf>
      <fill>
        <patternFill patternType="solid">
          <fgColor rgb="FF0C0C0C"/>
          <bgColor rgb="FF0C0C0C"/>
        </patternFill>
      </fill>
    </dxf>
    <dxf>
      <fill>
        <patternFill patternType="solid">
          <fgColor rgb="FF0C0C0C"/>
          <bgColor rgb="FF0C0C0C"/>
        </patternFill>
      </fill>
    </dxf>
    <dxf>
      <fill>
        <patternFill patternType="solid">
          <fgColor rgb="FF0C0C0C"/>
          <bgColor rgb="FF0C0C0C"/>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patternType="darkGray">
          <bgColor theme="1" tint="0.499984740745262"/>
        </patternFill>
      </fill>
    </dxf>
    <dxf>
      <fill>
        <patternFill>
          <bgColor rgb="FFFFFF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tableStyle name="Tabla Impacto-style" pivot="0" count="3">
      <tableStyleElement type="headerRow" dxfId="89"/>
      <tableStyleElement type="firstRowStripe" dxfId="88"/>
      <tableStyleElement type="secondRowStripe" dxfId="8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comments6.xml.rels><?xml version="1.0" encoding="UTF-8" standalone="yes"?>
<Relationships xmlns="http://schemas.openxmlformats.org/package/2006/relationships"><Relationship Id="rId1" Type="http://customschemas.google.com/relationships/workbookmetadata" Target="commentsmeta5"/></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1524000</xdr:colOff>
      <xdr:row>1</xdr:row>
      <xdr:rowOff>108858</xdr:rowOff>
    </xdr:from>
    <xdr:to>
      <xdr:col>5</xdr:col>
      <xdr:colOff>850979</xdr:colOff>
      <xdr:row>4</xdr:row>
      <xdr:rowOff>449036</xdr:rowOff>
    </xdr:to>
    <xdr:pic>
      <xdr:nvPicPr>
        <xdr:cNvPr id="5" name="Imagen 4">
          <a:extLst>
            <a:ext uri="{FF2B5EF4-FFF2-40B4-BE49-F238E27FC236}">
              <a16:creationId xmlns:a16="http://schemas.microsoft.com/office/drawing/2014/main" xmlns="" id="{79886E32-25B0-2550-680E-69A3F6C9A0CF}"/>
            </a:ext>
          </a:extLst>
        </xdr:cNvPr>
        <xdr:cNvPicPr>
          <a:picLocks noChangeAspect="1"/>
        </xdr:cNvPicPr>
      </xdr:nvPicPr>
      <xdr:blipFill>
        <a:blip xmlns:r="http://schemas.openxmlformats.org/officeDocument/2006/relationships" r:embed="rId1"/>
        <a:stretch>
          <a:fillRect/>
        </a:stretch>
      </xdr:blipFill>
      <xdr:spPr>
        <a:xfrm>
          <a:off x="4313464" y="625929"/>
          <a:ext cx="3558801" cy="18913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4905375</xdr:colOff>
      <xdr:row>2</xdr:row>
      <xdr:rowOff>166689</xdr:rowOff>
    </xdr:from>
    <xdr:to>
      <xdr:col>2</xdr:col>
      <xdr:colOff>3381994</xdr:colOff>
      <xdr:row>5</xdr:row>
      <xdr:rowOff>547688</xdr:rowOff>
    </xdr:to>
    <xdr:pic>
      <xdr:nvPicPr>
        <xdr:cNvPr id="3" name="Imagen 2">
          <a:extLst>
            <a:ext uri="{FF2B5EF4-FFF2-40B4-BE49-F238E27FC236}">
              <a16:creationId xmlns:a16="http://schemas.microsoft.com/office/drawing/2014/main" xmlns="" id="{79886E32-25B0-2550-680E-69A3F6C9A0CF}"/>
            </a:ext>
          </a:extLst>
        </xdr:cNvPr>
        <xdr:cNvPicPr>
          <a:picLocks noChangeAspect="1"/>
        </xdr:cNvPicPr>
      </xdr:nvPicPr>
      <xdr:blipFill>
        <a:blip xmlns:r="http://schemas.openxmlformats.org/officeDocument/2006/relationships" r:embed="rId1"/>
        <a:stretch>
          <a:fillRect/>
        </a:stretch>
      </xdr:blipFill>
      <xdr:spPr>
        <a:xfrm>
          <a:off x="4905375" y="1690689"/>
          <a:ext cx="5286994" cy="28098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3857625</xdr:colOff>
      <xdr:row>2</xdr:row>
      <xdr:rowOff>166688</xdr:rowOff>
    </xdr:from>
    <xdr:to>
      <xdr:col>2</xdr:col>
      <xdr:colOff>2358056</xdr:colOff>
      <xdr:row>5</xdr:row>
      <xdr:rowOff>619124</xdr:rowOff>
    </xdr:to>
    <xdr:pic>
      <xdr:nvPicPr>
        <xdr:cNvPr id="3" name="Imagen 2">
          <a:extLst>
            <a:ext uri="{FF2B5EF4-FFF2-40B4-BE49-F238E27FC236}">
              <a16:creationId xmlns:a16="http://schemas.microsoft.com/office/drawing/2014/main" xmlns="" id="{79886E32-25B0-2550-680E-69A3F6C9A0CF}"/>
            </a:ext>
          </a:extLst>
        </xdr:cNvPr>
        <xdr:cNvPicPr>
          <a:picLocks noChangeAspect="1"/>
        </xdr:cNvPicPr>
      </xdr:nvPicPr>
      <xdr:blipFill>
        <a:blip xmlns:r="http://schemas.openxmlformats.org/officeDocument/2006/relationships" r:embed="rId1"/>
        <a:stretch>
          <a:fillRect/>
        </a:stretch>
      </xdr:blipFill>
      <xdr:spPr>
        <a:xfrm>
          <a:off x="3857625" y="1166813"/>
          <a:ext cx="5286994" cy="28098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3929062</xdr:colOff>
      <xdr:row>2</xdr:row>
      <xdr:rowOff>309563</xdr:rowOff>
    </xdr:from>
    <xdr:to>
      <xdr:col>2</xdr:col>
      <xdr:colOff>2405681</xdr:colOff>
      <xdr:row>5</xdr:row>
      <xdr:rowOff>404812</xdr:rowOff>
    </xdr:to>
    <xdr:pic>
      <xdr:nvPicPr>
        <xdr:cNvPr id="4" name="Imagen 3">
          <a:extLst>
            <a:ext uri="{FF2B5EF4-FFF2-40B4-BE49-F238E27FC236}">
              <a16:creationId xmlns:a16="http://schemas.microsoft.com/office/drawing/2014/main" xmlns="" id="{79886E32-25B0-2550-680E-69A3F6C9A0CF}"/>
            </a:ext>
          </a:extLst>
        </xdr:cNvPr>
        <xdr:cNvPicPr>
          <a:picLocks noChangeAspect="1"/>
        </xdr:cNvPicPr>
      </xdr:nvPicPr>
      <xdr:blipFill>
        <a:blip xmlns:r="http://schemas.openxmlformats.org/officeDocument/2006/relationships" r:embed="rId1"/>
        <a:stretch>
          <a:fillRect/>
        </a:stretch>
      </xdr:blipFill>
      <xdr:spPr>
        <a:xfrm>
          <a:off x="3929062" y="1428751"/>
          <a:ext cx="5286994" cy="28098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3881437</xdr:colOff>
      <xdr:row>2</xdr:row>
      <xdr:rowOff>285754</xdr:rowOff>
    </xdr:from>
    <xdr:to>
      <xdr:col>2</xdr:col>
      <xdr:colOff>2405681</xdr:colOff>
      <xdr:row>5</xdr:row>
      <xdr:rowOff>666753</xdr:rowOff>
    </xdr:to>
    <xdr:pic>
      <xdr:nvPicPr>
        <xdr:cNvPr id="3" name="Imagen 2">
          <a:extLst>
            <a:ext uri="{FF2B5EF4-FFF2-40B4-BE49-F238E27FC236}">
              <a16:creationId xmlns:a16="http://schemas.microsoft.com/office/drawing/2014/main" xmlns="" id="{79886E32-25B0-2550-680E-69A3F6C9A0CF}"/>
            </a:ext>
          </a:extLst>
        </xdr:cNvPr>
        <xdr:cNvPicPr>
          <a:picLocks noChangeAspect="1"/>
        </xdr:cNvPicPr>
      </xdr:nvPicPr>
      <xdr:blipFill>
        <a:blip xmlns:r="http://schemas.openxmlformats.org/officeDocument/2006/relationships" r:embed="rId1"/>
        <a:stretch>
          <a:fillRect/>
        </a:stretch>
      </xdr:blipFill>
      <xdr:spPr>
        <a:xfrm>
          <a:off x="3881437" y="1309692"/>
          <a:ext cx="5286994" cy="28098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3357563</xdr:colOff>
      <xdr:row>2</xdr:row>
      <xdr:rowOff>333375</xdr:rowOff>
    </xdr:from>
    <xdr:to>
      <xdr:col>2</xdr:col>
      <xdr:colOff>2929557</xdr:colOff>
      <xdr:row>5</xdr:row>
      <xdr:rowOff>714374</xdr:rowOff>
    </xdr:to>
    <xdr:pic>
      <xdr:nvPicPr>
        <xdr:cNvPr id="3" name="Imagen 2">
          <a:extLst>
            <a:ext uri="{FF2B5EF4-FFF2-40B4-BE49-F238E27FC236}">
              <a16:creationId xmlns:a16="http://schemas.microsoft.com/office/drawing/2014/main" xmlns="" id="{79886E32-25B0-2550-680E-69A3F6C9A0CF}"/>
            </a:ext>
          </a:extLst>
        </xdr:cNvPr>
        <xdr:cNvPicPr>
          <a:picLocks noChangeAspect="1"/>
        </xdr:cNvPicPr>
      </xdr:nvPicPr>
      <xdr:blipFill>
        <a:blip xmlns:r="http://schemas.openxmlformats.org/officeDocument/2006/relationships" r:embed="rId1"/>
        <a:stretch>
          <a:fillRect/>
        </a:stretch>
      </xdr:blipFill>
      <xdr:spPr>
        <a:xfrm>
          <a:off x="3357563" y="1452563"/>
          <a:ext cx="5286994" cy="2809874"/>
        </a:xfrm>
        <a:prstGeom prst="rect">
          <a:avLst/>
        </a:prstGeom>
      </xdr:spPr>
    </xdr:pic>
    <xdr:clientData/>
  </xdr:twoCellAnchor>
</xdr:wsDr>
</file>

<file path=xl/tables/table1.xml><?xml version="1.0" encoding="utf-8"?>
<table xmlns="http://schemas.openxmlformats.org/spreadsheetml/2006/main" id="1" name="Table_1" displayName="Table_1" ref="B209:C219">
  <tableColumns count="2">
    <tableColumn id="1" name="Criterios"/>
    <tableColumn id="2" name="Subcriterios" dataDxfId="0"/>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baseColWidth="10" defaultColWidth="14.42578125" defaultRowHeight="15" customHeight="1" x14ac:dyDescent="0.25"/>
  <cols>
    <col min="1" max="1" width="2.85546875" customWidth="1"/>
    <col min="2" max="3" width="24.7109375" customWidth="1"/>
    <col min="4" max="4" width="16" customWidth="1"/>
    <col min="5" max="5" width="24.7109375" customWidth="1"/>
    <col min="6" max="6" width="27.7109375" customWidth="1"/>
    <col min="7" max="8" width="24.7109375" customWidth="1"/>
    <col min="9" max="26" width="11.42578125" customWidth="1"/>
  </cols>
  <sheetData>
    <row r="1" spans="1:26" x14ac:dyDescent="0.25">
      <c r="A1" s="1"/>
      <c r="B1" s="1"/>
      <c r="C1" s="1"/>
      <c r="D1" s="1"/>
      <c r="E1" s="1"/>
      <c r="F1" s="1"/>
      <c r="G1" s="1"/>
      <c r="H1" s="1"/>
      <c r="I1" s="1"/>
      <c r="J1" s="1"/>
      <c r="K1" s="1"/>
      <c r="L1" s="1"/>
      <c r="M1" s="1"/>
      <c r="N1" s="1"/>
      <c r="O1" s="1"/>
      <c r="P1" s="1"/>
      <c r="Q1" s="1"/>
      <c r="R1" s="1"/>
      <c r="S1" s="1"/>
      <c r="T1" s="1"/>
      <c r="U1" s="1"/>
      <c r="V1" s="1"/>
      <c r="W1" s="1"/>
      <c r="X1" s="1"/>
      <c r="Y1" s="1"/>
      <c r="Z1" s="1"/>
    </row>
    <row r="2" spans="1:26" x14ac:dyDescent="0.25">
      <c r="A2" s="1"/>
      <c r="B2" s="255" t="s">
        <v>0</v>
      </c>
      <c r="C2" s="256"/>
      <c r="D2" s="256"/>
      <c r="E2" s="256"/>
      <c r="F2" s="256"/>
      <c r="G2" s="256"/>
      <c r="H2" s="257"/>
      <c r="I2" s="1"/>
      <c r="J2" s="1"/>
      <c r="K2" s="1"/>
      <c r="L2" s="1"/>
      <c r="M2" s="1"/>
      <c r="N2" s="1"/>
      <c r="O2" s="1"/>
      <c r="P2" s="1"/>
      <c r="Q2" s="1"/>
      <c r="R2" s="1"/>
      <c r="S2" s="1"/>
      <c r="T2" s="1"/>
      <c r="U2" s="1"/>
      <c r="V2" s="1"/>
      <c r="W2" s="1"/>
      <c r="X2" s="1"/>
      <c r="Y2" s="1"/>
      <c r="Z2" s="1"/>
    </row>
    <row r="3" spans="1:26" x14ac:dyDescent="0.25">
      <c r="A3" s="1"/>
      <c r="B3" s="2"/>
      <c r="C3" s="3"/>
      <c r="D3" s="3"/>
      <c r="E3" s="3"/>
      <c r="F3" s="3"/>
      <c r="G3" s="3"/>
      <c r="H3" s="4"/>
      <c r="I3" s="1"/>
      <c r="J3" s="1"/>
      <c r="K3" s="1"/>
      <c r="L3" s="1"/>
      <c r="M3" s="1"/>
      <c r="N3" s="1"/>
      <c r="O3" s="1"/>
      <c r="P3" s="1"/>
      <c r="Q3" s="1"/>
      <c r="R3" s="1"/>
      <c r="S3" s="1"/>
      <c r="T3" s="1"/>
      <c r="U3" s="1"/>
      <c r="V3" s="1"/>
      <c r="W3" s="1"/>
      <c r="X3" s="1"/>
      <c r="Y3" s="1"/>
      <c r="Z3" s="1"/>
    </row>
    <row r="4" spans="1:26" ht="63" customHeight="1" x14ac:dyDescent="0.25">
      <c r="A4" s="1"/>
      <c r="B4" s="258" t="s">
        <v>1</v>
      </c>
      <c r="C4" s="259"/>
      <c r="D4" s="259"/>
      <c r="E4" s="259"/>
      <c r="F4" s="259"/>
      <c r="G4" s="259"/>
      <c r="H4" s="260"/>
      <c r="I4" s="1"/>
      <c r="J4" s="1"/>
      <c r="K4" s="1"/>
      <c r="L4" s="1"/>
      <c r="M4" s="1"/>
      <c r="N4" s="1"/>
      <c r="O4" s="1"/>
      <c r="P4" s="1"/>
      <c r="Q4" s="1"/>
      <c r="R4" s="1"/>
      <c r="S4" s="1"/>
      <c r="T4" s="1"/>
      <c r="U4" s="1"/>
      <c r="V4" s="1"/>
      <c r="W4" s="1"/>
      <c r="X4" s="1"/>
      <c r="Y4" s="1"/>
      <c r="Z4" s="1"/>
    </row>
    <row r="5" spans="1:26" ht="63" customHeight="1" x14ac:dyDescent="0.25">
      <c r="A5" s="1"/>
      <c r="B5" s="261"/>
      <c r="C5" s="262"/>
      <c r="D5" s="262"/>
      <c r="E5" s="262"/>
      <c r="F5" s="262"/>
      <c r="G5" s="262"/>
      <c r="H5" s="263"/>
      <c r="I5" s="1"/>
      <c r="J5" s="1"/>
      <c r="K5" s="1"/>
      <c r="L5" s="1"/>
      <c r="M5" s="1"/>
      <c r="N5" s="1"/>
      <c r="O5" s="1"/>
      <c r="P5" s="1"/>
      <c r="Q5" s="1"/>
      <c r="R5" s="1"/>
      <c r="S5" s="1"/>
      <c r="T5" s="1"/>
      <c r="U5" s="1"/>
      <c r="V5" s="1"/>
      <c r="W5" s="1"/>
      <c r="X5" s="1"/>
      <c r="Y5" s="1"/>
      <c r="Z5" s="1"/>
    </row>
    <row r="6" spans="1:26" x14ac:dyDescent="0.25">
      <c r="A6" s="1"/>
      <c r="B6" s="264" t="s">
        <v>2</v>
      </c>
      <c r="C6" s="265"/>
      <c r="D6" s="265"/>
      <c r="E6" s="265"/>
      <c r="F6" s="265"/>
      <c r="G6" s="265"/>
      <c r="H6" s="266"/>
      <c r="I6" s="1"/>
      <c r="J6" s="1"/>
      <c r="K6" s="1"/>
      <c r="L6" s="1"/>
      <c r="M6" s="1"/>
      <c r="N6" s="1"/>
      <c r="O6" s="1"/>
      <c r="P6" s="1"/>
      <c r="Q6" s="1"/>
      <c r="R6" s="1"/>
      <c r="S6" s="1"/>
      <c r="T6" s="1"/>
      <c r="U6" s="1"/>
      <c r="V6" s="1"/>
      <c r="W6" s="1"/>
      <c r="X6" s="1"/>
      <c r="Y6" s="1"/>
      <c r="Z6" s="1"/>
    </row>
    <row r="7" spans="1:26" ht="95.25" customHeight="1" x14ac:dyDescent="0.25">
      <c r="A7" s="1"/>
      <c r="B7" s="267" t="s">
        <v>3</v>
      </c>
      <c r="C7" s="268"/>
      <c r="D7" s="268"/>
      <c r="E7" s="268"/>
      <c r="F7" s="268"/>
      <c r="G7" s="268"/>
      <c r="H7" s="269"/>
      <c r="I7" s="1"/>
      <c r="J7" s="1"/>
      <c r="K7" s="1"/>
      <c r="L7" s="1"/>
      <c r="M7" s="1"/>
      <c r="N7" s="1"/>
      <c r="O7" s="1"/>
      <c r="P7" s="1"/>
      <c r="Q7" s="1"/>
      <c r="R7" s="1"/>
      <c r="S7" s="1"/>
      <c r="T7" s="1"/>
      <c r="U7" s="1"/>
      <c r="V7" s="1"/>
      <c r="W7" s="1"/>
      <c r="X7" s="1"/>
      <c r="Y7" s="1"/>
      <c r="Z7" s="1"/>
    </row>
    <row r="8" spans="1:26" ht="16.5" x14ac:dyDescent="0.25">
      <c r="A8" s="1"/>
      <c r="B8" s="5"/>
      <c r="C8" s="6"/>
      <c r="D8" s="6"/>
      <c r="E8" s="6"/>
      <c r="F8" s="6"/>
      <c r="G8" s="6"/>
      <c r="H8" s="7"/>
      <c r="I8" s="1"/>
      <c r="J8" s="1"/>
      <c r="K8" s="1"/>
      <c r="L8" s="1"/>
      <c r="M8" s="1"/>
      <c r="N8" s="1"/>
      <c r="O8" s="1"/>
      <c r="P8" s="1"/>
      <c r="Q8" s="1"/>
      <c r="R8" s="1"/>
      <c r="S8" s="1"/>
      <c r="T8" s="1"/>
      <c r="U8" s="1"/>
      <c r="V8" s="1"/>
      <c r="W8" s="1"/>
      <c r="X8" s="1"/>
      <c r="Y8" s="1"/>
      <c r="Z8" s="1"/>
    </row>
    <row r="9" spans="1:26" ht="16.5" customHeight="1" x14ac:dyDescent="0.25">
      <c r="A9" s="1"/>
      <c r="B9" s="270" t="s">
        <v>4</v>
      </c>
      <c r="C9" s="259"/>
      <c r="D9" s="259"/>
      <c r="E9" s="259"/>
      <c r="F9" s="259"/>
      <c r="G9" s="259"/>
      <c r="H9" s="260"/>
      <c r="I9" s="1"/>
      <c r="J9" s="1"/>
      <c r="K9" s="1"/>
      <c r="L9" s="1"/>
      <c r="M9" s="1"/>
      <c r="N9" s="1"/>
      <c r="O9" s="1"/>
      <c r="P9" s="1"/>
      <c r="Q9" s="1"/>
      <c r="R9" s="1"/>
      <c r="S9" s="1"/>
      <c r="T9" s="1"/>
      <c r="U9" s="1"/>
      <c r="V9" s="1"/>
      <c r="W9" s="1"/>
      <c r="X9" s="1"/>
      <c r="Y9" s="1"/>
      <c r="Z9" s="1"/>
    </row>
    <row r="10" spans="1:26" ht="44.25" customHeight="1" x14ac:dyDescent="0.25">
      <c r="A10" s="1"/>
      <c r="B10" s="271"/>
      <c r="C10" s="259"/>
      <c r="D10" s="259"/>
      <c r="E10" s="259"/>
      <c r="F10" s="259"/>
      <c r="G10" s="259"/>
      <c r="H10" s="260"/>
      <c r="I10" s="1"/>
      <c r="J10" s="1"/>
      <c r="K10" s="1"/>
      <c r="L10" s="1"/>
      <c r="M10" s="1"/>
      <c r="N10" s="1"/>
      <c r="O10" s="1"/>
      <c r="P10" s="1"/>
      <c r="Q10" s="1"/>
      <c r="R10" s="1"/>
      <c r="S10" s="1"/>
      <c r="T10" s="1"/>
      <c r="U10" s="1"/>
      <c r="V10" s="1"/>
      <c r="W10" s="1"/>
      <c r="X10" s="1"/>
      <c r="Y10" s="1"/>
      <c r="Z10" s="1"/>
    </row>
    <row r="11" spans="1:26" x14ac:dyDescent="0.25">
      <c r="A11" s="1"/>
      <c r="B11" s="8"/>
      <c r="C11" s="9"/>
      <c r="D11" s="10"/>
      <c r="E11" s="11"/>
      <c r="F11" s="11"/>
      <c r="G11" s="11"/>
      <c r="H11" s="12"/>
      <c r="I11" s="1"/>
      <c r="J11" s="1"/>
      <c r="K11" s="1"/>
      <c r="L11" s="1"/>
      <c r="M11" s="1"/>
      <c r="N11" s="1"/>
      <c r="O11" s="1"/>
      <c r="P11" s="1"/>
      <c r="Q11" s="1"/>
      <c r="R11" s="1"/>
      <c r="S11" s="1"/>
      <c r="T11" s="1"/>
      <c r="U11" s="1"/>
      <c r="V11" s="1"/>
      <c r="W11" s="1"/>
      <c r="X11" s="1"/>
      <c r="Y11" s="1"/>
      <c r="Z11" s="1"/>
    </row>
    <row r="12" spans="1:26" x14ac:dyDescent="0.25">
      <c r="A12" s="1"/>
      <c r="B12" s="8"/>
      <c r="C12" s="251" t="s">
        <v>5</v>
      </c>
      <c r="D12" s="252"/>
      <c r="E12" s="253" t="s">
        <v>6</v>
      </c>
      <c r="F12" s="254"/>
      <c r="G12" s="9"/>
      <c r="H12" s="12"/>
      <c r="I12" s="1"/>
      <c r="J12" s="1"/>
      <c r="K12" s="1"/>
      <c r="L12" s="1"/>
      <c r="M12" s="1"/>
      <c r="N12" s="1"/>
      <c r="O12" s="1"/>
      <c r="P12" s="1"/>
      <c r="Q12" s="1"/>
      <c r="R12" s="1"/>
      <c r="S12" s="1"/>
      <c r="T12" s="1"/>
      <c r="U12" s="1"/>
      <c r="V12" s="1"/>
      <c r="W12" s="1"/>
      <c r="X12" s="1"/>
      <c r="Y12" s="1"/>
      <c r="Z12" s="1"/>
    </row>
    <row r="13" spans="1:26" ht="35.25" customHeight="1" x14ac:dyDescent="0.25">
      <c r="A13" s="1"/>
      <c r="B13" s="8"/>
      <c r="C13" s="247" t="s">
        <v>7</v>
      </c>
      <c r="D13" s="248"/>
      <c r="E13" s="249" t="s">
        <v>8</v>
      </c>
      <c r="F13" s="250"/>
      <c r="G13" s="9"/>
      <c r="H13" s="12"/>
      <c r="I13" s="1"/>
      <c r="J13" s="1"/>
      <c r="K13" s="1"/>
      <c r="L13" s="1"/>
      <c r="M13" s="1"/>
      <c r="N13" s="1"/>
      <c r="O13" s="1"/>
      <c r="P13" s="1"/>
      <c r="Q13" s="1"/>
      <c r="R13" s="1"/>
      <c r="S13" s="1"/>
      <c r="T13" s="1"/>
      <c r="U13" s="1"/>
      <c r="V13" s="1"/>
      <c r="W13" s="1"/>
      <c r="X13" s="1"/>
      <c r="Y13" s="1"/>
      <c r="Z13" s="1"/>
    </row>
    <row r="14" spans="1:26" ht="17.25" customHeight="1" x14ac:dyDescent="0.25">
      <c r="A14" s="1"/>
      <c r="B14" s="8"/>
      <c r="C14" s="247" t="s">
        <v>9</v>
      </c>
      <c r="D14" s="248"/>
      <c r="E14" s="249" t="s">
        <v>10</v>
      </c>
      <c r="F14" s="250"/>
      <c r="G14" s="9"/>
      <c r="H14" s="12"/>
      <c r="I14" s="1"/>
      <c r="J14" s="1"/>
      <c r="K14" s="1"/>
      <c r="L14" s="1"/>
      <c r="M14" s="1"/>
      <c r="N14" s="1"/>
      <c r="O14" s="1"/>
      <c r="P14" s="1"/>
      <c r="Q14" s="1"/>
      <c r="R14" s="1"/>
      <c r="S14" s="1"/>
      <c r="T14" s="1"/>
      <c r="U14" s="1"/>
      <c r="V14" s="1"/>
      <c r="W14" s="1"/>
      <c r="X14" s="1"/>
      <c r="Y14" s="1"/>
      <c r="Z14" s="1"/>
    </row>
    <row r="15" spans="1:26" ht="19.5" customHeight="1" x14ac:dyDescent="0.25">
      <c r="A15" s="1"/>
      <c r="B15" s="8"/>
      <c r="C15" s="247" t="s">
        <v>11</v>
      </c>
      <c r="D15" s="248"/>
      <c r="E15" s="249" t="s">
        <v>12</v>
      </c>
      <c r="F15" s="250"/>
      <c r="G15" s="9"/>
      <c r="H15" s="12"/>
      <c r="I15" s="1"/>
      <c r="J15" s="1"/>
      <c r="K15" s="1"/>
      <c r="L15" s="1"/>
      <c r="M15" s="1"/>
      <c r="N15" s="1"/>
      <c r="O15" s="1"/>
      <c r="P15" s="1"/>
      <c r="Q15" s="1"/>
      <c r="R15" s="1"/>
      <c r="S15" s="1"/>
      <c r="T15" s="1"/>
      <c r="U15" s="1"/>
      <c r="V15" s="1"/>
      <c r="W15" s="1"/>
      <c r="X15" s="1"/>
      <c r="Y15" s="1"/>
      <c r="Z15" s="1"/>
    </row>
    <row r="16" spans="1:26" ht="69.75" customHeight="1" x14ac:dyDescent="0.25">
      <c r="A16" s="1"/>
      <c r="B16" s="8"/>
      <c r="C16" s="247" t="s">
        <v>13</v>
      </c>
      <c r="D16" s="248"/>
      <c r="E16" s="249" t="s">
        <v>14</v>
      </c>
      <c r="F16" s="250"/>
      <c r="G16" s="9"/>
      <c r="H16" s="12"/>
      <c r="I16" s="1"/>
      <c r="J16" s="1"/>
      <c r="K16" s="1"/>
      <c r="L16" s="1"/>
      <c r="M16" s="1"/>
      <c r="N16" s="1"/>
      <c r="O16" s="1"/>
      <c r="P16" s="1"/>
      <c r="Q16" s="1"/>
      <c r="R16" s="1"/>
      <c r="S16" s="1"/>
      <c r="T16" s="1"/>
      <c r="U16" s="1"/>
      <c r="V16" s="1"/>
      <c r="W16" s="1"/>
      <c r="X16" s="1"/>
      <c r="Y16" s="1"/>
      <c r="Z16" s="1"/>
    </row>
    <row r="17" spans="1:26" ht="34.5" customHeight="1" x14ac:dyDescent="0.25">
      <c r="A17" s="1"/>
      <c r="B17" s="8"/>
      <c r="C17" s="243" t="s">
        <v>15</v>
      </c>
      <c r="D17" s="244"/>
      <c r="E17" s="239" t="s">
        <v>16</v>
      </c>
      <c r="F17" s="240"/>
      <c r="G17" s="9"/>
      <c r="H17" s="12"/>
      <c r="I17" s="1"/>
      <c r="J17" s="1"/>
      <c r="K17" s="1"/>
      <c r="L17" s="1"/>
      <c r="M17" s="1"/>
      <c r="N17" s="1"/>
      <c r="O17" s="1"/>
      <c r="P17" s="1"/>
      <c r="Q17" s="1"/>
      <c r="R17" s="1"/>
      <c r="S17" s="1"/>
      <c r="T17" s="1"/>
      <c r="U17" s="1"/>
      <c r="V17" s="1"/>
      <c r="W17" s="1"/>
      <c r="X17" s="1"/>
      <c r="Y17" s="1"/>
      <c r="Z17" s="1"/>
    </row>
    <row r="18" spans="1:26" ht="27.75" customHeight="1" x14ac:dyDescent="0.25">
      <c r="A18" s="1"/>
      <c r="B18" s="8"/>
      <c r="C18" s="243" t="s">
        <v>17</v>
      </c>
      <c r="D18" s="244"/>
      <c r="E18" s="239" t="s">
        <v>18</v>
      </c>
      <c r="F18" s="240"/>
      <c r="G18" s="9"/>
      <c r="H18" s="12"/>
      <c r="I18" s="1"/>
      <c r="J18" s="1"/>
      <c r="K18" s="1"/>
      <c r="L18" s="1"/>
      <c r="M18" s="1"/>
      <c r="N18" s="1"/>
      <c r="O18" s="1"/>
      <c r="P18" s="1"/>
      <c r="Q18" s="1"/>
      <c r="R18" s="1"/>
      <c r="S18" s="1"/>
      <c r="T18" s="1"/>
      <c r="U18" s="1"/>
      <c r="V18" s="1"/>
      <c r="W18" s="1"/>
      <c r="X18" s="1"/>
      <c r="Y18" s="1"/>
      <c r="Z18" s="1"/>
    </row>
    <row r="19" spans="1:26" ht="28.5" customHeight="1" x14ac:dyDescent="0.25">
      <c r="A19" s="1"/>
      <c r="B19" s="8"/>
      <c r="C19" s="243" t="s">
        <v>19</v>
      </c>
      <c r="D19" s="244"/>
      <c r="E19" s="239" t="s">
        <v>20</v>
      </c>
      <c r="F19" s="240"/>
      <c r="G19" s="9"/>
      <c r="H19" s="12"/>
      <c r="I19" s="1"/>
      <c r="J19" s="1"/>
      <c r="K19" s="1"/>
      <c r="L19" s="1"/>
      <c r="M19" s="1"/>
      <c r="N19" s="1"/>
      <c r="O19" s="1"/>
      <c r="P19" s="1"/>
      <c r="Q19" s="1"/>
      <c r="R19" s="1"/>
      <c r="S19" s="1"/>
      <c r="T19" s="1"/>
      <c r="U19" s="1"/>
      <c r="V19" s="1"/>
      <c r="W19" s="1"/>
      <c r="X19" s="1"/>
      <c r="Y19" s="1"/>
      <c r="Z19" s="1"/>
    </row>
    <row r="20" spans="1:26" ht="72.75" customHeight="1" x14ac:dyDescent="0.25">
      <c r="A20" s="1"/>
      <c r="B20" s="8"/>
      <c r="C20" s="243" t="s">
        <v>21</v>
      </c>
      <c r="D20" s="244"/>
      <c r="E20" s="239" t="s">
        <v>22</v>
      </c>
      <c r="F20" s="240"/>
      <c r="G20" s="9"/>
      <c r="H20" s="12"/>
      <c r="I20" s="1"/>
      <c r="J20" s="1"/>
      <c r="K20" s="1"/>
      <c r="L20" s="1"/>
      <c r="M20" s="1"/>
      <c r="N20" s="1"/>
      <c r="O20" s="1"/>
      <c r="P20" s="1"/>
      <c r="Q20" s="1"/>
      <c r="R20" s="1"/>
      <c r="S20" s="1"/>
      <c r="T20" s="1"/>
      <c r="U20" s="1"/>
      <c r="V20" s="1"/>
      <c r="W20" s="1"/>
      <c r="X20" s="1"/>
      <c r="Y20" s="1"/>
      <c r="Z20" s="1"/>
    </row>
    <row r="21" spans="1:26" ht="64.5" customHeight="1" x14ac:dyDescent="0.25">
      <c r="A21" s="1"/>
      <c r="B21" s="8"/>
      <c r="C21" s="243" t="s">
        <v>23</v>
      </c>
      <c r="D21" s="244"/>
      <c r="E21" s="239" t="s">
        <v>24</v>
      </c>
      <c r="F21" s="240"/>
      <c r="G21" s="9"/>
      <c r="H21" s="12"/>
      <c r="I21" s="1"/>
      <c r="J21" s="1"/>
      <c r="K21" s="1"/>
      <c r="L21" s="1"/>
      <c r="M21" s="1"/>
      <c r="N21" s="1"/>
      <c r="O21" s="1"/>
      <c r="P21" s="1"/>
      <c r="Q21" s="1"/>
      <c r="R21" s="1"/>
      <c r="S21" s="1"/>
      <c r="T21" s="1"/>
      <c r="U21" s="1"/>
      <c r="V21" s="1"/>
      <c r="W21" s="1"/>
      <c r="X21" s="1"/>
      <c r="Y21" s="1"/>
      <c r="Z21" s="1"/>
    </row>
    <row r="22" spans="1:26" ht="71.25" customHeight="1" x14ac:dyDescent="0.25">
      <c r="A22" s="1"/>
      <c r="B22" s="8"/>
      <c r="C22" s="243" t="s">
        <v>25</v>
      </c>
      <c r="D22" s="244"/>
      <c r="E22" s="239" t="s">
        <v>26</v>
      </c>
      <c r="F22" s="240"/>
      <c r="G22" s="9"/>
      <c r="H22" s="12"/>
      <c r="I22" s="1"/>
      <c r="J22" s="1"/>
      <c r="K22" s="1"/>
      <c r="L22" s="1"/>
      <c r="M22" s="1"/>
      <c r="N22" s="1"/>
      <c r="O22" s="1"/>
      <c r="P22" s="1"/>
      <c r="Q22" s="1"/>
      <c r="R22" s="1"/>
      <c r="S22" s="1"/>
      <c r="T22" s="1"/>
      <c r="U22" s="1"/>
      <c r="V22" s="1"/>
      <c r="W22" s="1"/>
      <c r="X22" s="1"/>
      <c r="Y22" s="1"/>
      <c r="Z22" s="1"/>
    </row>
    <row r="23" spans="1:26" ht="55.5" customHeight="1" x14ac:dyDescent="0.25">
      <c r="A23" s="1"/>
      <c r="B23" s="8"/>
      <c r="C23" s="243" t="s">
        <v>27</v>
      </c>
      <c r="D23" s="244"/>
      <c r="E23" s="239" t="s">
        <v>28</v>
      </c>
      <c r="F23" s="240"/>
      <c r="G23" s="9"/>
      <c r="H23" s="12"/>
      <c r="I23" s="1"/>
      <c r="J23" s="1"/>
      <c r="K23" s="1"/>
      <c r="L23" s="1"/>
      <c r="M23" s="1"/>
      <c r="N23" s="1"/>
      <c r="O23" s="1"/>
      <c r="P23" s="1"/>
      <c r="Q23" s="1"/>
      <c r="R23" s="1"/>
      <c r="S23" s="1"/>
      <c r="T23" s="1"/>
      <c r="U23" s="1"/>
      <c r="V23" s="1"/>
      <c r="W23" s="1"/>
      <c r="X23" s="1"/>
      <c r="Y23" s="1"/>
      <c r="Z23" s="1"/>
    </row>
    <row r="24" spans="1:26" ht="42" customHeight="1" x14ac:dyDescent="0.25">
      <c r="A24" s="1"/>
      <c r="B24" s="8"/>
      <c r="C24" s="243" t="s">
        <v>29</v>
      </c>
      <c r="D24" s="244"/>
      <c r="E24" s="239" t="s">
        <v>30</v>
      </c>
      <c r="F24" s="240"/>
      <c r="G24" s="9"/>
      <c r="H24" s="12"/>
      <c r="I24" s="1"/>
      <c r="J24" s="1"/>
      <c r="K24" s="1"/>
      <c r="L24" s="1"/>
      <c r="M24" s="1"/>
      <c r="N24" s="1"/>
      <c r="O24" s="1"/>
      <c r="P24" s="1"/>
      <c r="Q24" s="1"/>
      <c r="R24" s="1"/>
      <c r="S24" s="1"/>
      <c r="T24" s="1"/>
      <c r="U24" s="1"/>
      <c r="V24" s="1"/>
      <c r="W24" s="1"/>
      <c r="X24" s="1"/>
      <c r="Y24" s="1"/>
      <c r="Z24" s="1"/>
    </row>
    <row r="25" spans="1:26" ht="59.25" customHeight="1" x14ac:dyDescent="0.25">
      <c r="A25" s="1"/>
      <c r="B25" s="8"/>
      <c r="C25" s="243" t="s">
        <v>31</v>
      </c>
      <c r="D25" s="244"/>
      <c r="E25" s="239" t="s">
        <v>32</v>
      </c>
      <c r="F25" s="240"/>
      <c r="G25" s="9"/>
      <c r="H25" s="12"/>
      <c r="I25" s="1"/>
      <c r="J25" s="1"/>
      <c r="K25" s="1"/>
      <c r="L25" s="1"/>
      <c r="M25" s="1"/>
      <c r="N25" s="1"/>
      <c r="O25" s="1"/>
      <c r="P25" s="1"/>
      <c r="Q25" s="1"/>
      <c r="R25" s="1"/>
      <c r="S25" s="1"/>
      <c r="T25" s="1"/>
      <c r="U25" s="1"/>
      <c r="V25" s="1"/>
      <c r="W25" s="1"/>
      <c r="X25" s="1"/>
      <c r="Y25" s="1"/>
      <c r="Z25" s="1"/>
    </row>
    <row r="26" spans="1:26" ht="23.25" customHeight="1" x14ac:dyDescent="0.25">
      <c r="A26" s="1"/>
      <c r="B26" s="8"/>
      <c r="C26" s="243" t="s">
        <v>33</v>
      </c>
      <c r="D26" s="244"/>
      <c r="E26" s="239" t="s">
        <v>34</v>
      </c>
      <c r="F26" s="240"/>
      <c r="G26" s="9"/>
      <c r="H26" s="12"/>
      <c r="I26" s="1"/>
      <c r="J26" s="1"/>
      <c r="K26" s="1"/>
      <c r="L26" s="1"/>
      <c r="M26" s="1"/>
      <c r="N26" s="1"/>
      <c r="O26" s="1"/>
      <c r="P26" s="1"/>
      <c r="Q26" s="1"/>
      <c r="R26" s="1"/>
      <c r="S26" s="1"/>
      <c r="T26" s="1"/>
      <c r="U26" s="1"/>
      <c r="V26" s="1"/>
      <c r="W26" s="1"/>
      <c r="X26" s="1"/>
      <c r="Y26" s="1"/>
      <c r="Z26" s="1"/>
    </row>
    <row r="27" spans="1:26" ht="30.75" customHeight="1" x14ac:dyDescent="0.25">
      <c r="A27" s="1"/>
      <c r="B27" s="8"/>
      <c r="C27" s="243" t="s">
        <v>35</v>
      </c>
      <c r="D27" s="244"/>
      <c r="E27" s="239" t="s">
        <v>36</v>
      </c>
      <c r="F27" s="240"/>
      <c r="G27" s="9"/>
      <c r="H27" s="12"/>
      <c r="I27" s="1"/>
      <c r="J27" s="1"/>
      <c r="K27" s="1"/>
      <c r="L27" s="1"/>
      <c r="M27" s="1"/>
      <c r="N27" s="1"/>
      <c r="O27" s="1"/>
      <c r="P27" s="1"/>
      <c r="Q27" s="1"/>
      <c r="R27" s="1"/>
      <c r="S27" s="1"/>
      <c r="T27" s="1"/>
      <c r="U27" s="1"/>
      <c r="V27" s="1"/>
      <c r="W27" s="1"/>
      <c r="X27" s="1"/>
      <c r="Y27" s="1"/>
      <c r="Z27" s="1"/>
    </row>
    <row r="28" spans="1:26" ht="35.25" customHeight="1" x14ac:dyDescent="0.25">
      <c r="A28" s="1"/>
      <c r="B28" s="8"/>
      <c r="C28" s="243" t="s">
        <v>37</v>
      </c>
      <c r="D28" s="244"/>
      <c r="E28" s="239" t="s">
        <v>38</v>
      </c>
      <c r="F28" s="240"/>
      <c r="G28" s="9"/>
      <c r="H28" s="12"/>
      <c r="I28" s="1"/>
      <c r="J28" s="1"/>
      <c r="K28" s="1"/>
      <c r="L28" s="1"/>
      <c r="M28" s="1"/>
      <c r="N28" s="1"/>
      <c r="O28" s="1"/>
      <c r="P28" s="1"/>
      <c r="Q28" s="1"/>
      <c r="R28" s="1"/>
      <c r="S28" s="1"/>
      <c r="T28" s="1"/>
      <c r="U28" s="1"/>
      <c r="V28" s="1"/>
      <c r="W28" s="1"/>
      <c r="X28" s="1"/>
      <c r="Y28" s="1"/>
      <c r="Z28" s="1"/>
    </row>
    <row r="29" spans="1:26" ht="33" customHeight="1" x14ac:dyDescent="0.25">
      <c r="A29" s="1"/>
      <c r="B29" s="8"/>
      <c r="C29" s="243" t="s">
        <v>39</v>
      </c>
      <c r="D29" s="244"/>
      <c r="E29" s="239" t="s">
        <v>38</v>
      </c>
      <c r="F29" s="240"/>
      <c r="G29" s="9"/>
      <c r="H29" s="12"/>
      <c r="I29" s="1"/>
      <c r="J29" s="1"/>
      <c r="K29" s="1"/>
      <c r="L29" s="1"/>
      <c r="M29" s="1"/>
      <c r="N29" s="1"/>
      <c r="O29" s="1"/>
      <c r="P29" s="1"/>
      <c r="Q29" s="1"/>
      <c r="R29" s="1"/>
      <c r="S29" s="1"/>
      <c r="T29" s="1"/>
      <c r="U29" s="1"/>
      <c r="V29" s="1"/>
      <c r="W29" s="1"/>
      <c r="X29" s="1"/>
      <c r="Y29" s="1"/>
      <c r="Z29" s="1"/>
    </row>
    <row r="30" spans="1:26" ht="30" customHeight="1" x14ac:dyDescent="0.25">
      <c r="A30" s="1"/>
      <c r="B30" s="8"/>
      <c r="C30" s="243" t="s">
        <v>40</v>
      </c>
      <c r="D30" s="244"/>
      <c r="E30" s="239" t="s">
        <v>41</v>
      </c>
      <c r="F30" s="240"/>
      <c r="G30" s="9"/>
      <c r="H30" s="12"/>
      <c r="I30" s="1"/>
      <c r="J30" s="1"/>
      <c r="K30" s="1"/>
      <c r="L30" s="1"/>
      <c r="M30" s="1"/>
      <c r="N30" s="1"/>
      <c r="O30" s="1"/>
      <c r="P30" s="1"/>
      <c r="Q30" s="1"/>
      <c r="R30" s="1"/>
      <c r="S30" s="1"/>
      <c r="T30" s="1"/>
      <c r="U30" s="1"/>
      <c r="V30" s="1"/>
      <c r="W30" s="1"/>
      <c r="X30" s="1"/>
      <c r="Y30" s="1"/>
      <c r="Z30" s="1"/>
    </row>
    <row r="31" spans="1:26" ht="35.25" customHeight="1" x14ac:dyDescent="0.25">
      <c r="A31" s="1"/>
      <c r="B31" s="8"/>
      <c r="C31" s="243" t="s">
        <v>42</v>
      </c>
      <c r="D31" s="244"/>
      <c r="E31" s="239" t="s">
        <v>43</v>
      </c>
      <c r="F31" s="240"/>
      <c r="G31" s="9"/>
      <c r="H31" s="12"/>
      <c r="I31" s="1"/>
      <c r="J31" s="1"/>
      <c r="K31" s="1"/>
      <c r="L31" s="1"/>
      <c r="M31" s="1"/>
      <c r="N31" s="1"/>
      <c r="O31" s="1"/>
      <c r="P31" s="1"/>
      <c r="Q31" s="1"/>
      <c r="R31" s="1"/>
      <c r="S31" s="1"/>
      <c r="T31" s="1"/>
      <c r="U31" s="1"/>
      <c r="V31" s="1"/>
      <c r="W31" s="1"/>
      <c r="X31" s="1"/>
      <c r="Y31" s="1"/>
      <c r="Z31" s="1"/>
    </row>
    <row r="32" spans="1:26" ht="31.5" customHeight="1" x14ac:dyDescent="0.25">
      <c r="A32" s="1"/>
      <c r="B32" s="8"/>
      <c r="C32" s="243" t="s">
        <v>44</v>
      </c>
      <c r="D32" s="244"/>
      <c r="E32" s="239" t="s">
        <v>45</v>
      </c>
      <c r="F32" s="240"/>
      <c r="G32" s="9"/>
      <c r="H32" s="12"/>
      <c r="I32" s="1"/>
      <c r="J32" s="1"/>
      <c r="K32" s="1"/>
      <c r="L32" s="1"/>
      <c r="M32" s="1"/>
      <c r="N32" s="1"/>
      <c r="O32" s="1"/>
      <c r="P32" s="1"/>
      <c r="Q32" s="1"/>
      <c r="R32" s="1"/>
      <c r="S32" s="1"/>
      <c r="T32" s="1"/>
      <c r="U32" s="1"/>
      <c r="V32" s="1"/>
      <c r="W32" s="1"/>
      <c r="X32" s="1"/>
      <c r="Y32" s="1"/>
      <c r="Z32" s="1"/>
    </row>
    <row r="33" spans="1:26" ht="35.25" customHeight="1" x14ac:dyDescent="0.25">
      <c r="A33" s="1"/>
      <c r="B33" s="8"/>
      <c r="C33" s="243" t="s">
        <v>46</v>
      </c>
      <c r="D33" s="244"/>
      <c r="E33" s="239" t="s">
        <v>47</v>
      </c>
      <c r="F33" s="240"/>
      <c r="G33" s="9"/>
      <c r="H33" s="12"/>
      <c r="I33" s="1"/>
      <c r="J33" s="1"/>
      <c r="K33" s="1"/>
      <c r="L33" s="1"/>
      <c r="M33" s="1"/>
      <c r="N33" s="1"/>
      <c r="O33" s="1"/>
      <c r="P33" s="1"/>
      <c r="Q33" s="1"/>
      <c r="R33" s="1"/>
      <c r="S33" s="1"/>
      <c r="T33" s="1"/>
      <c r="U33" s="1"/>
      <c r="V33" s="1"/>
      <c r="W33" s="1"/>
      <c r="X33" s="1"/>
      <c r="Y33" s="1"/>
      <c r="Z33" s="1"/>
    </row>
    <row r="34" spans="1:26" ht="59.25" customHeight="1" x14ac:dyDescent="0.25">
      <c r="A34" s="1"/>
      <c r="B34" s="8"/>
      <c r="C34" s="243" t="s">
        <v>48</v>
      </c>
      <c r="D34" s="244"/>
      <c r="E34" s="239" t="s">
        <v>49</v>
      </c>
      <c r="F34" s="240"/>
      <c r="G34" s="9"/>
      <c r="H34" s="12"/>
      <c r="I34" s="1"/>
      <c r="J34" s="1"/>
      <c r="K34" s="1"/>
      <c r="L34" s="1"/>
      <c r="M34" s="1"/>
      <c r="N34" s="1"/>
      <c r="O34" s="1"/>
      <c r="P34" s="1"/>
      <c r="Q34" s="1"/>
      <c r="R34" s="1"/>
      <c r="S34" s="1"/>
      <c r="T34" s="1"/>
      <c r="U34" s="1"/>
      <c r="V34" s="1"/>
      <c r="W34" s="1"/>
      <c r="X34" s="1"/>
      <c r="Y34" s="1"/>
      <c r="Z34" s="1"/>
    </row>
    <row r="35" spans="1:26" ht="29.25" customHeight="1" x14ac:dyDescent="0.25">
      <c r="A35" s="1"/>
      <c r="B35" s="8"/>
      <c r="C35" s="243" t="s">
        <v>50</v>
      </c>
      <c r="D35" s="244"/>
      <c r="E35" s="239" t="s">
        <v>51</v>
      </c>
      <c r="F35" s="240"/>
      <c r="G35" s="9"/>
      <c r="H35" s="12"/>
      <c r="I35" s="1"/>
      <c r="J35" s="1"/>
      <c r="K35" s="1"/>
      <c r="L35" s="1"/>
      <c r="M35" s="1"/>
      <c r="N35" s="1"/>
      <c r="O35" s="1"/>
      <c r="P35" s="1"/>
      <c r="Q35" s="1"/>
      <c r="R35" s="1"/>
      <c r="S35" s="1"/>
      <c r="T35" s="1"/>
      <c r="U35" s="1"/>
      <c r="V35" s="1"/>
      <c r="W35" s="1"/>
      <c r="X35" s="1"/>
      <c r="Y35" s="1"/>
      <c r="Z35" s="1"/>
    </row>
    <row r="36" spans="1:26" ht="82.5" customHeight="1" x14ac:dyDescent="0.25">
      <c r="A36" s="1"/>
      <c r="B36" s="8"/>
      <c r="C36" s="243" t="s">
        <v>52</v>
      </c>
      <c r="D36" s="244"/>
      <c r="E36" s="239" t="s">
        <v>53</v>
      </c>
      <c r="F36" s="240"/>
      <c r="G36" s="9"/>
      <c r="H36" s="12"/>
      <c r="I36" s="1"/>
      <c r="J36" s="1"/>
      <c r="K36" s="1"/>
      <c r="L36" s="1"/>
      <c r="M36" s="1"/>
      <c r="N36" s="1"/>
      <c r="O36" s="1"/>
      <c r="P36" s="1"/>
      <c r="Q36" s="1"/>
      <c r="R36" s="1"/>
      <c r="S36" s="1"/>
      <c r="T36" s="1"/>
      <c r="U36" s="1"/>
      <c r="V36" s="1"/>
      <c r="W36" s="1"/>
      <c r="X36" s="1"/>
      <c r="Y36" s="1"/>
      <c r="Z36" s="1"/>
    </row>
    <row r="37" spans="1:26" ht="46.5" customHeight="1" x14ac:dyDescent="0.25">
      <c r="A37" s="1"/>
      <c r="B37" s="8"/>
      <c r="C37" s="243" t="s">
        <v>54</v>
      </c>
      <c r="D37" s="244"/>
      <c r="E37" s="239" t="s">
        <v>55</v>
      </c>
      <c r="F37" s="240"/>
      <c r="G37" s="9"/>
      <c r="H37" s="12"/>
      <c r="I37" s="1"/>
      <c r="J37" s="1"/>
      <c r="K37" s="1"/>
      <c r="L37" s="1"/>
      <c r="M37" s="1"/>
      <c r="N37" s="1"/>
      <c r="O37" s="1"/>
      <c r="P37" s="1"/>
      <c r="Q37" s="1"/>
      <c r="R37" s="1"/>
      <c r="S37" s="1"/>
      <c r="T37" s="1"/>
      <c r="U37" s="1"/>
      <c r="V37" s="1"/>
      <c r="W37" s="1"/>
      <c r="X37" s="1"/>
      <c r="Y37" s="1"/>
      <c r="Z37" s="1"/>
    </row>
    <row r="38" spans="1:26" ht="6.75" customHeight="1" x14ac:dyDescent="0.25">
      <c r="A38" s="1"/>
      <c r="B38" s="8"/>
      <c r="C38" s="245"/>
      <c r="D38" s="246"/>
      <c r="E38" s="241"/>
      <c r="F38" s="242"/>
      <c r="G38" s="9"/>
      <c r="H38" s="12"/>
      <c r="I38" s="1"/>
      <c r="J38" s="1"/>
      <c r="K38" s="1"/>
      <c r="L38" s="1"/>
      <c r="M38" s="1"/>
      <c r="N38" s="1"/>
      <c r="O38" s="1"/>
      <c r="P38" s="1"/>
      <c r="Q38" s="1"/>
      <c r="R38" s="1"/>
      <c r="S38" s="1"/>
      <c r="T38" s="1"/>
      <c r="U38" s="1"/>
      <c r="V38" s="1"/>
      <c r="W38" s="1"/>
      <c r="X38" s="1"/>
      <c r="Y38" s="1"/>
      <c r="Z38" s="1"/>
    </row>
    <row r="39" spans="1:26" ht="15.75" customHeight="1" x14ac:dyDescent="0.25">
      <c r="A39" s="1"/>
      <c r="B39" s="8"/>
      <c r="C39" s="13"/>
      <c r="D39" s="13"/>
      <c r="E39" s="14"/>
      <c r="F39" s="14"/>
      <c r="G39" s="9"/>
      <c r="H39" s="12"/>
      <c r="I39" s="1"/>
      <c r="J39" s="1"/>
      <c r="K39" s="1"/>
      <c r="L39" s="1"/>
      <c r="M39" s="1"/>
      <c r="N39" s="1"/>
      <c r="O39" s="1"/>
      <c r="P39" s="1"/>
      <c r="Q39" s="1"/>
      <c r="R39" s="1"/>
      <c r="S39" s="1"/>
      <c r="T39" s="1"/>
      <c r="U39" s="1"/>
      <c r="V39" s="1"/>
      <c r="W39" s="1"/>
      <c r="X39" s="1"/>
      <c r="Y39" s="1"/>
      <c r="Z39" s="1"/>
    </row>
    <row r="40" spans="1:26" ht="21" customHeight="1" x14ac:dyDescent="0.25">
      <c r="A40" s="1"/>
      <c r="B40" s="236" t="s">
        <v>56</v>
      </c>
      <c r="C40" s="237"/>
      <c r="D40" s="237"/>
      <c r="E40" s="237"/>
      <c r="F40" s="237"/>
      <c r="G40" s="237"/>
      <c r="H40" s="238"/>
      <c r="I40" s="1"/>
      <c r="J40" s="1"/>
      <c r="K40" s="1"/>
      <c r="L40" s="1"/>
      <c r="M40" s="1"/>
      <c r="N40" s="1"/>
      <c r="O40" s="1"/>
      <c r="P40" s="1"/>
      <c r="Q40" s="1"/>
      <c r="R40" s="1"/>
      <c r="S40" s="1"/>
      <c r="T40" s="1"/>
      <c r="U40" s="1"/>
      <c r="V40" s="1"/>
      <c r="W40" s="1"/>
      <c r="X40" s="1"/>
      <c r="Y40" s="1"/>
      <c r="Z40" s="1"/>
    </row>
    <row r="41" spans="1:26" ht="20.25" customHeight="1" x14ac:dyDescent="0.25">
      <c r="A41" s="1"/>
      <c r="B41" s="236" t="s">
        <v>57</v>
      </c>
      <c r="C41" s="237"/>
      <c r="D41" s="237"/>
      <c r="E41" s="237"/>
      <c r="F41" s="237"/>
      <c r="G41" s="237"/>
      <c r="H41" s="238"/>
      <c r="I41" s="1"/>
      <c r="J41" s="1"/>
      <c r="K41" s="1"/>
      <c r="L41" s="1"/>
      <c r="M41" s="1"/>
      <c r="N41" s="1"/>
      <c r="O41" s="1"/>
      <c r="P41" s="1"/>
      <c r="Q41" s="1"/>
      <c r="R41" s="1"/>
      <c r="S41" s="1"/>
      <c r="T41" s="1"/>
      <c r="U41" s="1"/>
      <c r="V41" s="1"/>
      <c r="W41" s="1"/>
      <c r="X41" s="1"/>
      <c r="Y41" s="1"/>
      <c r="Z41" s="1"/>
    </row>
    <row r="42" spans="1:26" ht="20.25" customHeight="1" x14ac:dyDescent="0.25">
      <c r="A42" s="1"/>
      <c r="B42" s="236" t="s">
        <v>58</v>
      </c>
      <c r="C42" s="237"/>
      <c r="D42" s="237"/>
      <c r="E42" s="237"/>
      <c r="F42" s="237"/>
      <c r="G42" s="237"/>
      <c r="H42" s="238"/>
      <c r="I42" s="1"/>
      <c r="J42" s="1"/>
      <c r="K42" s="1"/>
      <c r="L42" s="1"/>
      <c r="M42" s="1"/>
      <c r="N42" s="1"/>
      <c r="O42" s="1"/>
      <c r="P42" s="1"/>
      <c r="Q42" s="1"/>
      <c r="R42" s="1"/>
      <c r="S42" s="1"/>
      <c r="T42" s="1"/>
      <c r="U42" s="1"/>
      <c r="V42" s="1"/>
      <c r="W42" s="1"/>
      <c r="X42" s="1"/>
      <c r="Y42" s="1"/>
      <c r="Z42" s="1"/>
    </row>
    <row r="43" spans="1:26" ht="20.25" customHeight="1" x14ac:dyDescent="0.25">
      <c r="A43" s="1"/>
      <c r="B43" s="236" t="s">
        <v>59</v>
      </c>
      <c r="C43" s="237"/>
      <c r="D43" s="237"/>
      <c r="E43" s="237"/>
      <c r="F43" s="237"/>
      <c r="G43" s="237"/>
      <c r="H43" s="238"/>
      <c r="I43" s="1"/>
      <c r="J43" s="1"/>
      <c r="K43" s="1"/>
      <c r="L43" s="1"/>
      <c r="M43" s="1"/>
      <c r="N43" s="1"/>
      <c r="O43" s="1"/>
      <c r="P43" s="1"/>
      <c r="Q43" s="1"/>
      <c r="R43" s="1"/>
      <c r="S43" s="1"/>
      <c r="T43" s="1"/>
      <c r="U43" s="1"/>
      <c r="V43" s="1"/>
      <c r="W43" s="1"/>
      <c r="X43" s="1"/>
      <c r="Y43" s="1"/>
      <c r="Z43" s="1"/>
    </row>
    <row r="44" spans="1:26" ht="15.75" customHeight="1" x14ac:dyDescent="0.25">
      <c r="A44" s="1"/>
      <c r="B44" s="236" t="s">
        <v>60</v>
      </c>
      <c r="C44" s="237"/>
      <c r="D44" s="237"/>
      <c r="E44" s="237"/>
      <c r="F44" s="237"/>
      <c r="G44" s="237"/>
      <c r="H44" s="238"/>
      <c r="I44" s="1"/>
      <c r="J44" s="1"/>
      <c r="K44" s="1"/>
      <c r="L44" s="1"/>
      <c r="M44" s="1"/>
      <c r="N44" s="1"/>
      <c r="O44" s="1"/>
      <c r="P44" s="1"/>
      <c r="Q44" s="1"/>
      <c r="R44" s="1"/>
      <c r="S44" s="1"/>
      <c r="T44" s="1"/>
      <c r="U44" s="1"/>
      <c r="V44" s="1"/>
      <c r="W44" s="1"/>
      <c r="X44" s="1"/>
      <c r="Y44" s="1"/>
      <c r="Z44" s="1"/>
    </row>
    <row r="45" spans="1:26" ht="15.75" customHeight="1" x14ac:dyDescent="0.25">
      <c r="A45" s="1"/>
      <c r="B45" s="15"/>
      <c r="C45" s="16"/>
      <c r="D45" s="16"/>
      <c r="E45" s="16"/>
      <c r="F45" s="16"/>
      <c r="G45" s="16"/>
      <c r="H45" s="17"/>
      <c r="I45" s="1"/>
      <c r="J45" s="1"/>
      <c r="K45" s="1"/>
      <c r="L45" s="1"/>
      <c r="M45" s="1"/>
      <c r="N45" s="1"/>
      <c r="O45" s="1"/>
      <c r="P45" s="1"/>
      <c r="Q45" s="1"/>
      <c r="R45" s="1"/>
      <c r="S45" s="1"/>
      <c r="T45" s="1"/>
      <c r="U45" s="1"/>
      <c r="V45" s="1"/>
      <c r="W45" s="1"/>
      <c r="X45" s="1"/>
      <c r="Y45" s="1"/>
      <c r="Z45" s="1"/>
    </row>
    <row r="46" spans="1:26" ht="15.75" customHeight="1"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4">
    <mergeCell ref="B2:H2"/>
    <mergeCell ref="B4:H5"/>
    <mergeCell ref="B6:H6"/>
    <mergeCell ref="B7:H7"/>
    <mergeCell ref="B9:H10"/>
    <mergeCell ref="C12:D12"/>
    <mergeCell ref="E12:F12"/>
    <mergeCell ref="C13:D13"/>
    <mergeCell ref="E13:F13"/>
    <mergeCell ref="C14:D14"/>
    <mergeCell ref="E14:F14"/>
    <mergeCell ref="C15:D15"/>
    <mergeCell ref="E15:F15"/>
    <mergeCell ref="E16:F16"/>
    <mergeCell ref="C16:D16"/>
    <mergeCell ref="C17:D17"/>
    <mergeCell ref="E17:F17"/>
    <mergeCell ref="C18:D18"/>
    <mergeCell ref="C19:D19"/>
    <mergeCell ref="C20:D20"/>
    <mergeCell ref="C21:D21"/>
    <mergeCell ref="C22:D22"/>
    <mergeCell ref="E18:F18"/>
    <mergeCell ref="E19:F19"/>
    <mergeCell ref="E20:F20"/>
    <mergeCell ref="E21:F21"/>
    <mergeCell ref="E22:F22"/>
    <mergeCell ref="E23:F23"/>
    <mergeCell ref="C23:D23"/>
    <mergeCell ref="C24:D24"/>
    <mergeCell ref="C25:D25"/>
    <mergeCell ref="C26:D26"/>
    <mergeCell ref="C27:D27"/>
    <mergeCell ref="C28:D28"/>
    <mergeCell ref="C29:D29"/>
    <mergeCell ref="E24:F24"/>
    <mergeCell ref="E25:F25"/>
    <mergeCell ref="E26:F26"/>
    <mergeCell ref="E27:F27"/>
    <mergeCell ref="E28:F28"/>
    <mergeCell ref="E29:F29"/>
    <mergeCell ref="E30:F30"/>
    <mergeCell ref="E38:F38"/>
    <mergeCell ref="B40:H40"/>
    <mergeCell ref="B41:H41"/>
    <mergeCell ref="B42:H42"/>
    <mergeCell ref="C37:D37"/>
    <mergeCell ref="C38:D38"/>
    <mergeCell ref="C30:D30"/>
    <mergeCell ref="C31:D31"/>
    <mergeCell ref="C32:D32"/>
    <mergeCell ref="C33:D33"/>
    <mergeCell ref="C34:D34"/>
    <mergeCell ref="C35:D35"/>
    <mergeCell ref="C36:D36"/>
    <mergeCell ref="B43:H43"/>
    <mergeCell ref="B44:H44"/>
    <mergeCell ref="E31:F31"/>
    <mergeCell ref="E32:F32"/>
    <mergeCell ref="E33:F33"/>
    <mergeCell ref="E34:F34"/>
    <mergeCell ref="E35:F35"/>
    <mergeCell ref="E36:F36"/>
    <mergeCell ref="E37:F37"/>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2060"/>
  </sheetPr>
  <dimension ref="A1:CV255"/>
  <sheetViews>
    <sheetView tabSelected="1" topLeftCell="A7" zoomScale="85" zoomScaleNormal="85" workbookViewId="0">
      <selection activeCell="F7" sqref="F7:V7"/>
    </sheetView>
  </sheetViews>
  <sheetFormatPr baseColWidth="10" defaultColWidth="14.42578125" defaultRowHeight="15" customHeight="1" x14ac:dyDescent="0.25"/>
  <cols>
    <col min="1" max="1" width="9" style="187" customWidth="1"/>
    <col min="2" max="2" width="13.5703125" style="187" customWidth="1"/>
    <col min="3" max="3" width="19.140625" style="187" customWidth="1"/>
    <col min="4" max="4" width="43.28515625" style="227" customWidth="1"/>
    <col min="5" max="5" width="20.140625" style="187" customWidth="1"/>
    <col min="6" max="7" width="38.140625" style="187" customWidth="1"/>
    <col min="8" max="8" width="52.42578125" style="187" customWidth="1"/>
    <col min="9" max="12" width="14.85546875" style="204" customWidth="1"/>
    <col min="13" max="13" width="34.28515625" style="187" customWidth="1"/>
    <col min="14" max="14" width="32.85546875" style="187" customWidth="1"/>
    <col min="15" max="15" width="25.5703125" style="204" customWidth="1"/>
    <col min="16" max="16" width="19.7109375" style="204" customWidth="1"/>
    <col min="17" max="17" width="6.28515625" style="187" customWidth="1"/>
    <col min="18" max="18" width="34.85546875" style="187" customWidth="1"/>
    <col min="19" max="19" width="30.5703125" style="187" hidden="1" customWidth="1"/>
    <col min="20" max="20" width="17.5703125" style="204" customWidth="1"/>
    <col min="21" max="21" width="6.28515625" style="187" customWidth="1"/>
    <col min="22" max="22" width="16" style="204" customWidth="1"/>
    <col min="23" max="23" width="5.85546875" style="204" customWidth="1"/>
    <col min="24" max="24" width="138.85546875" style="217" customWidth="1"/>
    <col min="25" max="25" width="15.140625" style="187" customWidth="1"/>
    <col min="26" max="26" width="6.85546875" style="187" customWidth="1"/>
    <col min="27" max="27" width="5" style="187" customWidth="1"/>
    <col min="28" max="28" width="5.5703125" style="187" customWidth="1"/>
    <col min="29" max="29" width="7.140625" style="187" customWidth="1"/>
    <col min="30" max="30" width="6.7109375" style="187" customWidth="1"/>
    <col min="31" max="31" width="7.5703125" style="187" customWidth="1"/>
    <col min="32" max="32" width="38.28515625" style="204" hidden="1" customWidth="1"/>
    <col min="33" max="38" width="11.140625" style="187" customWidth="1"/>
    <col min="39" max="39" width="41" style="227" customWidth="1"/>
    <col min="40" max="40" width="25.5703125" style="227" customWidth="1"/>
    <col min="41" max="41" width="27.7109375" style="227" customWidth="1"/>
    <col min="42" max="42" width="23.85546875" style="227" customWidth="1"/>
    <col min="43" max="43" width="35.140625" style="227" customWidth="1"/>
    <col min="44" max="44" width="25.28515625" style="227" customWidth="1"/>
    <col min="45" max="64" width="11.42578125" style="187" customWidth="1"/>
    <col min="65" max="16384" width="14.42578125" style="187"/>
  </cols>
  <sheetData>
    <row r="1" spans="1:64" s="204" customFormat="1" ht="40.5" customHeight="1" x14ac:dyDescent="0.25">
      <c r="A1" s="304" t="s">
        <v>61</v>
      </c>
      <c r="B1" s="305"/>
      <c r="C1" s="305"/>
      <c r="D1" s="305"/>
      <c r="E1" s="305"/>
      <c r="F1" s="305"/>
      <c r="G1" s="306"/>
      <c r="H1" s="307" t="s">
        <v>62</v>
      </c>
      <c r="I1" s="305"/>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6"/>
      <c r="AP1" s="308" t="s">
        <v>63</v>
      </c>
      <c r="AQ1" s="309"/>
      <c r="AR1" s="310"/>
      <c r="AS1" s="192"/>
      <c r="AT1" s="192"/>
      <c r="AU1" s="192"/>
      <c r="AV1" s="192"/>
      <c r="AW1" s="192"/>
      <c r="AX1" s="192"/>
      <c r="AY1" s="192"/>
      <c r="AZ1" s="192"/>
      <c r="BA1" s="192"/>
      <c r="BB1" s="192"/>
      <c r="BC1" s="192"/>
      <c r="BD1" s="192"/>
      <c r="BE1" s="192"/>
      <c r="BF1" s="192"/>
      <c r="BG1" s="192"/>
      <c r="BH1" s="192"/>
      <c r="BI1" s="192"/>
      <c r="BJ1" s="192"/>
      <c r="BK1" s="192"/>
      <c r="BL1" s="192"/>
    </row>
    <row r="2" spans="1:64" s="204" customFormat="1" ht="40.5" customHeight="1" x14ac:dyDescent="0.25">
      <c r="A2" s="314"/>
      <c r="B2" s="315"/>
      <c r="C2" s="315"/>
      <c r="D2" s="315"/>
      <c r="E2" s="315"/>
      <c r="F2" s="315"/>
      <c r="G2" s="316"/>
      <c r="H2" s="323" t="s">
        <v>64</v>
      </c>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316"/>
      <c r="AP2" s="311"/>
      <c r="AQ2" s="312"/>
      <c r="AR2" s="313"/>
      <c r="AS2" s="192"/>
      <c r="AT2" s="192"/>
      <c r="AU2" s="192"/>
      <c r="AV2" s="192"/>
      <c r="AW2" s="192"/>
      <c r="AX2" s="192"/>
      <c r="AY2" s="192"/>
      <c r="AZ2" s="192"/>
      <c r="BA2" s="192"/>
      <c r="BB2" s="192"/>
      <c r="BC2" s="192"/>
      <c r="BD2" s="192"/>
      <c r="BE2" s="192"/>
      <c r="BF2" s="192"/>
      <c r="BG2" s="192"/>
      <c r="BH2" s="192"/>
      <c r="BI2" s="192"/>
      <c r="BJ2" s="192"/>
      <c r="BK2" s="192"/>
      <c r="BL2" s="192"/>
    </row>
    <row r="3" spans="1:64" s="204" customFormat="1" ht="40.5" customHeight="1" x14ac:dyDescent="0.25">
      <c r="A3" s="317"/>
      <c r="B3" s="318"/>
      <c r="C3" s="318"/>
      <c r="D3" s="318"/>
      <c r="E3" s="318"/>
      <c r="F3" s="318"/>
      <c r="G3" s="319"/>
      <c r="H3" s="320"/>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322"/>
      <c r="AP3" s="304" t="s">
        <v>65</v>
      </c>
      <c r="AQ3" s="324"/>
      <c r="AR3" s="325"/>
      <c r="AS3" s="192"/>
      <c r="AT3" s="192"/>
      <c r="AU3" s="192"/>
      <c r="AV3" s="192"/>
      <c r="AW3" s="192"/>
      <c r="AX3" s="192"/>
      <c r="AY3" s="192"/>
      <c r="AZ3" s="192"/>
      <c r="BA3" s="192"/>
      <c r="BB3" s="192"/>
      <c r="BC3" s="192"/>
      <c r="BD3" s="192"/>
      <c r="BE3" s="192"/>
      <c r="BF3" s="192"/>
      <c r="BG3" s="192"/>
      <c r="BH3" s="192"/>
      <c r="BI3" s="192"/>
      <c r="BJ3" s="192"/>
      <c r="BK3" s="192"/>
      <c r="BL3" s="192"/>
    </row>
    <row r="4" spans="1:64" s="204" customFormat="1" ht="40.5" customHeight="1" x14ac:dyDescent="0.25">
      <c r="A4" s="317"/>
      <c r="B4" s="318"/>
      <c r="C4" s="318"/>
      <c r="D4" s="318"/>
      <c r="E4" s="318"/>
      <c r="F4" s="318"/>
      <c r="G4" s="319"/>
      <c r="H4" s="307" t="s">
        <v>66</v>
      </c>
      <c r="I4" s="305"/>
      <c r="J4" s="305"/>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06"/>
      <c r="AP4" s="304" t="s">
        <v>67</v>
      </c>
      <c r="AQ4" s="324"/>
      <c r="AR4" s="325"/>
      <c r="AS4" s="178"/>
      <c r="AT4" s="178"/>
      <c r="AU4" s="178"/>
      <c r="AV4" s="178"/>
      <c r="AW4" s="178"/>
      <c r="AX4" s="178"/>
      <c r="AY4" s="178"/>
      <c r="AZ4" s="178"/>
      <c r="BA4" s="178"/>
      <c r="BB4" s="178"/>
      <c r="BC4" s="178"/>
      <c r="BD4" s="178"/>
      <c r="BE4" s="178"/>
      <c r="BF4" s="178"/>
      <c r="BG4" s="178"/>
      <c r="BH4" s="178"/>
      <c r="BI4" s="178"/>
      <c r="BJ4" s="178"/>
      <c r="BK4" s="178"/>
      <c r="BL4" s="178"/>
    </row>
    <row r="5" spans="1:64" s="204" customFormat="1" ht="40.5" customHeight="1" x14ac:dyDescent="0.25">
      <c r="A5" s="320"/>
      <c r="B5" s="321"/>
      <c r="C5" s="321"/>
      <c r="D5" s="321"/>
      <c r="E5" s="321"/>
      <c r="F5" s="321"/>
      <c r="G5" s="322"/>
      <c r="H5" s="304" t="s">
        <v>68</v>
      </c>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6"/>
      <c r="AP5" s="304" t="s">
        <v>69</v>
      </c>
      <c r="AQ5" s="324"/>
      <c r="AR5" s="325"/>
      <c r="AS5" s="178"/>
      <c r="AT5" s="178"/>
      <c r="AU5" s="178"/>
      <c r="AV5" s="178"/>
      <c r="AW5" s="178"/>
      <c r="AX5" s="178"/>
      <c r="AY5" s="178"/>
      <c r="AZ5" s="178"/>
      <c r="BA5" s="178"/>
      <c r="BB5" s="178"/>
      <c r="BC5" s="178"/>
      <c r="BD5" s="178"/>
      <c r="BE5" s="178"/>
      <c r="BF5" s="178"/>
      <c r="BG5" s="178"/>
      <c r="BH5" s="178"/>
      <c r="BI5" s="178"/>
      <c r="BJ5" s="178"/>
      <c r="BK5" s="178"/>
      <c r="BL5" s="178"/>
    </row>
    <row r="6" spans="1:64" ht="69" customHeight="1" thickBot="1" x14ac:dyDescent="0.3">
      <c r="A6" s="181"/>
      <c r="B6" s="181"/>
      <c r="C6" s="184"/>
      <c r="D6" s="184"/>
      <c r="E6" s="181"/>
      <c r="F6" s="181"/>
      <c r="G6" s="181"/>
      <c r="H6" s="181"/>
      <c r="I6" s="178"/>
      <c r="J6" s="178"/>
      <c r="K6" s="178"/>
      <c r="L6" s="178"/>
      <c r="M6" s="181"/>
      <c r="N6" s="181"/>
      <c r="O6" s="178"/>
      <c r="P6" s="178"/>
      <c r="Q6" s="181"/>
      <c r="R6" s="181"/>
      <c r="S6" s="181"/>
      <c r="T6" s="178"/>
      <c r="U6" s="181"/>
      <c r="V6" s="178"/>
      <c r="W6" s="178"/>
      <c r="X6" s="181"/>
      <c r="Y6" s="180"/>
      <c r="Z6" s="180"/>
      <c r="AA6" s="180"/>
      <c r="AB6" s="180"/>
      <c r="AC6" s="180"/>
      <c r="AD6" s="180"/>
      <c r="AE6" s="180"/>
      <c r="AF6" s="206"/>
      <c r="AG6" s="180"/>
      <c r="AH6" s="180"/>
      <c r="AI6" s="180"/>
      <c r="AJ6" s="180"/>
      <c r="AK6" s="180"/>
      <c r="AL6" s="180"/>
      <c r="AM6" s="183"/>
      <c r="AN6" s="183"/>
      <c r="AO6" s="326"/>
      <c r="AP6" s="327"/>
      <c r="AQ6" s="327"/>
      <c r="AR6" s="328"/>
      <c r="AS6" s="181"/>
      <c r="AT6" s="181"/>
      <c r="AU6" s="181"/>
      <c r="AV6" s="181"/>
      <c r="AW6" s="181"/>
      <c r="AX6" s="181"/>
      <c r="AY6" s="181"/>
      <c r="AZ6" s="181"/>
      <c r="BA6" s="181"/>
      <c r="BB6" s="181"/>
      <c r="BC6" s="181"/>
      <c r="BD6" s="181"/>
      <c r="BE6" s="181"/>
      <c r="BF6" s="181"/>
      <c r="BG6" s="181"/>
      <c r="BH6" s="181"/>
      <c r="BI6" s="181"/>
      <c r="BJ6" s="181"/>
      <c r="BK6" s="181"/>
      <c r="BL6" s="181"/>
    </row>
    <row r="7" spans="1:64" ht="49.5" customHeight="1" thickTop="1" thickBot="1" x14ac:dyDescent="0.3">
      <c r="A7" s="300" t="s">
        <v>70</v>
      </c>
      <c r="B7" s="280"/>
      <c r="C7" s="280"/>
      <c r="D7" s="280"/>
      <c r="E7" s="280"/>
      <c r="F7" s="329" t="s">
        <v>801</v>
      </c>
      <c r="G7" s="330"/>
      <c r="H7" s="330"/>
      <c r="I7" s="331"/>
      <c r="J7" s="331"/>
      <c r="K7" s="331"/>
      <c r="L7" s="331"/>
      <c r="M7" s="330"/>
      <c r="N7" s="330"/>
      <c r="O7" s="330"/>
      <c r="P7" s="330"/>
      <c r="Q7" s="330"/>
      <c r="R7" s="330"/>
      <c r="S7" s="330"/>
      <c r="T7" s="330"/>
      <c r="U7" s="330"/>
      <c r="V7" s="330"/>
      <c r="W7" s="332"/>
      <c r="X7" s="333"/>
      <c r="Y7" s="334"/>
      <c r="Z7" s="181"/>
      <c r="AA7" s="181"/>
      <c r="AB7" s="181"/>
      <c r="AC7" s="181"/>
      <c r="AD7" s="181"/>
      <c r="AE7" s="181"/>
      <c r="AF7" s="178"/>
      <c r="AG7" s="181"/>
      <c r="AH7" s="181"/>
      <c r="AI7" s="181"/>
      <c r="AJ7" s="181"/>
      <c r="AK7" s="181"/>
      <c r="AL7" s="181"/>
      <c r="AM7" s="184"/>
      <c r="AN7" s="184"/>
      <c r="AO7" s="184"/>
      <c r="AP7" s="184"/>
      <c r="AQ7" s="184"/>
      <c r="AR7" s="184"/>
      <c r="AS7" s="181"/>
      <c r="AT7" s="181"/>
      <c r="AU7" s="181"/>
      <c r="AV7" s="181"/>
      <c r="AW7" s="181"/>
      <c r="AX7" s="181"/>
      <c r="AY7" s="181"/>
      <c r="AZ7" s="181"/>
      <c r="BA7" s="181"/>
      <c r="BB7" s="181"/>
      <c r="BC7" s="181"/>
      <c r="BD7" s="181"/>
      <c r="BE7" s="181"/>
      <c r="BF7" s="181"/>
      <c r="BG7" s="181"/>
      <c r="BH7" s="181"/>
      <c r="BI7" s="181"/>
      <c r="BJ7" s="181"/>
      <c r="BK7" s="181"/>
      <c r="BL7" s="181"/>
    </row>
    <row r="8" spans="1:64" ht="49.5" customHeight="1" thickTop="1" thickBot="1" x14ac:dyDescent="0.3">
      <c r="A8" s="338" t="s">
        <v>71</v>
      </c>
      <c r="B8" s="280"/>
      <c r="C8" s="280"/>
      <c r="D8" s="280"/>
      <c r="E8" s="280"/>
      <c r="F8" s="335" t="s">
        <v>1223</v>
      </c>
      <c r="G8" s="336"/>
      <c r="H8" s="336"/>
      <c r="I8" s="337"/>
      <c r="J8" s="337"/>
      <c r="K8" s="337"/>
      <c r="L8" s="337"/>
      <c r="M8" s="336"/>
      <c r="N8" s="336"/>
      <c r="O8" s="336"/>
      <c r="P8" s="336"/>
      <c r="Q8" s="336"/>
      <c r="R8" s="336"/>
      <c r="S8" s="336"/>
      <c r="T8" s="336"/>
      <c r="U8" s="336"/>
      <c r="V8" s="336"/>
      <c r="W8" s="178"/>
      <c r="X8" s="181"/>
      <c r="Y8" s="181"/>
      <c r="Z8" s="181"/>
      <c r="AA8" s="181"/>
      <c r="AB8" s="181"/>
      <c r="AC8" s="181"/>
      <c r="AD8" s="181"/>
      <c r="AE8" s="181"/>
      <c r="AF8" s="178"/>
      <c r="AG8" s="181"/>
      <c r="AH8" s="181"/>
      <c r="AI8" s="181"/>
      <c r="AJ8" s="181"/>
      <c r="AK8" s="181"/>
      <c r="AL8" s="181"/>
      <c r="AM8" s="184"/>
      <c r="AN8" s="184"/>
      <c r="AO8" s="184"/>
      <c r="AP8" s="184"/>
      <c r="AQ8" s="184"/>
      <c r="AR8" s="184"/>
      <c r="AS8" s="181"/>
      <c r="AT8" s="181"/>
      <c r="AU8" s="181"/>
      <c r="AV8" s="181"/>
      <c r="AW8" s="181"/>
      <c r="AX8" s="181"/>
      <c r="AY8" s="181"/>
      <c r="AZ8" s="181"/>
      <c r="BA8" s="181"/>
      <c r="BB8" s="181"/>
      <c r="BC8" s="181"/>
      <c r="BD8" s="181"/>
      <c r="BE8" s="181"/>
      <c r="BF8" s="181"/>
      <c r="BG8" s="181"/>
      <c r="BH8" s="181"/>
      <c r="BI8" s="181"/>
      <c r="BJ8" s="181"/>
      <c r="BK8" s="181"/>
      <c r="BL8" s="181"/>
    </row>
    <row r="9" spans="1:64" ht="69" customHeight="1" thickTop="1" thickBot="1" x14ac:dyDescent="0.3">
      <c r="A9" s="300" t="s">
        <v>72</v>
      </c>
      <c r="B9" s="280"/>
      <c r="C9" s="280"/>
      <c r="D9" s="280"/>
      <c r="E9" s="280"/>
      <c r="F9" s="335" t="s">
        <v>1236</v>
      </c>
      <c r="G9" s="336"/>
      <c r="H9" s="336"/>
      <c r="I9" s="337"/>
      <c r="J9" s="337"/>
      <c r="K9" s="337"/>
      <c r="L9" s="337"/>
      <c r="M9" s="336"/>
      <c r="N9" s="336"/>
      <c r="O9" s="336"/>
      <c r="P9" s="336"/>
      <c r="Q9" s="336"/>
      <c r="R9" s="336"/>
      <c r="S9" s="336"/>
      <c r="T9" s="336"/>
      <c r="U9" s="336"/>
      <c r="V9" s="336"/>
      <c r="W9" s="207"/>
      <c r="X9" s="185"/>
      <c r="Y9" s="185"/>
      <c r="Z9" s="185"/>
      <c r="AA9" s="185"/>
      <c r="AB9" s="185"/>
      <c r="AC9" s="185"/>
      <c r="AD9" s="185"/>
      <c r="AE9" s="185"/>
      <c r="AF9" s="207"/>
      <c r="AG9" s="185"/>
      <c r="AH9" s="185"/>
      <c r="AI9" s="185"/>
      <c r="AJ9" s="185"/>
      <c r="AK9" s="185"/>
      <c r="AL9" s="185"/>
      <c r="AM9" s="186"/>
      <c r="AN9" s="186"/>
      <c r="AO9" s="186"/>
      <c r="AP9" s="186"/>
      <c r="AQ9" s="186"/>
      <c r="AR9" s="186"/>
      <c r="AS9" s="181"/>
      <c r="AT9" s="181"/>
      <c r="AU9" s="181"/>
      <c r="AV9" s="181"/>
      <c r="AW9" s="181"/>
      <c r="AX9" s="181"/>
      <c r="AY9" s="181"/>
      <c r="AZ9" s="181"/>
      <c r="BA9" s="181"/>
      <c r="BB9" s="181"/>
      <c r="BC9" s="181"/>
      <c r="BD9" s="181"/>
      <c r="BE9" s="181"/>
      <c r="BF9" s="181"/>
      <c r="BG9" s="181"/>
      <c r="BH9" s="181"/>
      <c r="BI9" s="181"/>
      <c r="BJ9" s="181"/>
      <c r="BK9" s="181"/>
      <c r="BL9" s="181"/>
    </row>
    <row r="10" spans="1:64" s="189" customFormat="1" ht="69" customHeight="1" thickTop="1" thickBot="1" x14ac:dyDescent="0.3">
      <c r="A10" s="339" t="s">
        <v>73</v>
      </c>
      <c r="B10" s="340"/>
      <c r="C10" s="340"/>
      <c r="D10" s="340"/>
      <c r="E10" s="340"/>
      <c r="F10" s="340"/>
      <c r="G10" s="340"/>
      <c r="H10" s="340"/>
      <c r="I10" s="340"/>
      <c r="J10" s="340"/>
      <c r="K10" s="340"/>
      <c r="L10" s="340"/>
      <c r="M10" s="340"/>
      <c r="N10" s="340"/>
      <c r="O10" s="340"/>
      <c r="P10" s="298" t="s">
        <v>74</v>
      </c>
      <c r="Q10" s="299"/>
      <c r="R10" s="299"/>
      <c r="S10" s="288"/>
      <c r="T10" s="299"/>
      <c r="U10" s="299"/>
      <c r="V10" s="299"/>
      <c r="W10" s="298" t="s">
        <v>75</v>
      </c>
      <c r="X10" s="299"/>
      <c r="Y10" s="299"/>
      <c r="Z10" s="299"/>
      <c r="AA10" s="299"/>
      <c r="AB10" s="299"/>
      <c r="AC10" s="299"/>
      <c r="AD10" s="299"/>
      <c r="AE10" s="299"/>
      <c r="AF10" s="298" t="s">
        <v>76</v>
      </c>
      <c r="AG10" s="299"/>
      <c r="AH10" s="299"/>
      <c r="AI10" s="299"/>
      <c r="AJ10" s="299"/>
      <c r="AK10" s="299"/>
      <c r="AL10" s="299"/>
      <c r="AM10" s="341" t="s">
        <v>490</v>
      </c>
      <c r="AN10" s="299"/>
      <c r="AO10" s="299"/>
      <c r="AP10" s="299"/>
      <c r="AQ10" s="299"/>
      <c r="AR10" s="299"/>
      <c r="AS10" s="188"/>
      <c r="AT10" s="188"/>
      <c r="AU10" s="188"/>
      <c r="AV10" s="188"/>
      <c r="AW10" s="188"/>
      <c r="AX10" s="188"/>
      <c r="AY10" s="188"/>
      <c r="AZ10" s="188"/>
      <c r="BA10" s="188"/>
      <c r="BB10" s="188"/>
      <c r="BC10" s="188"/>
      <c r="BD10" s="188"/>
      <c r="BE10" s="188"/>
      <c r="BF10" s="188"/>
      <c r="BG10" s="188"/>
      <c r="BH10" s="188"/>
      <c r="BI10" s="188"/>
      <c r="BJ10" s="188"/>
      <c r="BK10" s="188"/>
      <c r="BL10" s="188"/>
    </row>
    <row r="11" spans="1:64" s="189" customFormat="1" ht="50.25" customHeight="1" thickTop="1" thickBot="1" x14ac:dyDescent="0.3">
      <c r="A11" s="296" t="s">
        <v>78</v>
      </c>
      <c r="B11" s="298" t="s">
        <v>79</v>
      </c>
      <c r="C11" s="298" t="s">
        <v>7</v>
      </c>
      <c r="D11" s="298" t="s">
        <v>80</v>
      </c>
      <c r="E11" s="298" t="s">
        <v>15</v>
      </c>
      <c r="F11" s="298" t="s">
        <v>17</v>
      </c>
      <c r="G11" s="298" t="s">
        <v>19</v>
      </c>
      <c r="H11" s="298" t="s">
        <v>21</v>
      </c>
      <c r="I11" s="298" t="s">
        <v>81</v>
      </c>
      <c r="J11" s="299"/>
      <c r="K11" s="299"/>
      <c r="L11" s="299"/>
      <c r="M11" s="298" t="s">
        <v>23</v>
      </c>
      <c r="N11" s="298" t="s">
        <v>82</v>
      </c>
      <c r="O11" s="298" t="s">
        <v>83</v>
      </c>
      <c r="P11" s="298" t="s">
        <v>84</v>
      </c>
      <c r="Q11" s="298" t="s">
        <v>85</v>
      </c>
      <c r="R11" s="298" t="s">
        <v>86</v>
      </c>
      <c r="S11" s="298" t="s">
        <v>87</v>
      </c>
      <c r="T11" s="298" t="s">
        <v>88</v>
      </c>
      <c r="U11" s="298" t="s">
        <v>85</v>
      </c>
      <c r="V11" s="298" t="s">
        <v>29</v>
      </c>
      <c r="W11" s="296" t="s">
        <v>89</v>
      </c>
      <c r="X11" s="301" t="s">
        <v>1237</v>
      </c>
      <c r="Y11" s="298" t="s">
        <v>33</v>
      </c>
      <c r="Z11" s="298" t="s">
        <v>90</v>
      </c>
      <c r="AA11" s="299"/>
      <c r="AB11" s="299"/>
      <c r="AC11" s="299"/>
      <c r="AD11" s="299"/>
      <c r="AE11" s="299"/>
      <c r="AF11" s="302" t="s">
        <v>91</v>
      </c>
      <c r="AG11" s="296" t="s">
        <v>92</v>
      </c>
      <c r="AH11" s="298" t="s">
        <v>85</v>
      </c>
      <c r="AI11" s="296" t="s">
        <v>93</v>
      </c>
      <c r="AJ11" s="298" t="s">
        <v>85</v>
      </c>
      <c r="AK11" s="296" t="s">
        <v>94</v>
      </c>
      <c r="AL11" s="296" t="s">
        <v>50</v>
      </c>
      <c r="AM11" s="298" t="s">
        <v>77</v>
      </c>
      <c r="AN11" s="298" t="s">
        <v>95</v>
      </c>
      <c r="AO11" s="298" t="s">
        <v>96</v>
      </c>
      <c r="AP11" s="298" t="s">
        <v>97</v>
      </c>
      <c r="AQ11" s="298" t="s">
        <v>98</v>
      </c>
      <c r="AR11" s="298" t="s">
        <v>54</v>
      </c>
      <c r="AS11" s="179"/>
      <c r="AT11" s="179"/>
      <c r="AU11" s="179"/>
      <c r="AV11" s="179"/>
      <c r="AW11" s="179"/>
      <c r="AX11" s="179"/>
      <c r="AY11" s="179"/>
      <c r="AZ11" s="179"/>
      <c r="BA11" s="179"/>
      <c r="BB11" s="179"/>
      <c r="BC11" s="179"/>
      <c r="BD11" s="179"/>
      <c r="BE11" s="179"/>
      <c r="BF11" s="179"/>
      <c r="BG11" s="179"/>
      <c r="BH11" s="179"/>
      <c r="BI11" s="179"/>
      <c r="BJ11" s="179"/>
      <c r="BK11" s="179"/>
      <c r="BL11" s="179"/>
    </row>
    <row r="12" spans="1:64" s="189" customFormat="1" ht="159.75" customHeight="1" thickTop="1" thickBot="1" x14ac:dyDescent="0.3">
      <c r="A12" s="297"/>
      <c r="B12" s="299"/>
      <c r="C12" s="299"/>
      <c r="D12" s="299"/>
      <c r="E12" s="299"/>
      <c r="F12" s="299"/>
      <c r="G12" s="299"/>
      <c r="H12" s="299"/>
      <c r="I12" s="205" t="s">
        <v>99</v>
      </c>
      <c r="J12" s="205" t="s">
        <v>100</v>
      </c>
      <c r="K12" s="205" t="s">
        <v>101</v>
      </c>
      <c r="L12" s="205" t="s">
        <v>102</v>
      </c>
      <c r="M12" s="299"/>
      <c r="N12" s="299"/>
      <c r="O12" s="299"/>
      <c r="P12" s="299"/>
      <c r="Q12" s="299"/>
      <c r="R12" s="299"/>
      <c r="S12" s="288"/>
      <c r="T12" s="299"/>
      <c r="U12" s="299"/>
      <c r="V12" s="299"/>
      <c r="W12" s="297"/>
      <c r="X12" s="299"/>
      <c r="Y12" s="299"/>
      <c r="Z12" s="202" t="s">
        <v>103</v>
      </c>
      <c r="AA12" s="205" t="s">
        <v>104</v>
      </c>
      <c r="AB12" s="205" t="s">
        <v>105</v>
      </c>
      <c r="AC12" s="205" t="s">
        <v>106</v>
      </c>
      <c r="AD12" s="205" t="s">
        <v>107</v>
      </c>
      <c r="AE12" s="205" t="s">
        <v>108</v>
      </c>
      <c r="AF12" s="303"/>
      <c r="AG12" s="297"/>
      <c r="AH12" s="299"/>
      <c r="AI12" s="297"/>
      <c r="AJ12" s="299"/>
      <c r="AK12" s="297"/>
      <c r="AL12" s="297"/>
      <c r="AM12" s="299"/>
      <c r="AN12" s="299"/>
      <c r="AO12" s="299"/>
      <c r="AP12" s="299"/>
      <c r="AQ12" s="299"/>
      <c r="AR12" s="299"/>
      <c r="AS12" s="190"/>
      <c r="AT12" s="190"/>
      <c r="AU12" s="190"/>
      <c r="AV12" s="190"/>
      <c r="AW12" s="190"/>
      <c r="AX12" s="190"/>
      <c r="AY12" s="190"/>
      <c r="AZ12" s="190"/>
      <c r="BA12" s="190"/>
      <c r="BB12" s="190"/>
      <c r="BC12" s="190"/>
      <c r="BD12" s="190"/>
      <c r="BE12" s="190"/>
      <c r="BF12" s="190"/>
      <c r="BG12" s="190"/>
      <c r="BH12" s="190"/>
      <c r="BI12" s="190"/>
      <c r="BJ12" s="190"/>
      <c r="BK12" s="190"/>
      <c r="BL12" s="190"/>
    </row>
    <row r="13" spans="1:64" s="217" customFormat="1" ht="98.25" customHeight="1" thickTop="1" thickBot="1" x14ac:dyDescent="0.3">
      <c r="A13" s="281">
        <v>1</v>
      </c>
      <c r="B13" s="274" t="s">
        <v>491</v>
      </c>
      <c r="C13" s="272" t="s">
        <v>278</v>
      </c>
      <c r="D13" s="272" t="s">
        <v>492</v>
      </c>
      <c r="E13" s="272" t="s">
        <v>253</v>
      </c>
      <c r="F13" s="272" t="s">
        <v>493</v>
      </c>
      <c r="G13" s="272" t="s">
        <v>494</v>
      </c>
      <c r="H13" s="272" t="s">
        <v>495</v>
      </c>
      <c r="I13" s="286" t="s">
        <v>496</v>
      </c>
      <c r="J13" s="286" t="s">
        <v>496</v>
      </c>
      <c r="K13" s="286" t="s">
        <v>496</v>
      </c>
      <c r="L13" s="286" t="s">
        <v>496</v>
      </c>
      <c r="M13" s="272" t="s">
        <v>252</v>
      </c>
      <c r="N13" s="272"/>
      <c r="O13" s="273">
        <v>5000</v>
      </c>
      <c r="P13" s="286" t="str">
        <f>IF(O13&lt;=0,"",IF(O13&lt;=2,"Muy Baja",IF(O13&lt;=24,"Baja",IF(O13&lt;=500,"Media",IF(O13&lt;=5000,"Alta","Muy Alta")))))</f>
        <v>Alta</v>
      </c>
      <c r="Q13" s="289">
        <f>IF(P13="","",IF(P13="Muy Baja",0.2,IF(P13="Baja",0.4,IF(P13="Media",0.6,IF(P13="Alta",0.8,IF(P13="Muy Alta",1,))))))</f>
        <v>0.8</v>
      </c>
      <c r="R13" s="289" t="s">
        <v>200</v>
      </c>
      <c r="S13" s="289" t="str">
        <f ca="1">IF(NOT(ISERROR(MATCH(R13,'Tabla Impacto'!$B$221:$B$224,0))),'Tabla Impacto'!$F$224&amp;"Por favor no seleccionar los criterios de impacto(Afectación Económica o presupuestal y Pérdida Reputacional)",R13)</f>
        <v>El riesgo afecta la imagen de la entidad internamente, de conocimiento general, nivel interno, de junta dircetiva y accionistas y/o de provedores</v>
      </c>
      <c r="T13" s="286" t="str">
        <f ca="1">+IF(OR(S13='Tabla Impacto'!$C$11,S13='Tabla Impacto'!$D$11),"Leve",IF(OR(S13='Tabla Impacto'!$C$12,S13='Tabla Impacto'!$D$12),"Menor",IF(OR(S13='Tabla Impacto'!$C$13,S13='Tabla Impacto'!$D$13,S13='Tabla Impacto'!$E$13),"Moderado",IF(OR(S13='Tabla Impacto'!$C$14,S13='Tabla Impacto'!$D$14,S13='Tabla Impacto'!$E$14),"Mayor",IF(OR(S13='Tabla Impacto'!$C$15,S13='Tabla Impacto'!$D$15,S13='Tabla Impacto'!$E$15),"Catastrófico","")))))</f>
        <v>Menor</v>
      </c>
      <c r="U13" s="289">
        <f ca="1">IF(T13="","",IF(T13="Leve",0.2,IF(T13="Menor",0.4,IF(T13="Moderado",0.6,IF(T13="Mayor",0.8,IF(T13="Catastrófico",1,))))))</f>
        <v>0.4</v>
      </c>
      <c r="V13" s="287"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14">
        <v>1</v>
      </c>
      <c r="X13" s="215" t="s">
        <v>507</v>
      </c>
      <c r="Y13" s="208" t="str">
        <f t="shared" ref="Y13:Y234" si="0">IF(OR(Z13="Preventivo",Z13="Detectivo"),"Probabilidad",IF(Z13="Correctivo","Impacto",""))</f>
        <v>Probabilidad</v>
      </c>
      <c r="Z13" s="209" t="s">
        <v>221</v>
      </c>
      <c r="AA13" s="209" t="s">
        <v>229</v>
      </c>
      <c r="AB13" s="210" t="str">
        <f>IF(AND(Z13="Preventivo",AA13="Automático"),"50%",IF(AND(Z13="Preventivo",AA13="Manual"),"40%",IF(AND(Z13="Detectivo",AA13="Automático"),"40%",IF(AND(Z13="Detectivo",AA13="Manual"),"30%",IF(AND(Z13="Correctivo",AA13="Automático"),"35%",IF(AND(Z13="Correctivo",AA13="Manual"),"25%",""))))))</f>
        <v>40%</v>
      </c>
      <c r="AC13" s="209" t="s">
        <v>232</v>
      </c>
      <c r="AD13" s="209" t="s">
        <v>237</v>
      </c>
      <c r="AE13" s="209" t="s">
        <v>241</v>
      </c>
      <c r="AF13" s="211">
        <f>IFERROR(IF(Y13="Probabilidad",(Q13-(+Q13*AB13)),IF(Y13="Impacto",Q13,"")),"")</f>
        <v>0.48</v>
      </c>
      <c r="AG13" s="212" t="str">
        <f t="shared" ref="AG13:AG234" si="1">IFERROR(IF(AF13="","",IF(AF13&lt;=0.2,"Muy Baja",IF(AF13&lt;=0.4,"Baja",IF(AF13&lt;=0.6,"Media",IF(AF13&lt;=0.8,"Alta","Muy Alta"))))),"")</f>
        <v>Media</v>
      </c>
      <c r="AH13" s="210">
        <f t="shared" ref="AH13:AH234" si="2">+AF13</f>
        <v>0.48</v>
      </c>
      <c r="AI13" s="212" t="str">
        <f t="shared" ref="AI13:AI234" ca="1" si="3">IFERROR(IF(AJ13="","",IF(AJ13&lt;=0.2,"Leve",IF(AJ13&lt;=0.4,"Menor",IF(AJ13&lt;=0.6,"Moderado",IF(AJ13&lt;=0.8,"Mayor","Catastrófico"))))),"")</f>
        <v>Menor</v>
      </c>
      <c r="AJ13" s="210">
        <f ca="1">IFERROR(IF(Y13="Impacto",(U13-(+U13*AB13)),IF(Y13="Probabilidad",U13,"")),"")</f>
        <v>0.4</v>
      </c>
      <c r="AK13" s="213" t="str">
        <f t="shared" ref="AK13:AK234" ca="1" si="4">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09" t="s">
        <v>268</v>
      </c>
      <c r="AM13" s="215"/>
      <c r="AN13" s="215"/>
      <c r="AO13" s="216"/>
      <c r="AP13" s="216"/>
      <c r="AQ13" s="215"/>
      <c r="AR13" s="215"/>
      <c r="AS13" s="181"/>
      <c r="AT13" s="181"/>
      <c r="AU13" s="181"/>
      <c r="AV13" s="181"/>
      <c r="AW13" s="181"/>
      <c r="AX13" s="181"/>
      <c r="AY13" s="181"/>
      <c r="AZ13" s="181"/>
      <c r="BA13" s="181"/>
      <c r="BB13" s="181"/>
      <c r="BC13" s="181"/>
      <c r="BD13" s="181"/>
      <c r="BE13" s="181"/>
      <c r="BF13" s="181"/>
      <c r="BG13" s="181"/>
      <c r="BH13" s="181"/>
      <c r="BI13" s="181"/>
      <c r="BJ13" s="181"/>
      <c r="BK13" s="181"/>
      <c r="BL13" s="181"/>
    </row>
    <row r="14" spans="1:64" s="217" customFormat="1" ht="98.25" customHeight="1" thickTop="1" thickBot="1" x14ac:dyDescent="0.3">
      <c r="A14" s="280"/>
      <c r="B14" s="280"/>
      <c r="C14" s="280"/>
      <c r="D14" s="279"/>
      <c r="E14" s="280"/>
      <c r="F14" s="280"/>
      <c r="G14" s="280"/>
      <c r="H14" s="280"/>
      <c r="I14" s="288"/>
      <c r="J14" s="288"/>
      <c r="K14" s="288"/>
      <c r="L14" s="288"/>
      <c r="M14" s="280"/>
      <c r="N14" s="280"/>
      <c r="O14" s="288"/>
      <c r="P14" s="288"/>
      <c r="Q14" s="280"/>
      <c r="R14" s="280"/>
      <c r="S14" s="280"/>
      <c r="T14" s="288"/>
      <c r="U14" s="280"/>
      <c r="V14" s="288"/>
      <c r="W14" s="214">
        <v>2</v>
      </c>
      <c r="X14" s="215" t="s">
        <v>508</v>
      </c>
      <c r="Y14" s="208" t="str">
        <f t="shared" si="0"/>
        <v>Probabilidad</v>
      </c>
      <c r="Z14" s="209" t="s">
        <v>221</v>
      </c>
      <c r="AA14" s="209" t="s">
        <v>229</v>
      </c>
      <c r="AB14" s="210" t="str">
        <f t="shared" ref="AB14" si="5">IF(AND(Z14="Preventivo",AA14="Automático"),"50%",IF(AND(Z14="Preventivo",AA14="Manual"),"40%",IF(AND(Z14="Detectivo",AA14="Automático"),"40%",IF(AND(Z14="Detectivo",AA14="Manual"),"30%",IF(AND(Z14="Correctivo",AA14="Automático"),"35%",IF(AND(Z14="Correctivo",AA14="Manual"),"25%",""))))))</f>
        <v>40%</v>
      </c>
      <c r="AC14" s="209" t="s">
        <v>232</v>
      </c>
      <c r="AD14" s="209" t="s">
        <v>237</v>
      </c>
      <c r="AE14" s="209" t="s">
        <v>241</v>
      </c>
      <c r="AF14" s="211">
        <f t="shared" ref="AF14" si="6">IFERROR(IF(AND(Y13="Probabilidad",Y14="Probabilidad"),(AH13-(+AH13*AB14)),IF(Y14="Probabilidad",(Q13-(+Q13*AB14)),IF(Y14="Impacto",AH13,""))),"")</f>
        <v>0.28799999999999998</v>
      </c>
      <c r="AG14" s="212" t="str">
        <f t="shared" si="1"/>
        <v>Baja</v>
      </c>
      <c r="AH14" s="210">
        <f t="shared" si="2"/>
        <v>0.28799999999999998</v>
      </c>
      <c r="AI14" s="212" t="str">
        <f t="shared" ca="1" si="3"/>
        <v>Menor</v>
      </c>
      <c r="AJ14" s="210">
        <f ca="1">IFERROR(IF(AND(Y13="Impacto",Y14="Impacto"),(AJ13-(+AJ13*AB14)),IF(Y14="Impacto",(U13-(+U13*AB14)),IF(Y14="Probabilidad",AJ13,""))),"")</f>
        <v>0.4</v>
      </c>
      <c r="AK14" s="213" t="str">
        <f t="shared" ca="1" si="4"/>
        <v>Moderado</v>
      </c>
      <c r="AL14" s="209" t="s">
        <v>268</v>
      </c>
      <c r="AM14" s="215"/>
      <c r="AN14" s="215"/>
      <c r="AO14" s="216"/>
      <c r="AP14" s="216"/>
      <c r="AQ14" s="215"/>
      <c r="AR14" s="215"/>
      <c r="AS14" s="181"/>
      <c r="AT14" s="181"/>
      <c r="AU14" s="181"/>
      <c r="AV14" s="181"/>
      <c r="AW14" s="181"/>
      <c r="AX14" s="181"/>
      <c r="AY14" s="181"/>
      <c r="AZ14" s="181"/>
      <c r="BA14" s="181"/>
      <c r="BB14" s="181"/>
      <c r="BC14" s="181"/>
      <c r="BD14" s="181"/>
      <c r="BE14" s="181"/>
      <c r="BF14" s="181"/>
      <c r="BG14" s="181"/>
      <c r="BH14" s="181"/>
      <c r="BI14" s="181"/>
      <c r="BJ14" s="181"/>
      <c r="BK14" s="181"/>
      <c r="BL14" s="181"/>
    </row>
    <row r="15" spans="1:64" s="217" customFormat="1" ht="89.25" customHeight="1" thickTop="1" thickBot="1" x14ac:dyDescent="0.3">
      <c r="A15" s="281">
        <v>2</v>
      </c>
      <c r="B15" s="274" t="s">
        <v>497</v>
      </c>
      <c r="C15" s="272" t="s">
        <v>278</v>
      </c>
      <c r="D15" s="272" t="s">
        <v>498</v>
      </c>
      <c r="E15" s="272" t="s">
        <v>253</v>
      </c>
      <c r="F15" s="272" t="s">
        <v>499</v>
      </c>
      <c r="G15" s="272" t="s">
        <v>500</v>
      </c>
      <c r="H15" s="272" t="s">
        <v>501</v>
      </c>
      <c r="I15" s="286" t="s">
        <v>496</v>
      </c>
      <c r="J15" s="286" t="s">
        <v>496</v>
      </c>
      <c r="K15" s="286" t="s">
        <v>496</v>
      </c>
      <c r="L15" s="286" t="s">
        <v>496</v>
      </c>
      <c r="M15" s="272" t="s">
        <v>252</v>
      </c>
      <c r="N15" s="272"/>
      <c r="O15" s="273">
        <v>500</v>
      </c>
      <c r="P15" s="286" t="str">
        <f>IF(O15&lt;=0,"",IF(O15&lt;=2,"Muy Baja",IF(O15&lt;=24,"Baja",IF(O15&lt;=500,"Media",IF(O15&lt;=5000,"Alta","Muy Alta")))))</f>
        <v>Media</v>
      </c>
      <c r="Q15" s="289">
        <f>IF(P15="","",IF(P15="Muy Baja",0.2,IF(P15="Baja",0.4,IF(P15="Media",0.6,IF(P15="Alta",0.8,IF(P15="Muy Alta",1,))))))</f>
        <v>0.6</v>
      </c>
      <c r="R15" s="289" t="s">
        <v>203</v>
      </c>
      <c r="S15" s="289" t="str">
        <f ca="1">IF(NOT(ISERROR(MATCH(R15,'Tabla Impacto'!$B$221:$B$224,0))),'Tabla Impacto'!$F$224&amp;"Por favor no seleccionar los criterios de impacto(Afectación Económica o presupuestal y Pérdida Reputacional)",R15)</f>
        <v>El riesgo afecta la imagen de la entidad con algunos usuarios de relevancia frente al logro de los objetivos</v>
      </c>
      <c r="T15" s="286" t="str">
        <f ca="1">+IF(OR(S15='Tabla Impacto'!$C$11,S15='Tabla Impacto'!$D$11),"Leve",IF(OR(S15='Tabla Impacto'!$C$12,S15='Tabla Impacto'!$D$12),"Menor",IF(OR(S15='Tabla Impacto'!$C$13,S15='Tabla Impacto'!$D$13,S15='Tabla Impacto'!$E$13),"Moderado",IF(OR(S15='Tabla Impacto'!$C$14,S15='Tabla Impacto'!$D$14,S15='Tabla Impacto'!$E$14),"Mayor",IF(OR(S15='Tabla Impacto'!$C$15,S15='Tabla Impacto'!$D$15,S15='Tabla Impacto'!$E$15),"Catastrófico","")))))</f>
        <v>Moderado</v>
      </c>
      <c r="U15" s="289">
        <f ca="1">IF(T15="","",IF(T15="Leve",0.2,IF(T15="Menor",0.4,IF(T15="Moderado",0.6,IF(T15="Mayor",0.8,IF(T15="Catastrófico",1,))))))</f>
        <v>0.6</v>
      </c>
      <c r="V15" s="287" t="str">
        <f ca="1">IF(OR(AND(P15="Muy Baja",T15="Leve"),AND(P15="Muy Baja",T15="Menor"),AND(P15="Baja",T15="Leve")),"Bajo",IF(OR(AND(P15="Muy baja",T15="Moderado"),AND(P15="Baja",T15="Menor"),AND(P15="Baja",T15="Moderado"),AND(P15="Media",T15="Leve"),AND(P15="Media",T15="Menor"),AND(P15="Media",T15="Moderado"),AND(P15="Alta",T15="Leve"),AND(P15="Alta",T15="Menor")),"Moderado",IF(OR(AND(P15="Muy Baja",T15="Mayor"),AND(P15="Baja",T15="Mayor"),AND(P15="Media",T15="Mayor"),AND(P15="Alta",T15="Moderado"),AND(P15="Alta",T15="Mayor"),AND(P15="Muy Alta",T15="Leve"),AND(P15="Muy Alta",T15="Menor"),AND(P15="Muy Alta",T15="Moderado"),AND(P15="Muy Alta",T15="Mayor")),"Alto",IF(OR(AND(P15="Muy Baja",T15="Catastrófico"),AND(P15="Baja",T15="Catastrófico"),AND(P15="Media",T15="Catastrófico"),AND(P15="Alta",T15="Catastrófico"),AND(P15="Muy Alta",T15="Catastrófico")),"Extremo",""))))</f>
        <v>Moderado</v>
      </c>
      <c r="W15" s="214">
        <v>1</v>
      </c>
      <c r="X15" s="215" t="s">
        <v>509</v>
      </c>
      <c r="Y15" s="208" t="str">
        <f t="shared" si="0"/>
        <v>Probabilidad</v>
      </c>
      <c r="Z15" s="209" t="s">
        <v>221</v>
      </c>
      <c r="AA15" s="209" t="s">
        <v>229</v>
      </c>
      <c r="AB15" s="210" t="str">
        <f t="shared" ref="AB15:AB16" si="7">IF(AND(Z15="Preventivo",AA15="Automático"),"50%",IF(AND(Z15="Preventivo",AA15="Manual"),"40%",IF(AND(Z15="Detectivo",AA15="Automático"),"40%",IF(AND(Z15="Detectivo",AA15="Manual"),"30%",IF(AND(Z15="Correctivo",AA15="Automático"),"35%",IF(AND(Z15="Correctivo",AA15="Manual"),"25%",""))))))</f>
        <v>40%</v>
      </c>
      <c r="AC15" s="209" t="s">
        <v>232</v>
      </c>
      <c r="AD15" s="209" t="s">
        <v>237</v>
      </c>
      <c r="AE15" s="209" t="s">
        <v>241</v>
      </c>
      <c r="AF15" s="211">
        <f>IFERROR(IF(Y15="Probabilidad",(Q15-(+Q15*AB15)),IF(Y15="Impacto",Q15,"")),"")</f>
        <v>0.36</v>
      </c>
      <c r="AG15" s="212" t="str">
        <f t="shared" si="1"/>
        <v>Baja</v>
      </c>
      <c r="AH15" s="210">
        <f t="shared" si="2"/>
        <v>0.36</v>
      </c>
      <c r="AI15" s="212" t="str">
        <f t="shared" ca="1" si="3"/>
        <v>Moderado</v>
      </c>
      <c r="AJ15" s="210">
        <f ca="1">IFERROR(IF(Y15="Impacto",(U15-(+U15*AB15)),IF(Y15="Probabilidad",U15,"")),"")</f>
        <v>0.6</v>
      </c>
      <c r="AK15" s="213" t="str">
        <f t="shared" ca="1" si="4"/>
        <v>Moderado</v>
      </c>
      <c r="AL15" s="209" t="s">
        <v>268</v>
      </c>
      <c r="AM15" s="215"/>
      <c r="AN15" s="215"/>
      <c r="AO15" s="216"/>
      <c r="AP15" s="216"/>
      <c r="AQ15" s="215"/>
      <c r="AR15" s="215"/>
      <c r="AS15" s="181"/>
      <c r="AT15" s="181"/>
      <c r="AU15" s="181"/>
      <c r="AV15" s="181"/>
      <c r="AW15" s="181"/>
      <c r="AX15" s="181"/>
      <c r="AY15" s="181"/>
      <c r="AZ15" s="181"/>
      <c r="BA15" s="181"/>
      <c r="BB15" s="181"/>
      <c r="BC15" s="181"/>
      <c r="BD15" s="181"/>
      <c r="BE15" s="181"/>
      <c r="BF15" s="181"/>
      <c r="BG15" s="181"/>
      <c r="BH15" s="181"/>
      <c r="BI15" s="181"/>
      <c r="BJ15" s="181"/>
      <c r="BK15" s="181"/>
      <c r="BL15" s="181"/>
    </row>
    <row r="16" spans="1:64" s="217" customFormat="1" ht="89.25" customHeight="1" thickTop="1" thickBot="1" x14ac:dyDescent="0.3">
      <c r="A16" s="280"/>
      <c r="B16" s="280"/>
      <c r="C16" s="280"/>
      <c r="D16" s="279"/>
      <c r="E16" s="280"/>
      <c r="F16" s="280"/>
      <c r="G16" s="280"/>
      <c r="H16" s="280"/>
      <c r="I16" s="288"/>
      <c r="J16" s="288"/>
      <c r="K16" s="288"/>
      <c r="L16" s="288"/>
      <c r="M16" s="280"/>
      <c r="N16" s="280"/>
      <c r="O16" s="288"/>
      <c r="P16" s="288"/>
      <c r="Q16" s="280"/>
      <c r="R16" s="280"/>
      <c r="S16" s="280"/>
      <c r="T16" s="288"/>
      <c r="U16" s="280"/>
      <c r="V16" s="288"/>
      <c r="W16" s="214">
        <v>2</v>
      </c>
      <c r="X16" s="215" t="s">
        <v>510</v>
      </c>
      <c r="Y16" s="208" t="str">
        <f t="shared" si="0"/>
        <v>Probabilidad</v>
      </c>
      <c r="Z16" s="209" t="s">
        <v>221</v>
      </c>
      <c r="AA16" s="209" t="s">
        <v>229</v>
      </c>
      <c r="AB16" s="210" t="str">
        <f t="shared" si="7"/>
        <v>40%</v>
      </c>
      <c r="AC16" s="209" t="s">
        <v>232</v>
      </c>
      <c r="AD16" s="209" t="s">
        <v>237</v>
      </c>
      <c r="AE16" s="209" t="s">
        <v>241</v>
      </c>
      <c r="AF16" s="211">
        <f t="shared" ref="AF16" si="8">IFERROR(IF(AND(Y15="Probabilidad",Y16="Probabilidad"),(AH15-(+AH15*AB16)),IF(Y16="Probabilidad",(Q15-(+Q15*AB16)),IF(Y16="Impacto",AH15,""))),"")</f>
        <v>0.216</v>
      </c>
      <c r="AG16" s="212" t="str">
        <f t="shared" si="1"/>
        <v>Baja</v>
      </c>
      <c r="AH16" s="210">
        <f t="shared" si="2"/>
        <v>0.216</v>
      </c>
      <c r="AI16" s="212" t="str">
        <f t="shared" ca="1" si="3"/>
        <v>Moderado</v>
      </c>
      <c r="AJ16" s="210">
        <f ca="1">IFERROR(IF(AND(Y15="Impacto",Y16="Impacto"),(AJ15-(+AJ15*AB16)),IF(Y16="Impacto",(U15-(+U15*AB16)),IF(Y16="Probabilidad",AJ15,""))),"")</f>
        <v>0.6</v>
      </c>
      <c r="AK16" s="213" t="str">
        <f t="shared" ca="1" si="4"/>
        <v>Moderado</v>
      </c>
      <c r="AL16" s="209" t="s">
        <v>268</v>
      </c>
      <c r="AM16" s="215"/>
      <c r="AN16" s="215"/>
      <c r="AO16" s="216"/>
      <c r="AP16" s="216"/>
      <c r="AQ16" s="215"/>
      <c r="AR16" s="215"/>
      <c r="AS16" s="181"/>
      <c r="AT16" s="181"/>
      <c r="AU16" s="181"/>
      <c r="AV16" s="181"/>
      <c r="AW16" s="181"/>
      <c r="AX16" s="181"/>
      <c r="AY16" s="181"/>
      <c r="AZ16" s="181"/>
      <c r="BA16" s="181"/>
      <c r="BB16" s="181"/>
      <c r="BC16" s="181"/>
      <c r="BD16" s="181"/>
      <c r="BE16" s="181"/>
      <c r="BF16" s="181"/>
      <c r="BG16" s="181"/>
      <c r="BH16" s="181"/>
      <c r="BI16" s="181"/>
      <c r="BJ16" s="181"/>
      <c r="BK16" s="181"/>
      <c r="BL16" s="181"/>
    </row>
    <row r="17" spans="1:64" s="217" customFormat="1" ht="99" customHeight="1" thickTop="1" thickBot="1" x14ac:dyDescent="0.3">
      <c r="A17" s="281">
        <v>3</v>
      </c>
      <c r="B17" s="274" t="s">
        <v>502</v>
      </c>
      <c r="C17" s="272" t="s">
        <v>279</v>
      </c>
      <c r="D17" s="272" t="s">
        <v>503</v>
      </c>
      <c r="E17" s="272" t="s">
        <v>253</v>
      </c>
      <c r="F17" s="272" t="s">
        <v>504</v>
      </c>
      <c r="G17" s="272" t="s">
        <v>505</v>
      </c>
      <c r="H17" s="272" t="s">
        <v>506</v>
      </c>
      <c r="I17" s="286" t="s">
        <v>496</v>
      </c>
      <c r="J17" s="286" t="s">
        <v>496</v>
      </c>
      <c r="K17" s="286" t="s">
        <v>496</v>
      </c>
      <c r="L17" s="286" t="s">
        <v>496</v>
      </c>
      <c r="M17" s="272" t="s">
        <v>252</v>
      </c>
      <c r="N17" s="272"/>
      <c r="O17" s="273">
        <v>1</v>
      </c>
      <c r="P17" s="286" t="str">
        <f>IF(O17&lt;=0,"",IF(O17&lt;=2,"Muy Baja",IF(O17&lt;=24,"Baja",IF(O17&lt;=500,"Media",IF(O17&lt;=5000,"Alta","Muy Alta")))))</f>
        <v>Muy Baja</v>
      </c>
      <c r="Q17" s="289">
        <f>IF(P17="","",IF(P17="Muy Baja",0.2,IF(P17="Baja",0.4,IF(P17="Media",0.6,IF(P17="Alta",0.8,IF(P17="Muy Alta",1,))))))</f>
        <v>0.2</v>
      </c>
      <c r="R17" s="289" t="s">
        <v>205</v>
      </c>
      <c r="S17" s="289" t="str">
        <f ca="1">IF(NOT(ISERROR(MATCH(R17,'Tabla Impacto'!$B$221:$B$224,0))),'Tabla Impacto'!$F$224&amp;"Por favor no seleccionar los criterios de impacto(Afectación Económica o presupuestal y Pérdida Reputacional)",R17)</f>
        <v xml:space="preserve">Entre 100 y 500 SMLMV </v>
      </c>
      <c r="T17" s="286" t="str">
        <f ca="1">+IF(OR(S17='Tabla Impacto'!$C$11,S17='Tabla Impacto'!$D$11),"Leve",IF(OR(S17='Tabla Impacto'!$C$12,S17='Tabla Impacto'!$D$12),"Menor",IF(OR(S17='Tabla Impacto'!$C$13,S17='Tabla Impacto'!$D$13,S17='Tabla Impacto'!$E$13),"Moderado",IF(OR(S17='Tabla Impacto'!$C$14,S17='Tabla Impacto'!$D$14,S17='Tabla Impacto'!$E$14),"Mayor",IF(OR(S17='Tabla Impacto'!$C$15,S17='Tabla Impacto'!$D$15,S17='Tabla Impacto'!$E$15),"Catastrófico","")))))</f>
        <v>Mayor</v>
      </c>
      <c r="U17" s="289">
        <f ca="1">IF(T17="","",IF(T17="Leve",0.2,IF(T17="Menor",0.4,IF(T17="Moderado",0.6,IF(T17="Mayor",0.8,IF(T17="Catastrófico",1,))))))</f>
        <v>0.8</v>
      </c>
      <c r="V17" s="287" t="str">
        <f ca="1">IF(OR(AND(P17="Muy Baja",T17="Leve"),AND(P17="Muy Baja",T17="Menor"),AND(P17="Baja",T17="Leve")),"Bajo",IF(OR(AND(P17="Muy baja",T17="Moderado"),AND(P17="Baja",T17="Menor"),AND(P17="Baja",T17="Moderado"),AND(P17="Media",T17="Leve"),AND(P17="Media",T17="Menor"),AND(P17="Media",T17="Moderado"),AND(P17="Alta",T17="Leve"),AND(P17="Alta",T17="Menor")),"Moderado",IF(OR(AND(P17="Muy Baja",T17="Mayor"),AND(P17="Baja",T17="Mayor"),AND(P17="Media",T17="Mayor"),AND(P17="Alta",T17="Moderado"),AND(P17="Alta",T17="Mayor"),AND(P17="Muy Alta",T17="Leve"),AND(P17="Muy Alta",T17="Menor"),AND(P17="Muy Alta",T17="Moderado"),AND(P17="Muy Alta",T17="Mayor")),"Alto",IF(OR(AND(P17="Muy Baja",T17="Catastrófico"),AND(P17="Baja",T17="Catastrófico"),AND(P17="Media",T17="Catastrófico"),AND(P17="Alta",T17="Catastrófico"),AND(P17="Muy Alta",T17="Catastrófico")),"Extremo",""))))</f>
        <v>Alto</v>
      </c>
      <c r="W17" s="214">
        <v>1</v>
      </c>
      <c r="X17" s="215" t="s">
        <v>517</v>
      </c>
      <c r="Y17" s="208" t="str">
        <f t="shared" si="0"/>
        <v>Probabilidad</v>
      </c>
      <c r="Z17" s="209" t="s">
        <v>221</v>
      </c>
      <c r="AA17" s="209" t="s">
        <v>229</v>
      </c>
      <c r="AB17" s="210" t="str">
        <f t="shared" ref="AB17:AB234" si="9">IF(AND(Z17="Preventivo",AA17="Automático"),"50%",IF(AND(Z17="Preventivo",AA17="Manual"),"40%",IF(AND(Z17="Detectivo",AA17="Automático"),"40%",IF(AND(Z17="Detectivo",AA17="Manual"),"30%",IF(AND(Z17="Correctivo",AA17="Automático"),"35%",IF(AND(Z17="Correctivo",AA17="Manual"),"25%",""))))))</f>
        <v>40%</v>
      </c>
      <c r="AC17" s="209" t="s">
        <v>232</v>
      </c>
      <c r="AD17" s="209" t="s">
        <v>237</v>
      </c>
      <c r="AE17" s="209" t="s">
        <v>241</v>
      </c>
      <c r="AF17" s="211">
        <f>IFERROR(IF(Y17="Probabilidad",(Q17-(+Q17*AB17)),IF(Y17="Impacto",Q17,"")),"")</f>
        <v>0.12</v>
      </c>
      <c r="AG17" s="212" t="str">
        <f t="shared" si="1"/>
        <v>Muy Baja</v>
      </c>
      <c r="AH17" s="210">
        <f t="shared" si="2"/>
        <v>0.12</v>
      </c>
      <c r="AI17" s="212" t="str">
        <f t="shared" ca="1" si="3"/>
        <v>Mayor</v>
      </c>
      <c r="AJ17" s="210">
        <f ca="1">IFERROR(IF(Y17="Impacto",(U17-(+U17*AB17)),IF(Y17="Probabilidad",U17,"")),"")</f>
        <v>0.8</v>
      </c>
      <c r="AK17" s="213" t="str">
        <f t="shared" ca="1" si="4"/>
        <v>Alto</v>
      </c>
      <c r="AL17" s="209" t="s">
        <v>275</v>
      </c>
      <c r="AM17" s="215" t="s">
        <v>1164</v>
      </c>
      <c r="AN17" s="215" t="s">
        <v>1165</v>
      </c>
      <c r="AO17" s="218" t="s">
        <v>1166</v>
      </c>
      <c r="AP17" s="218" t="s">
        <v>1166</v>
      </c>
      <c r="AQ17" s="215" t="s">
        <v>1167</v>
      </c>
      <c r="AR17" s="215" t="s">
        <v>272</v>
      </c>
      <c r="AS17" s="181"/>
      <c r="AT17" s="181"/>
      <c r="AU17" s="181"/>
      <c r="AV17" s="181"/>
      <c r="AW17" s="181"/>
      <c r="AX17" s="181"/>
      <c r="AY17" s="181"/>
      <c r="AZ17" s="181"/>
      <c r="BA17" s="181"/>
      <c r="BB17" s="181"/>
      <c r="BC17" s="181"/>
      <c r="BD17" s="181"/>
      <c r="BE17" s="181"/>
      <c r="BF17" s="181"/>
      <c r="BG17" s="181"/>
      <c r="BH17" s="181"/>
      <c r="BI17" s="181"/>
      <c r="BJ17" s="181"/>
      <c r="BK17" s="181"/>
      <c r="BL17" s="181"/>
    </row>
    <row r="18" spans="1:64" s="217" customFormat="1" ht="99" customHeight="1" thickTop="1" thickBot="1" x14ac:dyDescent="0.3">
      <c r="A18" s="280"/>
      <c r="B18" s="274"/>
      <c r="C18" s="272"/>
      <c r="D18" s="272"/>
      <c r="E18" s="272"/>
      <c r="F18" s="272"/>
      <c r="G18" s="272"/>
      <c r="H18" s="272"/>
      <c r="I18" s="286"/>
      <c r="J18" s="286"/>
      <c r="K18" s="286"/>
      <c r="L18" s="286"/>
      <c r="M18" s="272"/>
      <c r="N18" s="280"/>
      <c r="O18" s="288"/>
      <c r="P18" s="288"/>
      <c r="Q18" s="280"/>
      <c r="R18" s="280"/>
      <c r="S18" s="280"/>
      <c r="T18" s="288"/>
      <c r="U18" s="280"/>
      <c r="V18" s="288"/>
      <c r="W18" s="214">
        <v>2</v>
      </c>
      <c r="X18" s="215" t="s">
        <v>518</v>
      </c>
      <c r="Y18" s="208" t="str">
        <f t="shared" si="0"/>
        <v>Probabilidad</v>
      </c>
      <c r="Z18" s="209" t="s">
        <v>221</v>
      </c>
      <c r="AA18" s="209" t="s">
        <v>229</v>
      </c>
      <c r="AB18" s="210" t="str">
        <f t="shared" si="9"/>
        <v>40%</v>
      </c>
      <c r="AC18" s="209" t="s">
        <v>232</v>
      </c>
      <c r="AD18" s="209" t="s">
        <v>237</v>
      </c>
      <c r="AE18" s="209" t="s">
        <v>241</v>
      </c>
      <c r="AF18" s="211">
        <f t="shared" ref="AF18:AF19" si="10">IFERROR(IF(AND(Y17="Probabilidad",Y18="Probabilidad"),(AH17-(+AH17*AB18)),IF(Y18="Probabilidad",(Q17-(+Q17*AB18)),IF(Y18="Impacto",AH17,""))),"")</f>
        <v>7.1999999999999995E-2</v>
      </c>
      <c r="AG18" s="212" t="str">
        <f t="shared" si="1"/>
        <v>Muy Baja</v>
      </c>
      <c r="AH18" s="210">
        <f t="shared" si="2"/>
        <v>7.1999999999999995E-2</v>
      </c>
      <c r="AI18" s="212" t="str">
        <f t="shared" ca="1" si="3"/>
        <v>Mayor</v>
      </c>
      <c r="AJ18" s="210">
        <f ca="1">IFERROR(IF(AND(Y17="Impacto",Y18="Impacto"),(AJ17-(+AJ17*AB18)),IF(Y18="Impacto",(U17-(+U17*AB18)),IF(Y18="Probabilidad",AJ17,""))),"")</f>
        <v>0.8</v>
      </c>
      <c r="AK18" s="213" t="str">
        <f t="shared" ca="1" si="4"/>
        <v>Alto</v>
      </c>
      <c r="AL18" s="209" t="s">
        <v>275</v>
      </c>
      <c r="AM18" s="215" t="s">
        <v>1168</v>
      </c>
      <c r="AN18" s="215" t="s">
        <v>1165</v>
      </c>
      <c r="AO18" s="218" t="s">
        <v>1169</v>
      </c>
      <c r="AP18" s="218" t="s">
        <v>1169</v>
      </c>
      <c r="AQ18" s="215" t="s">
        <v>1170</v>
      </c>
      <c r="AR18" s="215" t="s">
        <v>272</v>
      </c>
      <c r="AS18" s="181"/>
      <c r="AT18" s="181"/>
      <c r="AU18" s="181"/>
      <c r="AV18" s="181"/>
      <c r="AW18" s="181"/>
      <c r="AX18" s="181"/>
      <c r="AY18" s="181"/>
      <c r="AZ18" s="181"/>
      <c r="BA18" s="181"/>
      <c r="BB18" s="181"/>
      <c r="BC18" s="181"/>
      <c r="BD18" s="181"/>
      <c r="BE18" s="181"/>
      <c r="BF18" s="181"/>
      <c r="BG18" s="181"/>
      <c r="BH18" s="181"/>
      <c r="BI18" s="181"/>
      <c r="BJ18" s="181"/>
      <c r="BK18" s="181"/>
      <c r="BL18" s="181"/>
    </row>
    <row r="19" spans="1:64" s="217" customFormat="1" ht="99" customHeight="1" thickTop="1" thickBot="1" x14ac:dyDescent="0.3">
      <c r="A19" s="280"/>
      <c r="B19" s="274"/>
      <c r="C19" s="272"/>
      <c r="D19" s="272"/>
      <c r="E19" s="272"/>
      <c r="F19" s="272"/>
      <c r="G19" s="272"/>
      <c r="H19" s="272"/>
      <c r="I19" s="286"/>
      <c r="J19" s="286"/>
      <c r="K19" s="286"/>
      <c r="L19" s="286"/>
      <c r="M19" s="272"/>
      <c r="N19" s="280"/>
      <c r="O19" s="288"/>
      <c r="P19" s="288"/>
      <c r="Q19" s="280"/>
      <c r="R19" s="280"/>
      <c r="S19" s="280"/>
      <c r="T19" s="288"/>
      <c r="U19" s="280"/>
      <c r="V19" s="288"/>
      <c r="W19" s="214">
        <v>3</v>
      </c>
      <c r="X19" s="215" t="s">
        <v>519</v>
      </c>
      <c r="Y19" s="208" t="str">
        <f t="shared" si="0"/>
        <v>Probabilidad</v>
      </c>
      <c r="Z19" s="209" t="s">
        <v>221</v>
      </c>
      <c r="AA19" s="209" t="s">
        <v>229</v>
      </c>
      <c r="AB19" s="210" t="str">
        <f t="shared" si="9"/>
        <v>40%</v>
      </c>
      <c r="AC19" s="209" t="s">
        <v>232</v>
      </c>
      <c r="AD19" s="209" t="s">
        <v>237</v>
      </c>
      <c r="AE19" s="209" t="s">
        <v>241</v>
      </c>
      <c r="AF19" s="211">
        <f t="shared" si="10"/>
        <v>4.3199999999999995E-2</v>
      </c>
      <c r="AG19" s="212" t="str">
        <f t="shared" si="1"/>
        <v>Muy Baja</v>
      </c>
      <c r="AH19" s="210">
        <f t="shared" si="2"/>
        <v>4.3199999999999995E-2</v>
      </c>
      <c r="AI19" s="212" t="str">
        <f t="shared" ca="1" si="3"/>
        <v>Mayor</v>
      </c>
      <c r="AJ19" s="210">
        <f t="shared" ref="AJ19" ca="1" si="11">IFERROR(IF(AND(Y18="Impacto",Y19="Impacto"),(AJ18-(+AJ18*AB19)),IF(AND(Y18="Probabilidad",Y19="Impacto"),(AJ17-(+AJ17*AB19)),IF(Y19="Probabilidad",AJ18,""))),"")</f>
        <v>0.8</v>
      </c>
      <c r="AK19" s="213" t="str">
        <f t="shared" ca="1" si="4"/>
        <v>Alto</v>
      </c>
      <c r="AL19" s="209" t="s">
        <v>275</v>
      </c>
      <c r="AM19" s="215"/>
      <c r="AN19" s="215"/>
      <c r="AO19" s="216"/>
      <c r="AP19" s="216"/>
      <c r="AQ19" s="215"/>
      <c r="AR19" s="215"/>
      <c r="AS19" s="181"/>
      <c r="AT19" s="181"/>
      <c r="AU19" s="181"/>
      <c r="AV19" s="181"/>
      <c r="AW19" s="181"/>
      <c r="AX19" s="181"/>
      <c r="AY19" s="181"/>
      <c r="AZ19" s="181"/>
      <c r="BA19" s="181"/>
      <c r="BB19" s="181"/>
      <c r="BC19" s="181"/>
      <c r="BD19" s="181"/>
      <c r="BE19" s="181"/>
      <c r="BF19" s="181"/>
      <c r="BG19" s="181"/>
      <c r="BH19" s="181"/>
      <c r="BI19" s="181"/>
      <c r="BJ19" s="181"/>
      <c r="BK19" s="181"/>
      <c r="BL19" s="181"/>
    </row>
    <row r="20" spans="1:64" s="217" customFormat="1" ht="214.5" customHeight="1" thickTop="1" thickBot="1" x14ac:dyDescent="0.3">
      <c r="A20" s="281">
        <v>4</v>
      </c>
      <c r="B20" s="274" t="s">
        <v>511</v>
      </c>
      <c r="C20" s="272" t="s">
        <v>279</v>
      </c>
      <c r="D20" s="272" t="s">
        <v>503</v>
      </c>
      <c r="E20" s="272" t="s">
        <v>253</v>
      </c>
      <c r="F20" s="272" t="s">
        <v>512</v>
      </c>
      <c r="G20" s="272" t="s">
        <v>513</v>
      </c>
      <c r="H20" s="272" t="s">
        <v>514</v>
      </c>
      <c r="I20" s="286" t="s">
        <v>496</v>
      </c>
      <c r="J20" s="286" t="s">
        <v>496</v>
      </c>
      <c r="K20" s="286" t="s">
        <v>496</v>
      </c>
      <c r="L20" s="286" t="s">
        <v>496</v>
      </c>
      <c r="M20" s="272" t="s">
        <v>252</v>
      </c>
      <c r="N20" s="272"/>
      <c r="O20" s="273">
        <v>12</v>
      </c>
      <c r="P20" s="286" t="str">
        <f>IF(O20&lt;=0,"",IF(O20&lt;=2,"Muy Baja",IF(O20&lt;=24,"Baja",IF(O20&lt;=500,"Media",IF(O20&lt;=5000,"Alta","Muy Alta")))))</f>
        <v>Baja</v>
      </c>
      <c r="Q20" s="289">
        <f>IF(P20="","",IF(P20="Muy Baja",0.2,IF(P20="Baja",0.4,IF(P20="Media",0.6,IF(P20="Alta",0.8,IF(P20="Muy Alta",1,))))))</f>
        <v>0.4</v>
      </c>
      <c r="R20" s="289" t="s">
        <v>203</v>
      </c>
      <c r="S20" s="289" t="str">
        <f ca="1">IF(NOT(ISERROR(MATCH(R20,'Tabla Impacto'!$B$221:$B$224,0))),'Tabla Impacto'!$F$224&amp;"Por favor no seleccionar los criterios de impacto(Afectación Económica o presupuestal y Pérdida Reputacional)",R20)</f>
        <v>El riesgo afecta la imagen de la entidad con algunos usuarios de relevancia frente al logro de los objetivos</v>
      </c>
      <c r="T20" s="286" t="str">
        <f ca="1">+IF(OR(S20='Tabla Impacto'!$C$11,S20='Tabla Impacto'!$D$11),"Leve",IF(OR(S20='Tabla Impacto'!$C$12,S20='Tabla Impacto'!$D$12),"Menor",IF(OR(S20='Tabla Impacto'!$C$13,S20='Tabla Impacto'!$D$13,S20='Tabla Impacto'!$E$13),"Moderado",IF(OR(S20='Tabla Impacto'!$C$14,S20='Tabla Impacto'!$D$14,S20='Tabla Impacto'!$E$14),"Mayor",IF(OR(S20='Tabla Impacto'!$C$15,S20='Tabla Impacto'!$D$15,S20='Tabla Impacto'!$E$15),"Catastrófico","")))))</f>
        <v>Moderado</v>
      </c>
      <c r="U20" s="289">
        <f ca="1">IF(T20="","",IF(T20="Leve",0.2,IF(T20="Menor",0.4,IF(T20="Moderado",0.6,IF(T20="Mayor",0.8,IF(T20="Catastrófico",1,))))))</f>
        <v>0.6</v>
      </c>
      <c r="V20" s="287" t="str">
        <f ca="1">IF(OR(AND(P20="Muy Baja",T20="Leve"),AND(P20="Muy Baja",T20="Menor"),AND(P20="Baja",T20="Leve")),"Bajo",IF(OR(AND(P20="Muy baja",T20="Moderado"),AND(P20="Baja",T20="Menor"),AND(P20="Baja",T20="Moderado"),AND(P20="Media",T20="Leve"),AND(P20="Media",T20="Menor"),AND(P20="Media",T20="Moderado"),AND(P20="Alta",T20="Leve"),AND(P20="Alta",T20="Menor")),"Moderado",IF(OR(AND(P20="Muy Baja",T20="Mayor"),AND(P20="Baja",T20="Mayor"),AND(P20="Media",T20="Mayor"),AND(P20="Alta",T20="Moderado"),AND(P20="Alta",T20="Mayor"),AND(P20="Muy Alta",T20="Leve"),AND(P20="Muy Alta",T20="Menor"),AND(P20="Muy Alta",T20="Moderado"),AND(P20="Muy Alta",T20="Mayor")),"Alto",IF(OR(AND(P20="Muy Baja",T20="Catastrófico"),AND(P20="Baja",T20="Catastrófico"),AND(P20="Media",T20="Catastrófico"),AND(P20="Alta",T20="Catastrófico"),AND(P20="Muy Alta",T20="Catastrófico")),"Extremo",""))))</f>
        <v>Moderado</v>
      </c>
      <c r="W20" s="214">
        <v>1</v>
      </c>
      <c r="X20" s="215" t="s">
        <v>515</v>
      </c>
      <c r="Y20" s="208" t="str">
        <f t="shared" si="0"/>
        <v>Probabilidad</v>
      </c>
      <c r="Z20" s="209" t="s">
        <v>223</v>
      </c>
      <c r="AA20" s="209" t="s">
        <v>229</v>
      </c>
      <c r="AB20" s="210" t="str">
        <f t="shared" si="9"/>
        <v>30%</v>
      </c>
      <c r="AC20" s="209" t="s">
        <v>232</v>
      </c>
      <c r="AD20" s="209" t="s">
        <v>237</v>
      </c>
      <c r="AE20" s="209" t="s">
        <v>241</v>
      </c>
      <c r="AF20" s="211">
        <f>IFERROR(IF(Y20="Probabilidad",(Q20-(+Q20*AB20)),IF(Y20="Impacto",Q20,"")),"")</f>
        <v>0.28000000000000003</v>
      </c>
      <c r="AG20" s="212" t="str">
        <f t="shared" si="1"/>
        <v>Baja</v>
      </c>
      <c r="AH20" s="210">
        <f t="shared" si="2"/>
        <v>0.28000000000000003</v>
      </c>
      <c r="AI20" s="212" t="str">
        <f t="shared" ca="1" si="3"/>
        <v>Moderado</v>
      </c>
      <c r="AJ20" s="210">
        <f ca="1">IFERROR(IF(Y20="Impacto",(U20-(+U20*AB20)),IF(Y20="Probabilidad",U20,"")),"")</f>
        <v>0.6</v>
      </c>
      <c r="AK20" s="213" t="str">
        <f t="shared" ca="1" si="4"/>
        <v>Moderado</v>
      </c>
      <c r="AL20" s="209"/>
      <c r="AM20" s="215"/>
      <c r="AN20" s="215"/>
      <c r="AO20" s="216"/>
      <c r="AP20" s="216"/>
      <c r="AQ20" s="215"/>
      <c r="AR20" s="215"/>
      <c r="AS20" s="181"/>
      <c r="AT20" s="181"/>
      <c r="AU20" s="181"/>
      <c r="AV20" s="181"/>
      <c r="AW20" s="181"/>
      <c r="AX20" s="181"/>
      <c r="AY20" s="181"/>
      <c r="AZ20" s="181"/>
      <c r="BA20" s="181"/>
      <c r="BB20" s="181"/>
      <c r="BC20" s="181"/>
      <c r="BD20" s="181"/>
      <c r="BE20" s="181"/>
      <c r="BF20" s="181"/>
      <c r="BG20" s="181"/>
      <c r="BH20" s="181"/>
      <c r="BI20" s="181"/>
      <c r="BJ20" s="181"/>
      <c r="BK20" s="181"/>
      <c r="BL20" s="181"/>
    </row>
    <row r="21" spans="1:64" s="217" customFormat="1" ht="236.25" customHeight="1" thickTop="1" thickBot="1" x14ac:dyDescent="0.3">
      <c r="A21" s="280"/>
      <c r="B21" s="274"/>
      <c r="C21" s="272"/>
      <c r="D21" s="272"/>
      <c r="E21" s="272"/>
      <c r="F21" s="272"/>
      <c r="G21" s="272"/>
      <c r="H21" s="272"/>
      <c r="I21" s="286"/>
      <c r="J21" s="286"/>
      <c r="K21" s="286"/>
      <c r="L21" s="286"/>
      <c r="M21" s="272"/>
      <c r="N21" s="280"/>
      <c r="O21" s="288"/>
      <c r="P21" s="288"/>
      <c r="Q21" s="280"/>
      <c r="R21" s="280"/>
      <c r="S21" s="280"/>
      <c r="T21" s="288"/>
      <c r="U21" s="280"/>
      <c r="V21" s="288"/>
      <c r="W21" s="214">
        <v>2</v>
      </c>
      <c r="X21" s="215" t="s">
        <v>516</v>
      </c>
      <c r="Y21" s="208" t="str">
        <f t="shared" si="0"/>
        <v>Probabilidad</v>
      </c>
      <c r="Z21" s="209" t="s">
        <v>223</v>
      </c>
      <c r="AA21" s="209" t="s">
        <v>229</v>
      </c>
      <c r="AB21" s="210" t="str">
        <f t="shared" si="9"/>
        <v>30%</v>
      </c>
      <c r="AC21" s="209" t="s">
        <v>232</v>
      </c>
      <c r="AD21" s="209" t="s">
        <v>237</v>
      </c>
      <c r="AE21" s="209" t="s">
        <v>241</v>
      </c>
      <c r="AF21" s="211">
        <f t="shared" ref="AF21" si="12">IFERROR(IF(AND(Y20="Probabilidad",Y21="Probabilidad"),(AH20-(+AH20*AB21)),IF(Y21="Probabilidad",(Q20-(+Q20*AB21)),IF(Y21="Impacto",AH20,""))),"")</f>
        <v>0.19600000000000001</v>
      </c>
      <c r="AG21" s="212" t="str">
        <f t="shared" si="1"/>
        <v>Muy Baja</v>
      </c>
      <c r="AH21" s="210">
        <f t="shared" si="2"/>
        <v>0.19600000000000001</v>
      </c>
      <c r="AI21" s="212" t="str">
        <f t="shared" ca="1" si="3"/>
        <v>Moderado</v>
      </c>
      <c r="AJ21" s="210">
        <f ca="1">IFERROR(IF(AND(Y20="Impacto",Y21="Impacto"),(AJ20-(+AJ20*AB21)),IF(Y21="Impacto",(U20-(+U20*AB21)),IF(Y21="Probabilidad",AJ20,""))),"")</f>
        <v>0.6</v>
      </c>
      <c r="AK21" s="213" t="str">
        <f t="shared" ca="1" si="4"/>
        <v>Moderado</v>
      </c>
      <c r="AL21" s="209"/>
      <c r="AM21" s="215"/>
      <c r="AN21" s="215"/>
      <c r="AO21" s="216"/>
      <c r="AP21" s="216"/>
      <c r="AQ21" s="215"/>
      <c r="AR21" s="215"/>
      <c r="AS21" s="181"/>
      <c r="AT21" s="181"/>
      <c r="AU21" s="181"/>
      <c r="AV21" s="181"/>
      <c r="AW21" s="181"/>
      <c r="AX21" s="181"/>
      <c r="AY21" s="181"/>
      <c r="AZ21" s="181"/>
      <c r="BA21" s="181"/>
      <c r="BB21" s="181"/>
      <c r="BC21" s="181"/>
      <c r="BD21" s="181"/>
      <c r="BE21" s="181"/>
      <c r="BF21" s="181"/>
      <c r="BG21" s="181"/>
      <c r="BH21" s="181"/>
      <c r="BI21" s="181"/>
      <c r="BJ21" s="181"/>
      <c r="BK21" s="181"/>
      <c r="BL21" s="181"/>
    </row>
    <row r="22" spans="1:64" s="217" customFormat="1" ht="99.75" customHeight="1" thickTop="1" thickBot="1" x14ac:dyDescent="0.3">
      <c r="A22" s="281">
        <v>5</v>
      </c>
      <c r="B22" s="274" t="s">
        <v>520</v>
      </c>
      <c r="C22" s="272" t="s">
        <v>279</v>
      </c>
      <c r="D22" s="272" t="s">
        <v>503</v>
      </c>
      <c r="E22" s="272" t="s">
        <v>251</v>
      </c>
      <c r="F22" s="272" t="s">
        <v>521</v>
      </c>
      <c r="G22" s="272" t="s">
        <v>522</v>
      </c>
      <c r="H22" s="272" t="s">
        <v>523</v>
      </c>
      <c r="I22" s="286" t="s">
        <v>496</v>
      </c>
      <c r="J22" s="286" t="s">
        <v>496</v>
      </c>
      <c r="K22" s="286" t="s">
        <v>496</v>
      </c>
      <c r="L22" s="286" t="s">
        <v>496</v>
      </c>
      <c r="M22" s="272" t="s">
        <v>252</v>
      </c>
      <c r="N22" s="272"/>
      <c r="O22" s="273">
        <v>1</v>
      </c>
      <c r="P22" s="286" t="str">
        <f>IF(O22&lt;=0,"",IF(O22&lt;=2,"Muy Baja",IF(O22&lt;=24,"Baja",IF(O22&lt;=500,"Media",IF(O22&lt;=5000,"Alta","Muy Alta")))))</f>
        <v>Muy Baja</v>
      </c>
      <c r="Q22" s="289">
        <f>IF(P22="","",IF(P22="Muy Baja",0.2,IF(P22="Baja",0.4,IF(P22="Media",0.6,IF(P22="Alta",0.8,IF(P22="Muy Alta",1,))))))</f>
        <v>0.2</v>
      </c>
      <c r="R22" s="289" t="s">
        <v>206</v>
      </c>
      <c r="S22" s="289" t="str">
        <f ca="1">IF(NOT(ISERROR(MATCH(R22,'Tabla Impacto'!$B$221:$B$224,0))),'Tabla Impacto'!$F$224&amp;"Por favor no seleccionar los criterios de impacto(Afectación Económica o presupuestal y Pérdida Reputacional)",R22)</f>
        <v>El riesgo afecta la imagen de de la entidad con efecto publicitario sostenido a nivel de sector administrativo, nivel departamental o municipal</v>
      </c>
      <c r="T22" s="286" t="str">
        <f ca="1">+IF(OR(S22='Tabla Impacto'!$C$11,S22='Tabla Impacto'!$D$11),"Leve",IF(OR(S22='Tabla Impacto'!$C$12,S22='Tabla Impacto'!$D$12),"Menor",IF(OR(S22='Tabla Impacto'!$C$13,S22='Tabla Impacto'!$D$13,S22='Tabla Impacto'!$E$13),"Moderado",IF(OR(S22='Tabla Impacto'!$C$14,S22='Tabla Impacto'!$D$14,S22='Tabla Impacto'!$E$14),"Mayor",IF(OR(S22='Tabla Impacto'!$C$15,S22='Tabla Impacto'!$D$15,S22='Tabla Impacto'!$E$15),"Catastrófico","")))))</f>
        <v>Mayor</v>
      </c>
      <c r="U22" s="289">
        <f ca="1">IF(T22="","",IF(T22="Leve",0.2,IF(T22="Menor",0.4,IF(T22="Moderado",0.6,IF(T22="Mayor",0.8,IF(T22="Catastrófico",1,))))))</f>
        <v>0.8</v>
      </c>
      <c r="V22" s="287" t="str">
        <f ca="1">IF(OR(AND(P22="Muy Baja",T22="Leve"),AND(P22="Muy Baja",T22="Menor"),AND(P22="Baja",T22="Leve")),"Bajo",IF(OR(AND(P22="Muy baja",T22="Moderado"),AND(P22="Baja",T22="Menor"),AND(P22="Baja",T22="Moderado"),AND(P22="Media",T22="Leve"),AND(P22="Media",T22="Menor"),AND(P22="Media",T22="Moderado"),AND(P22="Alta",T22="Leve"),AND(P22="Alta",T22="Menor")),"Moderado",IF(OR(AND(P22="Muy Baja",T22="Mayor"),AND(P22="Baja",T22="Mayor"),AND(P22="Media",T22="Mayor"),AND(P22="Alta",T22="Moderado"),AND(P22="Alta",T22="Mayor"),AND(P22="Muy Alta",T22="Leve"),AND(P22="Muy Alta",T22="Menor"),AND(P22="Muy Alta",T22="Moderado"),AND(P22="Muy Alta",T22="Mayor")),"Alto",IF(OR(AND(P22="Muy Baja",T22="Catastrófico"),AND(P22="Baja",T22="Catastrófico"),AND(P22="Media",T22="Catastrófico"),AND(P22="Alta",T22="Catastrófico"),AND(P22="Muy Alta",T22="Catastrófico")),"Extremo",""))))</f>
        <v>Alto</v>
      </c>
      <c r="W22" s="214">
        <v>1</v>
      </c>
      <c r="X22" s="215" t="s">
        <v>524</v>
      </c>
      <c r="Y22" s="208" t="str">
        <f t="shared" si="0"/>
        <v>Probabilidad</v>
      </c>
      <c r="Z22" s="209" t="s">
        <v>221</v>
      </c>
      <c r="AA22" s="209" t="s">
        <v>229</v>
      </c>
      <c r="AB22" s="210" t="str">
        <f t="shared" si="9"/>
        <v>40%</v>
      </c>
      <c r="AC22" s="209" t="s">
        <v>235</v>
      </c>
      <c r="AD22" s="209" t="s">
        <v>237</v>
      </c>
      <c r="AE22" s="209" t="s">
        <v>241</v>
      </c>
      <c r="AF22" s="211">
        <f>IFERROR(IF(Y22="Probabilidad",(Q22-(+Q22*AB22)),IF(Y22="Impacto",Q22,"")),"")</f>
        <v>0.12</v>
      </c>
      <c r="AG22" s="212" t="str">
        <f t="shared" si="1"/>
        <v>Muy Baja</v>
      </c>
      <c r="AH22" s="210">
        <f t="shared" si="2"/>
        <v>0.12</v>
      </c>
      <c r="AI22" s="212" t="str">
        <f t="shared" ca="1" si="3"/>
        <v>Mayor</v>
      </c>
      <c r="AJ22" s="210">
        <f ca="1">IFERROR(IF(Y22="Impacto",(U22-(+U22*AB22)),IF(Y22="Probabilidad",U22,"")),"")</f>
        <v>0.8</v>
      </c>
      <c r="AK22" s="213" t="str">
        <f t="shared" ca="1" si="4"/>
        <v>Alto</v>
      </c>
      <c r="AL22" s="209" t="s">
        <v>275</v>
      </c>
      <c r="AM22" s="272" t="s">
        <v>1171</v>
      </c>
      <c r="AN22" s="272" t="s">
        <v>1172</v>
      </c>
      <c r="AO22" s="343" t="s">
        <v>1173</v>
      </c>
      <c r="AP22" s="343" t="s">
        <v>1173</v>
      </c>
      <c r="AQ22" s="272" t="s">
        <v>1174</v>
      </c>
      <c r="AR22" s="272" t="s">
        <v>272</v>
      </c>
      <c r="AS22" s="181"/>
      <c r="AT22" s="181"/>
      <c r="AU22" s="181"/>
      <c r="AV22" s="181"/>
      <c r="AW22" s="181"/>
      <c r="AX22" s="181"/>
      <c r="AY22" s="181"/>
      <c r="AZ22" s="181"/>
      <c r="BA22" s="181"/>
      <c r="BB22" s="181"/>
      <c r="BC22" s="181"/>
      <c r="BD22" s="181"/>
      <c r="BE22" s="181"/>
      <c r="BF22" s="181"/>
      <c r="BG22" s="181"/>
      <c r="BH22" s="181"/>
      <c r="BI22" s="181"/>
      <c r="BJ22" s="181"/>
      <c r="BK22" s="181"/>
      <c r="BL22" s="181"/>
    </row>
    <row r="23" spans="1:64" s="217" customFormat="1" ht="99.75" customHeight="1" thickTop="1" thickBot="1" x14ac:dyDescent="0.3">
      <c r="A23" s="280"/>
      <c r="B23" s="280"/>
      <c r="C23" s="280"/>
      <c r="D23" s="279"/>
      <c r="E23" s="280"/>
      <c r="F23" s="280"/>
      <c r="G23" s="280"/>
      <c r="H23" s="280"/>
      <c r="I23" s="288"/>
      <c r="J23" s="288"/>
      <c r="K23" s="288"/>
      <c r="L23" s="288"/>
      <c r="M23" s="280"/>
      <c r="N23" s="280"/>
      <c r="O23" s="288"/>
      <c r="P23" s="288"/>
      <c r="Q23" s="280"/>
      <c r="R23" s="280"/>
      <c r="S23" s="280"/>
      <c r="T23" s="288"/>
      <c r="U23" s="280"/>
      <c r="V23" s="288"/>
      <c r="W23" s="214">
        <v>2</v>
      </c>
      <c r="X23" s="215" t="s">
        <v>525</v>
      </c>
      <c r="Y23" s="208" t="str">
        <f t="shared" si="0"/>
        <v>Probabilidad</v>
      </c>
      <c r="Z23" s="209" t="s">
        <v>221</v>
      </c>
      <c r="AA23" s="209" t="s">
        <v>229</v>
      </c>
      <c r="AB23" s="210" t="str">
        <f t="shared" si="9"/>
        <v>40%</v>
      </c>
      <c r="AC23" s="209" t="s">
        <v>235</v>
      </c>
      <c r="AD23" s="209" t="s">
        <v>237</v>
      </c>
      <c r="AE23" s="209" t="s">
        <v>241</v>
      </c>
      <c r="AF23" s="211">
        <f t="shared" ref="AF23:AF24" si="13">IFERROR(IF(AND(Y22="Probabilidad",Y23="Probabilidad"),(AH22-(+AH22*AB23)),IF(Y23="Probabilidad",(Q22-(+Q22*AB23)),IF(Y23="Impacto",AH22,""))),"")</f>
        <v>7.1999999999999995E-2</v>
      </c>
      <c r="AG23" s="212" t="str">
        <f t="shared" si="1"/>
        <v>Muy Baja</v>
      </c>
      <c r="AH23" s="210">
        <f t="shared" si="2"/>
        <v>7.1999999999999995E-2</v>
      </c>
      <c r="AI23" s="212" t="str">
        <f t="shared" ca="1" si="3"/>
        <v>Mayor</v>
      </c>
      <c r="AJ23" s="210">
        <f ca="1">IFERROR(IF(AND(Y22="Impacto",Y23="Impacto"),(AJ22-(+AJ22*AB23)),IF(Y23="Impacto",(U22-(+U22*AB23)),IF(Y23="Probabilidad",AJ22,""))),"")</f>
        <v>0.8</v>
      </c>
      <c r="AK23" s="213" t="str">
        <f t="shared" ca="1" si="4"/>
        <v>Alto</v>
      </c>
      <c r="AL23" s="209" t="s">
        <v>275</v>
      </c>
      <c r="AM23" s="272"/>
      <c r="AN23" s="272"/>
      <c r="AO23" s="343"/>
      <c r="AP23" s="343"/>
      <c r="AQ23" s="272"/>
      <c r="AR23" s="272"/>
      <c r="AS23" s="181"/>
      <c r="AT23" s="181"/>
      <c r="AU23" s="181"/>
      <c r="AV23" s="181"/>
      <c r="AW23" s="181"/>
      <c r="AX23" s="181"/>
      <c r="AY23" s="181"/>
      <c r="AZ23" s="181"/>
      <c r="BA23" s="181"/>
      <c r="BB23" s="181"/>
      <c r="BC23" s="181"/>
      <c r="BD23" s="181"/>
      <c r="BE23" s="181"/>
      <c r="BF23" s="181"/>
      <c r="BG23" s="181"/>
      <c r="BH23" s="181"/>
      <c r="BI23" s="181"/>
      <c r="BJ23" s="181"/>
      <c r="BK23" s="181"/>
      <c r="BL23" s="181"/>
    </row>
    <row r="24" spans="1:64" s="217" customFormat="1" ht="99.75" customHeight="1" thickTop="1" thickBot="1" x14ac:dyDescent="0.3">
      <c r="A24" s="280"/>
      <c r="B24" s="280"/>
      <c r="C24" s="280"/>
      <c r="D24" s="279"/>
      <c r="E24" s="280"/>
      <c r="F24" s="280"/>
      <c r="G24" s="280"/>
      <c r="H24" s="280"/>
      <c r="I24" s="288"/>
      <c r="J24" s="288"/>
      <c r="K24" s="288"/>
      <c r="L24" s="288"/>
      <c r="M24" s="280"/>
      <c r="N24" s="280"/>
      <c r="O24" s="288"/>
      <c r="P24" s="288"/>
      <c r="Q24" s="280"/>
      <c r="R24" s="280"/>
      <c r="S24" s="280"/>
      <c r="T24" s="288"/>
      <c r="U24" s="280"/>
      <c r="V24" s="288"/>
      <c r="W24" s="214">
        <v>3</v>
      </c>
      <c r="X24" s="215" t="s">
        <v>526</v>
      </c>
      <c r="Y24" s="208" t="str">
        <f t="shared" si="0"/>
        <v>Probabilidad</v>
      </c>
      <c r="Z24" s="209" t="s">
        <v>221</v>
      </c>
      <c r="AA24" s="209" t="s">
        <v>229</v>
      </c>
      <c r="AB24" s="210" t="str">
        <f t="shared" si="9"/>
        <v>40%</v>
      </c>
      <c r="AC24" s="209" t="s">
        <v>235</v>
      </c>
      <c r="AD24" s="209" t="s">
        <v>237</v>
      </c>
      <c r="AE24" s="209" t="s">
        <v>241</v>
      </c>
      <c r="AF24" s="211">
        <f t="shared" si="13"/>
        <v>4.3199999999999995E-2</v>
      </c>
      <c r="AG24" s="212" t="str">
        <f t="shared" si="1"/>
        <v>Muy Baja</v>
      </c>
      <c r="AH24" s="210">
        <f t="shared" si="2"/>
        <v>4.3199999999999995E-2</v>
      </c>
      <c r="AI24" s="212" t="str">
        <f t="shared" ca="1" si="3"/>
        <v>Mayor</v>
      </c>
      <c r="AJ24" s="210">
        <f t="shared" ref="AJ24" ca="1" si="14">IFERROR(IF(AND(Y23="Impacto",Y24="Impacto"),(AJ23-(+AJ23*AB24)),IF(AND(Y23="Probabilidad",Y24="Impacto"),(AJ22-(+AJ22*AB24)),IF(Y24="Probabilidad",AJ23,""))),"")</f>
        <v>0.8</v>
      </c>
      <c r="AK24" s="213" t="str">
        <f t="shared" ca="1" si="4"/>
        <v>Alto</v>
      </c>
      <c r="AL24" s="209" t="s">
        <v>275</v>
      </c>
      <c r="AM24" s="272"/>
      <c r="AN24" s="272"/>
      <c r="AO24" s="343"/>
      <c r="AP24" s="343"/>
      <c r="AQ24" s="272"/>
      <c r="AR24" s="272"/>
      <c r="AS24" s="181"/>
      <c r="AT24" s="181"/>
      <c r="AU24" s="181"/>
      <c r="AV24" s="181"/>
      <c r="AW24" s="181"/>
      <c r="AX24" s="181"/>
      <c r="AY24" s="181"/>
      <c r="AZ24" s="181"/>
      <c r="BA24" s="181"/>
      <c r="BB24" s="181"/>
      <c r="BC24" s="181"/>
      <c r="BD24" s="181"/>
      <c r="BE24" s="181"/>
      <c r="BF24" s="181"/>
      <c r="BG24" s="181"/>
      <c r="BH24" s="181"/>
      <c r="BI24" s="181"/>
      <c r="BJ24" s="181"/>
      <c r="BK24" s="181"/>
      <c r="BL24" s="181"/>
    </row>
    <row r="25" spans="1:64" s="217" customFormat="1" ht="104.25" customHeight="1" thickTop="1" thickBot="1" x14ac:dyDescent="0.3">
      <c r="A25" s="281">
        <v>6</v>
      </c>
      <c r="B25" s="274" t="s">
        <v>527</v>
      </c>
      <c r="C25" s="272" t="s">
        <v>279</v>
      </c>
      <c r="D25" s="272" t="s">
        <v>528</v>
      </c>
      <c r="E25" s="272" t="s">
        <v>253</v>
      </c>
      <c r="F25" s="272" t="s">
        <v>529</v>
      </c>
      <c r="G25" s="272" t="s">
        <v>530</v>
      </c>
      <c r="H25" s="272" t="s">
        <v>531</v>
      </c>
      <c r="I25" s="286" t="s">
        <v>496</v>
      </c>
      <c r="J25" s="286" t="s">
        <v>496</v>
      </c>
      <c r="K25" s="286" t="s">
        <v>496</v>
      </c>
      <c r="L25" s="286" t="s">
        <v>496</v>
      </c>
      <c r="M25" s="272" t="s">
        <v>252</v>
      </c>
      <c r="N25" s="272"/>
      <c r="O25" s="273">
        <v>365</v>
      </c>
      <c r="P25" s="286" t="str">
        <f>IF(O25&lt;=0,"",IF(O25&lt;=2,"Muy Baja",IF(O25&lt;=24,"Baja",IF(O25&lt;=500,"Media",IF(O25&lt;=5000,"Alta","Muy Alta")))))</f>
        <v>Media</v>
      </c>
      <c r="Q25" s="289">
        <f>IF(P25="","",IF(P25="Muy Baja",0.2,IF(P25="Baja",0.4,IF(P25="Media",0.6,IF(P25="Alta",0.8,IF(P25="Muy Alta",1,))))))</f>
        <v>0.6</v>
      </c>
      <c r="R25" s="289" t="s">
        <v>203</v>
      </c>
      <c r="S25" s="289" t="str">
        <f ca="1">IF(NOT(ISERROR(MATCH(R25,'Tabla Impacto'!$B$221:$B$224,0))),'Tabla Impacto'!$F$224&amp;"Por favor no seleccionar los criterios de impacto(Afectación Económica o presupuestal y Pérdida Reputacional)",R25)</f>
        <v>El riesgo afecta la imagen de la entidad con algunos usuarios de relevancia frente al logro de los objetivos</v>
      </c>
      <c r="T25" s="286" t="str">
        <f ca="1">+IF(OR(S25='Tabla Impacto'!$C$11,S25='Tabla Impacto'!$D$11),"Leve",IF(OR(S25='Tabla Impacto'!$C$12,S25='Tabla Impacto'!$D$12),"Menor",IF(OR(S25='Tabla Impacto'!$C$13,S25='Tabla Impacto'!$D$13,S25='Tabla Impacto'!$E$13),"Moderado",IF(OR(S25='Tabla Impacto'!$C$14,S25='Tabla Impacto'!$D$14,S25='Tabla Impacto'!$E$14),"Mayor",IF(OR(S25='Tabla Impacto'!$C$15,S25='Tabla Impacto'!$D$15,S25='Tabla Impacto'!$E$15),"Catastrófico","")))))</f>
        <v>Moderado</v>
      </c>
      <c r="U25" s="289">
        <f ca="1">IF(T25="","",IF(T25="Leve",0.2,IF(T25="Menor",0.4,IF(T25="Moderado",0.6,IF(T25="Mayor",0.8,IF(T25="Catastrófico",1,))))))</f>
        <v>0.6</v>
      </c>
      <c r="V25" s="287" t="str">
        <f ca="1">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Moderado</v>
      </c>
      <c r="W25" s="214">
        <v>1</v>
      </c>
      <c r="X25" s="215" t="s">
        <v>532</v>
      </c>
      <c r="Y25" s="208" t="str">
        <f t="shared" si="0"/>
        <v>Probabilidad</v>
      </c>
      <c r="Z25" s="209" t="s">
        <v>221</v>
      </c>
      <c r="AA25" s="209" t="s">
        <v>229</v>
      </c>
      <c r="AB25" s="210" t="str">
        <f t="shared" si="9"/>
        <v>40%</v>
      </c>
      <c r="AC25" s="209" t="s">
        <v>232</v>
      </c>
      <c r="AD25" s="209" t="s">
        <v>237</v>
      </c>
      <c r="AE25" s="209" t="s">
        <v>241</v>
      </c>
      <c r="AF25" s="211">
        <f>IFERROR(IF(Y25="Probabilidad",(Q25-(+Q25*AB25)),IF(Y25="Impacto",Q25,"")),"")</f>
        <v>0.36</v>
      </c>
      <c r="AG25" s="212" t="str">
        <f t="shared" si="1"/>
        <v>Baja</v>
      </c>
      <c r="AH25" s="210">
        <f t="shared" si="2"/>
        <v>0.36</v>
      </c>
      <c r="AI25" s="212" t="str">
        <f t="shared" ca="1" si="3"/>
        <v>Moderado</v>
      </c>
      <c r="AJ25" s="210">
        <f ca="1">IFERROR(IF(Y25="Impacto",(U25-(+U25*AB25)),IF(Y25="Probabilidad",U25,"")),"")</f>
        <v>0.6</v>
      </c>
      <c r="AK25" s="213" t="str">
        <f t="shared" ca="1" si="4"/>
        <v>Moderado</v>
      </c>
      <c r="AL25" s="209" t="s">
        <v>268</v>
      </c>
      <c r="AM25" s="215"/>
      <c r="AN25" s="215"/>
      <c r="AO25" s="216"/>
      <c r="AP25" s="216"/>
      <c r="AQ25" s="215"/>
      <c r="AR25" s="215"/>
      <c r="AS25" s="181"/>
      <c r="AT25" s="181"/>
      <c r="AU25" s="181"/>
      <c r="AV25" s="181"/>
      <c r="AW25" s="181"/>
      <c r="AX25" s="181"/>
      <c r="AY25" s="181"/>
      <c r="AZ25" s="181"/>
      <c r="BA25" s="181"/>
      <c r="BB25" s="181"/>
      <c r="BC25" s="181"/>
      <c r="BD25" s="181"/>
      <c r="BE25" s="181"/>
      <c r="BF25" s="181"/>
      <c r="BG25" s="181"/>
      <c r="BH25" s="181"/>
      <c r="BI25" s="181"/>
      <c r="BJ25" s="181"/>
      <c r="BK25" s="181"/>
      <c r="BL25" s="181"/>
    </row>
    <row r="26" spans="1:64" s="217" customFormat="1" ht="104.25" customHeight="1" thickTop="1" thickBot="1" x14ac:dyDescent="0.3">
      <c r="A26" s="280"/>
      <c r="B26" s="280"/>
      <c r="C26" s="280"/>
      <c r="D26" s="279"/>
      <c r="E26" s="280"/>
      <c r="F26" s="280"/>
      <c r="G26" s="280"/>
      <c r="H26" s="280"/>
      <c r="I26" s="288"/>
      <c r="J26" s="288"/>
      <c r="K26" s="288"/>
      <c r="L26" s="288"/>
      <c r="M26" s="280"/>
      <c r="N26" s="280"/>
      <c r="O26" s="288"/>
      <c r="P26" s="288"/>
      <c r="Q26" s="280"/>
      <c r="R26" s="280"/>
      <c r="S26" s="280"/>
      <c r="T26" s="288"/>
      <c r="U26" s="280"/>
      <c r="V26" s="288"/>
      <c r="W26" s="214">
        <v>2</v>
      </c>
      <c r="X26" s="215" t="s">
        <v>533</v>
      </c>
      <c r="Y26" s="208" t="str">
        <f t="shared" si="0"/>
        <v>Probabilidad</v>
      </c>
      <c r="Z26" s="209" t="s">
        <v>221</v>
      </c>
      <c r="AA26" s="209" t="s">
        <v>229</v>
      </c>
      <c r="AB26" s="210" t="str">
        <f t="shared" si="9"/>
        <v>40%</v>
      </c>
      <c r="AC26" s="209" t="s">
        <v>232</v>
      </c>
      <c r="AD26" s="209" t="s">
        <v>237</v>
      </c>
      <c r="AE26" s="209" t="s">
        <v>241</v>
      </c>
      <c r="AF26" s="211">
        <f t="shared" ref="AF26" si="15">IFERROR(IF(AND(Y25="Probabilidad",Y26="Probabilidad"),(AH25-(+AH25*AB26)),IF(Y26="Probabilidad",(Q25-(+Q25*AB26)),IF(Y26="Impacto",AH25,""))),"")</f>
        <v>0.216</v>
      </c>
      <c r="AG26" s="212" t="str">
        <f t="shared" si="1"/>
        <v>Baja</v>
      </c>
      <c r="AH26" s="210">
        <f t="shared" si="2"/>
        <v>0.216</v>
      </c>
      <c r="AI26" s="212" t="str">
        <f t="shared" ca="1" si="3"/>
        <v>Moderado</v>
      </c>
      <c r="AJ26" s="210">
        <f ca="1">IFERROR(IF(AND(Y25="Impacto",Y26="Impacto"),(AJ25-(+AJ25*AB26)),IF(Y26="Impacto",(U25-(+U25*AB26)),IF(Y26="Probabilidad",AJ25,""))),"")</f>
        <v>0.6</v>
      </c>
      <c r="AK26" s="213" t="str">
        <f t="shared" ca="1" si="4"/>
        <v>Moderado</v>
      </c>
      <c r="AL26" s="209" t="s">
        <v>268</v>
      </c>
      <c r="AM26" s="215"/>
      <c r="AN26" s="215"/>
      <c r="AO26" s="216"/>
      <c r="AP26" s="216"/>
      <c r="AQ26" s="215"/>
      <c r="AR26" s="215"/>
      <c r="AS26" s="181"/>
      <c r="AT26" s="181"/>
      <c r="AU26" s="181"/>
      <c r="AV26" s="181"/>
      <c r="AW26" s="181"/>
      <c r="AX26" s="181"/>
      <c r="AY26" s="181"/>
      <c r="AZ26" s="181"/>
      <c r="BA26" s="181"/>
      <c r="BB26" s="181"/>
      <c r="BC26" s="181"/>
      <c r="BD26" s="181"/>
      <c r="BE26" s="181"/>
      <c r="BF26" s="181"/>
      <c r="BG26" s="181"/>
      <c r="BH26" s="181"/>
      <c r="BI26" s="181"/>
      <c r="BJ26" s="181"/>
      <c r="BK26" s="181"/>
      <c r="BL26" s="181"/>
    </row>
    <row r="27" spans="1:64" s="217" customFormat="1" ht="111" customHeight="1" thickTop="1" thickBot="1" x14ac:dyDescent="0.3">
      <c r="A27" s="281">
        <v>7</v>
      </c>
      <c r="B27" s="274" t="s">
        <v>534</v>
      </c>
      <c r="C27" s="272" t="s">
        <v>279</v>
      </c>
      <c r="D27" s="272" t="s">
        <v>528</v>
      </c>
      <c r="E27" s="272" t="s">
        <v>253</v>
      </c>
      <c r="F27" s="272" t="s">
        <v>535</v>
      </c>
      <c r="G27" s="272" t="s">
        <v>536</v>
      </c>
      <c r="H27" s="272" t="s">
        <v>537</v>
      </c>
      <c r="I27" s="286" t="s">
        <v>496</v>
      </c>
      <c r="J27" s="286" t="s">
        <v>496</v>
      </c>
      <c r="K27" s="286" t="s">
        <v>496</v>
      </c>
      <c r="L27" s="286" t="s">
        <v>496</v>
      </c>
      <c r="M27" s="290" t="s">
        <v>483</v>
      </c>
      <c r="N27" s="272"/>
      <c r="O27" s="273">
        <v>365</v>
      </c>
      <c r="P27" s="286" t="str">
        <f>IF(O27&lt;=0,"",IF(O27&lt;=2,"Muy Baja",IF(O27&lt;=24,"Baja",IF(O27&lt;=500,"Media",IF(O27&lt;=5000,"Alta","Muy Alta")))))</f>
        <v>Media</v>
      </c>
      <c r="Q27" s="289">
        <f>IF(P27="","",IF(P27="Muy Baja",0.2,IF(P27="Baja",0.4,IF(P27="Media",0.6,IF(P27="Alta",0.8,IF(P27="Muy Alta",1,))))))</f>
        <v>0.6</v>
      </c>
      <c r="R27" s="289" t="s">
        <v>203</v>
      </c>
      <c r="S27" s="289" t="str">
        <f ca="1">IF(NOT(ISERROR(MATCH(R27,'Tabla Impacto'!$B$221:$B$224,0))),'Tabla Impacto'!$F$224&amp;"Por favor no seleccionar los criterios de impacto(Afectación Económica o presupuestal y Pérdida Reputacional)",R27)</f>
        <v>El riesgo afecta la imagen de la entidad con algunos usuarios de relevancia frente al logro de los objetivos</v>
      </c>
      <c r="T27" s="286" t="str">
        <f ca="1">+IF(OR(S27='Tabla Impacto'!$C$11,S27='Tabla Impacto'!$D$11),"Leve",IF(OR(S27='Tabla Impacto'!$C$12,S27='Tabla Impacto'!$D$12),"Menor",IF(OR(S27='Tabla Impacto'!$C$13,S27='Tabla Impacto'!$D$13,S27='Tabla Impacto'!$E$13),"Moderado",IF(OR(S27='Tabla Impacto'!$C$14,S27='Tabla Impacto'!$D$14,S27='Tabla Impacto'!$E$14),"Mayor",IF(OR(S27='Tabla Impacto'!$C$15,S27='Tabla Impacto'!$D$15,S27='Tabla Impacto'!$E$15),"Catastrófico","")))))</f>
        <v>Moderado</v>
      </c>
      <c r="U27" s="289">
        <f ca="1">IF(T27="","",IF(T27="Leve",0.2,IF(T27="Menor",0.4,IF(T27="Moderado",0.6,IF(T27="Mayor",0.8,IF(T27="Catastrófico",1,))))))</f>
        <v>0.6</v>
      </c>
      <c r="V27" s="287" t="str">
        <f ca="1">IF(OR(AND(P27="Muy Baja",T27="Leve"),AND(P27="Muy Baja",T27="Menor"),AND(P27="Baja",T27="Leve")),"Bajo",IF(OR(AND(P27="Muy baja",T27="Moderado"),AND(P27="Baja",T27="Menor"),AND(P27="Baja",T27="Moderado"),AND(P27="Media",T27="Leve"),AND(P27="Media",T27="Menor"),AND(P27="Media",T27="Moderado"),AND(P27="Alta",T27="Leve"),AND(P27="Alta",T27="Menor")),"Moderado",IF(OR(AND(P27="Muy Baja",T27="Mayor"),AND(P27="Baja",T27="Mayor"),AND(P27="Media",T27="Mayor"),AND(P27="Alta",T27="Moderado"),AND(P27="Alta",T27="Mayor"),AND(P27="Muy Alta",T27="Leve"),AND(P27="Muy Alta",T27="Menor"),AND(P27="Muy Alta",T27="Moderado"),AND(P27="Muy Alta",T27="Mayor")),"Alto",IF(OR(AND(P27="Muy Baja",T27="Catastrófico"),AND(P27="Baja",T27="Catastrófico"),AND(P27="Media",T27="Catastrófico"),AND(P27="Alta",T27="Catastrófico"),AND(P27="Muy Alta",T27="Catastrófico")),"Extremo",""))))</f>
        <v>Moderado</v>
      </c>
      <c r="W27" s="214">
        <v>1</v>
      </c>
      <c r="X27" s="215" t="s">
        <v>538</v>
      </c>
      <c r="Y27" s="208" t="str">
        <f t="shared" si="0"/>
        <v>Probabilidad</v>
      </c>
      <c r="Z27" s="209" t="s">
        <v>221</v>
      </c>
      <c r="AA27" s="209" t="s">
        <v>229</v>
      </c>
      <c r="AB27" s="210" t="str">
        <f t="shared" si="9"/>
        <v>40%</v>
      </c>
      <c r="AC27" s="209" t="s">
        <v>232</v>
      </c>
      <c r="AD27" s="209" t="s">
        <v>237</v>
      </c>
      <c r="AE27" s="209" t="s">
        <v>241</v>
      </c>
      <c r="AF27" s="211">
        <f>IFERROR(IF(Y27="Probabilidad",(Q27-(+Q27*AB27)),IF(Y27="Impacto",Q27,"")),"")</f>
        <v>0.36</v>
      </c>
      <c r="AG27" s="212" t="str">
        <f t="shared" si="1"/>
        <v>Baja</v>
      </c>
      <c r="AH27" s="210">
        <f t="shared" si="2"/>
        <v>0.36</v>
      </c>
      <c r="AI27" s="212" t="str">
        <f t="shared" ca="1" si="3"/>
        <v>Moderado</v>
      </c>
      <c r="AJ27" s="210">
        <f ca="1">IFERROR(IF(Y27="Impacto",(U27-(+U27*AB27)),IF(Y27="Probabilidad",U27,"")),"")</f>
        <v>0.6</v>
      </c>
      <c r="AK27" s="213" t="str">
        <f t="shared" ca="1" si="4"/>
        <v>Moderado</v>
      </c>
      <c r="AL27" s="209" t="s">
        <v>268</v>
      </c>
      <c r="AM27" s="215"/>
      <c r="AN27" s="215"/>
      <c r="AO27" s="216"/>
      <c r="AP27" s="216"/>
      <c r="AQ27" s="215"/>
      <c r="AR27" s="215"/>
      <c r="AS27" s="181"/>
      <c r="AT27" s="181"/>
      <c r="AU27" s="181"/>
      <c r="AV27" s="181"/>
      <c r="AW27" s="181"/>
      <c r="AX27" s="181"/>
      <c r="AY27" s="181"/>
      <c r="AZ27" s="181"/>
      <c r="BA27" s="181"/>
      <c r="BB27" s="181"/>
      <c r="BC27" s="181"/>
      <c r="BD27" s="181"/>
      <c r="BE27" s="181"/>
      <c r="BF27" s="181"/>
      <c r="BG27" s="181"/>
      <c r="BH27" s="181"/>
      <c r="BI27" s="181"/>
      <c r="BJ27" s="181"/>
      <c r="BK27" s="181"/>
      <c r="BL27" s="181"/>
    </row>
    <row r="28" spans="1:64" s="217" customFormat="1" ht="69" customHeight="1" thickTop="1" thickBot="1" x14ac:dyDescent="0.3">
      <c r="A28" s="280"/>
      <c r="B28" s="280"/>
      <c r="C28" s="280"/>
      <c r="D28" s="279"/>
      <c r="E28" s="280"/>
      <c r="F28" s="280"/>
      <c r="G28" s="280"/>
      <c r="H28" s="280"/>
      <c r="I28" s="288"/>
      <c r="J28" s="288"/>
      <c r="K28" s="288"/>
      <c r="L28" s="288"/>
      <c r="M28" s="291"/>
      <c r="N28" s="280"/>
      <c r="O28" s="288"/>
      <c r="P28" s="288"/>
      <c r="Q28" s="280"/>
      <c r="R28" s="280"/>
      <c r="S28" s="280"/>
      <c r="T28" s="288"/>
      <c r="U28" s="280"/>
      <c r="V28" s="288"/>
      <c r="W28" s="214">
        <v>2</v>
      </c>
      <c r="X28" s="215" t="s">
        <v>539</v>
      </c>
      <c r="Y28" s="208" t="str">
        <f t="shared" si="0"/>
        <v>Probabilidad</v>
      </c>
      <c r="Z28" s="209" t="s">
        <v>221</v>
      </c>
      <c r="AA28" s="209" t="s">
        <v>229</v>
      </c>
      <c r="AB28" s="210" t="str">
        <f t="shared" si="9"/>
        <v>40%</v>
      </c>
      <c r="AC28" s="209" t="s">
        <v>232</v>
      </c>
      <c r="AD28" s="209" t="s">
        <v>237</v>
      </c>
      <c r="AE28" s="209" t="s">
        <v>241</v>
      </c>
      <c r="AF28" s="211">
        <f t="shared" ref="AF28" si="16">IFERROR(IF(AND(Y27="Probabilidad",Y28="Probabilidad"),(AH27-(+AH27*AB28)),IF(Y28="Probabilidad",(Q27-(+Q27*AB28)),IF(Y28="Impacto",AH27,""))),"")</f>
        <v>0.216</v>
      </c>
      <c r="AG28" s="212" t="str">
        <f t="shared" si="1"/>
        <v>Baja</v>
      </c>
      <c r="AH28" s="210">
        <f t="shared" si="2"/>
        <v>0.216</v>
      </c>
      <c r="AI28" s="212" t="str">
        <f t="shared" ca="1" si="3"/>
        <v>Moderado</v>
      </c>
      <c r="AJ28" s="210">
        <f ca="1">IFERROR(IF(AND(Y27="Impacto",Y28="Impacto"),(AJ27-(+AJ27*AB28)),IF(Y28="Impacto",(U27-(+U27*AB28)),IF(Y28="Probabilidad",AJ27,""))),"")</f>
        <v>0.6</v>
      </c>
      <c r="AK28" s="213" t="str">
        <f t="shared" ca="1" si="4"/>
        <v>Moderado</v>
      </c>
      <c r="AL28" s="209" t="s">
        <v>268</v>
      </c>
      <c r="AM28" s="215"/>
      <c r="AN28" s="215"/>
      <c r="AO28" s="216"/>
      <c r="AP28" s="216"/>
      <c r="AQ28" s="215"/>
      <c r="AR28" s="215"/>
      <c r="AS28" s="181"/>
      <c r="AT28" s="181"/>
      <c r="AU28" s="181"/>
      <c r="AV28" s="181"/>
      <c r="AW28" s="181"/>
      <c r="AX28" s="181"/>
      <c r="AY28" s="181"/>
      <c r="AZ28" s="181"/>
      <c r="BA28" s="181"/>
      <c r="BB28" s="181"/>
      <c r="BC28" s="181"/>
      <c r="BD28" s="181"/>
      <c r="BE28" s="181"/>
      <c r="BF28" s="181"/>
      <c r="BG28" s="181"/>
      <c r="BH28" s="181"/>
      <c r="BI28" s="181"/>
      <c r="BJ28" s="181"/>
      <c r="BK28" s="181"/>
      <c r="BL28" s="181"/>
    </row>
    <row r="29" spans="1:64" s="217" customFormat="1" ht="77.25" customHeight="1" thickTop="1" thickBot="1" x14ac:dyDescent="0.3">
      <c r="A29" s="281">
        <v>8</v>
      </c>
      <c r="B29" s="274" t="s">
        <v>540</v>
      </c>
      <c r="C29" s="272" t="s">
        <v>280</v>
      </c>
      <c r="D29" s="272" t="s">
        <v>541</v>
      </c>
      <c r="E29" s="272" t="s">
        <v>253</v>
      </c>
      <c r="F29" s="272" t="s">
        <v>542</v>
      </c>
      <c r="G29" s="272" t="s">
        <v>543</v>
      </c>
      <c r="H29" s="272" t="s">
        <v>544</v>
      </c>
      <c r="I29" s="286" t="s">
        <v>496</v>
      </c>
      <c r="J29" s="286" t="s">
        <v>496</v>
      </c>
      <c r="K29" s="286" t="s">
        <v>496</v>
      </c>
      <c r="L29" s="286" t="s">
        <v>496</v>
      </c>
      <c r="M29" s="294" t="s">
        <v>262</v>
      </c>
      <c r="N29" s="272" t="s">
        <v>545</v>
      </c>
      <c r="O29" s="273">
        <v>8640</v>
      </c>
      <c r="P29" s="286" t="str">
        <f>IF(O29&lt;=0,"",IF(O29&lt;=2,"Muy Baja",IF(O29&lt;=24,"Baja",IF(O29&lt;=500,"Media",IF(O29&lt;=5000,"Alta","Muy Alta")))))</f>
        <v>Muy Alta</v>
      </c>
      <c r="Q29" s="289">
        <f>IF(P29="","",IF(P29="Muy Baja",0.2,IF(P29="Baja",0.4,IF(P29="Media",0.6,IF(P29="Alta",0.8,IF(P29="Muy Alta",1,))))))</f>
        <v>1</v>
      </c>
      <c r="R29" s="289" t="s">
        <v>203</v>
      </c>
      <c r="S29" s="289" t="str">
        <f ca="1">IF(NOT(ISERROR(MATCH(R29,'Tabla Impacto'!$B$221:$B$224,0))),'Tabla Impacto'!$F$224&amp;"Por favor no seleccionar los criterios de impacto(Afectación Económica o presupuestal y Pérdida Reputacional)",R29)</f>
        <v>El riesgo afecta la imagen de la entidad con algunos usuarios de relevancia frente al logro de los objetivos</v>
      </c>
      <c r="T29" s="286" t="str">
        <f ca="1">+IF(OR(S29='Tabla Impacto'!$C$11,S29='Tabla Impacto'!$D$11),"Leve",IF(OR(S29='Tabla Impacto'!$C$12,S29='Tabla Impacto'!$D$12),"Menor",IF(OR(S29='Tabla Impacto'!$C$13,S29='Tabla Impacto'!$D$13,S29='Tabla Impacto'!$E$13),"Moderado",IF(OR(S29='Tabla Impacto'!$C$14,S29='Tabla Impacto'!$D$14,S29='Tabla Impacto'!$E$14),"Mayor",IF(OR(S29='Tabla Impacto'!$C$15,S29='Tabla Impacto'!$D$15,S29='Tabla Impacto'!$E$15),"Catastrófico","")))))</f>
        <v>Moderado</v>
      </c>
      <c r="U29" s="289">
        <f ca="1">IF(T29="","",IF(T29="Leve",0.2,IF(T29="Menor",0.4,IF(T29="Moderado",0.6,IF(T29="Mayor",0.8,IF(T29="Catastrófico",1,))))))</f>
        <v>0.6</v>
      </c>
      <c r="V29" s="287" t="str">
        <f ca="1">IF(OR(AND(P29="Muy Baja",T29="Leve"),AND(P29="Muy Baja",T29="Menor"),AND(P29="Baja",T29="Leve")),"Bajo",IF(OR(AND(P29="Muy baja",T29="Moderado"),AND(P29="Baja",T29="Menor"),AND(P29="Baja",T29="Moderado"),AND(P29="Media",T29="Leve"),AND(P29="Media",T29="Menor"),AND(P29="Media",T29="Moderado"),AND(P29="Alta",T29="Leve"),AND(P29="Alta",T29="Menor")),"Moderado",IF(OR(AND(P29="Muy Baja",T29="Mayor"),AND(P29="Baja",T29="Mayor"),AND(P29="Media",T29="Mayor"),AND(P29="Alta",T29="Moderado"),AND(P29="Alta",T29="Mayor"),AND(P29="Muy Alta",T29="Leve"),AND(P29="Muy Alta",T29="Menor"),AND(P29="Muy Alta",T29="Moderado"),AND(P29="Muy Alta",T29="Mayor")),"Alto",IF(OR(AND(P29="Muy Baja",T29="Catastrófico"),AND(P29="Baja",T29="Catastrófico"),AND(P29="Media",T29="Catastrófico"),AND(P29="Alta",T29="Catastrófico"),AND(P29="Muy Alta",T29="Catastrófico")),"Extremo",""))))</f>
        <v>Alto</v>
      </c>
      <c r="W29" s="214">
        <v>1</v>
      </c>
      <c r="X29" s="215" t="s">
        <v>546</v>
      </c>
      <c r="Y29" s="208" t="str">
        <f t="shared" si="0"/>
        <v>Probabilidad</v>
      </c>
      <c r="Z29" s="209" t="s">
        <v>221</v>
      </c>
      <c r="AA29" s="209" t="s">
        <v>227</v>
      </c>
      <c r="AB29" s="210" t="str">
        <f t="shared" si="9"/>
        <v>50%</v>
      </c>
      <c r="AC29" s="209" t="s">
        <v>232</v>
      </c>
      <c r="AD29" s="209" t="s">
        <v>237</v>
      </c>
      <c r="AE29" s="209" t="s">
        <v>241</v>
      </c>
      <c r="AF29" s="211">
        <f>IFERROR(IF(Y29="Probabilidad",(Q29-(+Q29*AB29)),IF(Y29="Impacto",Q29,"")),"")</f>
        <v>0.5</v>
      </c>
      <c r="AG29" s="212" t="str">
        <f t="shared" si="1"/>
        <v>Media</v>
      </c>
      <c r="AH29" s="210">
        <f t="shared" si="2"/>
        <v>0.5</v>
      </c>
      <c r="AI29" s="212" t="str">
        <f t="shared" ca="1" si="3"/>
        <v>Moderado</v>
      </c>
      <c r="AJ29" s="210">
        <f ca="1">IFERROR(IF(Y29="Impacto",(U29-(+U29*AB29)),IF(Y29="Probabilidad",U29,"")),"")</f>
        <v>0.6</v>
      </c>
      <c r="AK29" s="213" t="str">
        <f t="shared" ca="1" si="4"/>
        <v>Moderado</v>
      </c>
      <c r="AL29" s="209" t="s">
        <v>268</v>
      </c>
      <c r="AM29" s="215"/>
      <c r="AN29" s="215"/>
      <c r="AO29" s="216"/>
      <c r="AP29" s="216"/>
      <c r="AQ29" s="215"/>
      <c r="AR29" s="215"/>
      <c r="AS29" s="181"/>
      <c r="AT29" s="181"/>
      <c r="AU29" s="181"/>
      <c r="AV29" s="181"/>
      <c r="AW29" s="181"/>
      <c r="AX29" s="181"/>
      <c r="AY29" s="181"/>
      <c r="AZ29" s="181"/>
      <c r="BA29" s="181"/>
      <c r="BB29" s="181"/>
      <c r="BC29" s="181"/>
      <c r="BD29" s="181"/>
      <c r="BE29" s="181"/>
      <c r="BF29" s="181"/>
      <c r="BG29" s="181"/>
      <c r="BH29" s="181"/>
      <c r="BI29" s="181"/>
      <c r="BJ29" s="181"/>
      <c r="BK29" s="181"/>
      <c r="BL29" s="181"/>
    </row>
    <row r="30" spans="1:64" s="217" customFormat="1" ht="95.25" customHeight="1" thickTop="1" thickBot="1" x14ac:dyDescent="0.3">
      <c r="A30" s="280"/>
      <c r="B30" s="280"/>
      <c r="C30" s="280"/>
      <c r="D30" s="279"/>
      <c r="E30" s="280"/>
      <c r="F30" s="280"/>
      <c r="G30" s="280"/>
      <c r="H30" s="280"/>
      <c r="I30" s="288"/>
      <c r="J30" s="288"/>
      <c r="K30" s="288"/>
      <c r="L30" s="288"/>
      <c r="M30" s="295"/>
      <c r="N30" s="280"/>
      <c r="O30" s="288"/>
      <c r="P30" s="288"/>
      <c r="Q30" s="280"/>
      <c r="R30" s="280"/>
      <c r="S30" s="280"/>
      <c r="T30" s="288"/>
      <c r="U30" s="280"/>
      <c r="V30" s="288"/>
      <c r="W30" s="214">
        <v>2</v>
      </c>
      <c r="X30" s="215" t="s">
        <v>547</v>
      </c>
      <c r="Y30" s="208" t="str">
        <f t="shared" si="0"/>
        <v>Probabilidad</v>
      </c>
      <c r="Z30" s="209" t="s">
        <v>221</v>
      </c>
      <c r="AA30" s="209" t="s">
        <v>229</v>
      </c>
      <c r="AB30" s="210" t="str">
        <f t="shared" si="9"/>
        <v>40%</v>
      </c>
      <c r="AC30" s="209" t="s">
        <v>232</v>
      </c>
      <c r="AD30" s="209" t="s">
        <v>237</v>
      </c>
      <c r="AE30" s="209" t="s">
        <v>241</v>
      </c>
      <c r="AF30" s="211">
        <f t="shared" ref="AF30:AF32" si="17">IFERROR(IF(AND(Y29="Probabilidad",Y30="Probabilidad"),(AH29-(+AH29*AB30)),IF(Y30="Probabilidad",(Q29-(+Q29*AB30)),IF(Y30="Impacto",AH29,""))),"")</f>
        <v>0.3</v>
      </c>
      <c r="AG30" s="212" t="str">
        <f t="shared" si="1"/>
        <v>Baja</v>
      </c>
      <c r="AH30" s="210">
        <f t="shared" si="2"/>
        <v>0.3</v>
      </c>
      <c r="AI30" s="212" t="str">
        <f t="shared" ca="1" si="3"/>
        <v>Moderado</v>
      </c>
      <c r="AJ30" s="210">
        <f ca="1">IFERROR(IF(AND(Y29="Impacto",Y30="Impacto"),(AJ29-(+AJ29*AB30)),IF(Y30="Impacto",(U29-(+U29*AB30)),IF(Y30="Probabilidad",AJ29,""))),"")</f>
        <v>0.6</v>
      </c>
      <c r="AK30" s="213" t="str">
        <f t="shared" ca="1" si="4"/>
        <v>Moderado</v>
      </c>
      <c r="AL30" s="209" t="s">
        <v>268</v>
      </c>
      <c r="AM30" s="215"/>
      <c r="AN30" s="215"/>
      <c r="AO30" s="216"/>
      <c r="AP30" s="216"/>
      <c r="AQ30" s="215"/>
      <c r="AR30" s="215"/>
      <c r="AS30" s="181"/>
      <c r="AT30" s="181"/>
      <c r="AU30" s="181"/>
      <c r="AV30" s="181"/>
      <c r="AW30" s="181"/>
      <c r="AX30" s="181"/>
      <c r="AY30" s="181"/>
      <c r="AZ30" s="181"/>
      <c r="BA30" s="181"/>
      <c r="BB30" s="181"/>
      <c r="BC30" s="181"/>
      <c r="BD30" s="181"/>
      <c r="BE30" s="181"/>
      <c r="BF30" s="181"/>
      <c r="BG30" s="181"/>
      <c r="BH30" s="181"/>
      <c r="BI30" s="181"/>
      <c r="BJ30" s="181"/>
      <c r="BK30" s="181"/>
      <c r="BL30" s="181"/>
    </row>
    <row r="31" spans="1:64" s="217" customFormat="1" ht="69" customHeight="1" thickTop="1" thickBot="1" x14ac:dyDescent="0.3">
      <c r="A31" s="280"/>
      <c r="B31" s="280"/>
      <c r="C31" s="280"/>
      <c r="D31" s="279"/>
      <c r="E31" s="280" t="s">
        <v>253</v>
      </c>
      <c r="F31" s="280"/>
      <c r="G31" s="280"/>
      <c r="H31" s="280"/>
      <c r="I31" s="288" t="s">
        <v>496</v>
      </c>
      <c r="J31" s="288" t="s">
        <v>496</v>
      </c>
      <c r="K31" s="288" t="s">
        <v>496</v>
      </c>
      <c r="L31" s="288" t="s">
        <v>496</v>
      </c>
      <c r="M31" s="295"/>
      <c r="N31" s="280"/>
      <c r="O31" s="288"/>
      <c r="P31" s="288"/>
      <c r="Q31" s="280"/>
      <c r="R31" s="280"/>
      <c r="S31" s="280"/>
      <c r="T31" s="288"/>
      <c r="U31" s="280"/>
      <c r="V31" s="288"/>
      <c r="W31" s="214">
        <v>3</v>
      </c>
      <c r="X31" s="215" t="s">
        <v>548</v>
      </c>
      <c r="Y31" s="208" t="str">
        <f t="shared" si="0"/>
        <v>Probabilidad</v>
      </c>
      <c r="Z31" s="209" t="s">
        <v>221</v>
      </c>
      <c r="AA31" s="209" t="s">
        <v>229</v>
      </c>
      <c r="AB31" s="210" t="str">
        <f t="shared" si="9"/>
        <v>40%</v>
      </c>
      <c r="AC31" s="209" t="s">
        <v>232</v>
      </c>
      <c r="AD31" s="209" t="s">
        <v>237</v>
      </c>
      <c r="AE31" s="209" t="s">
        <v>241</v>
      </c>
      <c r="AF31" s="211">
        <f t="shared" si="17"/>
        <v>0.18</v>
      </c>
      <c r="AG31" s="212" t="str">
        <f t="shared" si="1"/>
        <v>Muy Baja</v>
      </c>
      <c r="AH31" s="210">
        <f t="shared" si="2"/>
        <v>0.18</v>
      </c>
      <c r="AI31" s="212" t="str">
        <f t="shared" ca="1" si="3"/>
        <v>Moderado</v>
      </c>
      <c r="AJ31" s="210">
        <f t="shared" ref="AJ31:AJ32" ca="1" si="18">IFERROR(IF(AND(Y30="Impacto",Y31="Impacto"),(AJ30-(+AJ30*AB31)),IF(AND(Y30="Probabilidad",Y31="Impacto"),(AJ29-(+AJ29*AB31)),IF(Y31="Probabilidad",AJ30,""))),"")</f>
        <v>0.6</v>
      </c>
      <c r="AK31" s="213" t="str">
        <f t="shared" ca="1" si="4"/>
        <v>Moderado</v>
      </c>
      <c r="AL31" s="209" t="s">
        <v>268</v>
      </c>
      <c r="AM31" s="215"/>
      <c r="AN31" s="215"/>
      <c r="AO31" s="216"/>
      <c r="AP31" s="216"/>
      <c r="AQ31" s="215"/>
      <c r="AR31" s="215"/>
      <c r="AS31" s="181"/>
      <c r="AT31" s="181"/>
      <c r="AU31" s="181"/>
      <c r="AV31" s="181"/>
      <c r="AW31" s="181"/>
      <c r="AX31" s="181"/>
      <c r="AY31" s="181"/>
      <c r="AZ31" s="181"/>
      <c r="BA31" s="181"/>
      <c r="BB31" s="181"/>
      <c r="BC31" s="181"/>
      <c r="BD31" s="181"/>
      <c r="BE31" s="181"/>
      <c r="BF31" s="181"/>
      <c r="BG31" s="181"/>
      <c r="BH31" s="181"/>
      <c r="BI31" s="181"/>
      <c r="BJ31" s="181"/>
      <c r="BK31" s="181"/>
      <c r="BL31" s="181"/>
    </row>
    <row r="32" spans="1:64" s="217" customFormat="1" ht="69" customHeight="1" thickTop="1" thickBot="1" x14ac:dyDescent="0.3">
      <c r="A32" s="280"/>
      <c r="B32" s="280"/>
      <c r="C32" s="280"/>
      <c r="D32" s="279"/>
      <c r="E32" s="280"/>
      <c r="F32" s="280"/>
      <c r="G32" s="280"/>
      <c r="H32" s="280"/>
      <c r="I32" s="288"/>
      <c r="J32" s="288"/>
      <c r="K32" s="288"/>
      <c r="L32" s="288"/>
      <c r="M32" s="295"/>
      <c r="N32" s="280"/>
      <c r="O32" s="288"/>
      <c r="P32" s="288"/>
      <c r="Q32" s="280"/>
      <c r="R32" s="280"/>
      <c r="S32" s="280"/>
      <c r="T32" s="288"/>
      <c r="U32" s="280"/>
      <c r="V32" s="288"/>
      <c r="W32" s="214">
        <v>4</v>
      </c>
      <c r="X32" s="215" t="s">
        <v>549</v>
      </c>
      <c r="Y32" s="208" t="str">
        <f t="shared" si="0"/>
        <v>Impacto</v>
      </c>
      <c r="Z32" s="209" t="s">
        <v>225</v>
      </c>
      <c r="AA32" s="209" t="s">
        <v>229</v>
      </c>
      <c r="AB32" s="210" t="str">
        <f t="shared" si="9"/>
        <v>25%</v>
      </c>
      <c r="AC32" s="209" t="s">
        <v>232</v>
      </c>
      <c r="AD32" s="209" t="s">
        <v>239</v>
      </c>
      <c r="AE32" s="209" t="s">
        <v>241</v>
      </c>
      <c r="AF32" s="211">
        <f t="shared" si="17"/>
        <v>0.18</v>
      </c>
      <c r="AG32" s="212" t="str">
        <f t="shared" si="1"/>
        <v>Muy Baja</v>
      </c>
      <c r="AH32" s="210">
        <f t="shared" si="2"/>
        <v>0.18</v>
      </c>
      <c r="AI32" s="212" t="str">
        <f t="shared" ca="1" si="3"/>
        <v>Moderado</v>
      </c>
      <c r="AJ32" s="210">
        <f t="shared" ca="1" si="18"/>
        <v>0.44999999999999996</v>
      </c>
      <c r="AK32" s="213" t="str">
        <f t="shared" ca="1" si="4"/>
        <v>Moderado</v>
      </c>
      <c r="AL32" s="209" t="s">
        <v>268</v>
      </c>
      <c r="AM32" s="215"/>
      <c r="AN32" s="215"/>
      <c r="AO32" s="216"/>
      <c r="AP32" s="216"/>
      <c r="AQ32" s="215"/>
      <c r="AR32" s="215"/>
      <c r="AS32" s="181"/>
      <c r="AT32" s="181"/>
      <c r="AU32" s="181"/>
      <c r="AV32" s="181"/>
      <c r="AW32" s="181"/>
      <c r="AX32" s="181"/>
      <c r="AY32" s="181"/>
      <c r="AZ32" s="181"/>
      <c r="BA32" s="181"/>
      <c r="BB32" s="181"/>
      <c r="BC32" s="181"/>
      <c r="BD32" s="181"/>
      <c r="BE32" s="181"/>
      <c r="BF32" s="181"/>
      <c r="BG32" s="181"/>
      <c r="BH32" s="181"/>
      <c r="BI32" s="181"/>
      <c r="BJ32" s="181"/>
      <c r="BK32" s="181"/>
      <c r="BL32" s="181"/>
    </row>
    <row r="33" spans="1:64" s="217" customFormat="1" ht="103.5" customHeight="1" thickTop="1" thickBot="1" x14ac:dyDescent="0.3">
      <c r="A33" s="281">
        <v>9</v>
      </c>
      <c r="B33" s="274" t="s">
        <v>550</v>
      </c>
      <c r="C33" s="272" t="s">
        <v>280</v>
      </c>
      <c r="D33" s="272" t="s">
        <v>551</v>
      </c>
      <c r="E33" s="272" t="s">
        <v>253</v>
      </c>
      <c r="F33" s="272" t="s">
        <v>552</v>
      </c>
      <c r="G33" s="272" t="s">
        <v>553</v>
      </c>
      <c r="H33" s="272" t="s">
        <v>554</v>
      </c>
      <c r="I33" s="286" t="s">
        <v>496</v>
      </c>
      <c r="J33" s="286" t="s">
        <v>496</v>
      </c>
      <c r="K33" s="286" t="s">
        <v>496</v>
      </c>
      <c r="L33" s="286" t="s">
        <v>496</v>
      </c>
      <c r="M33" s="294" t="s">
        <v>263</v>
      </c>
      <c r="N33" s="272" t="s">
        <v>545</v>
      </c>
      <c r="O33" s="273">
        <v>52</v>
      </c>
      <c r="P33" s="286" t="str">
        <f>IF(O33&lt;=0,"",IF(O33&lt;=2,"Muy Baja",IF(O33&lt;=24,"Baja",IF(O33&lt;=500,"Media",IF(O33&lt;=5000,"Alta","Muy Alta")))))</f>
        <v>Media</v>
      </c>
      <c r="Q33" s="289">
        <f>IF(P33="","",IF(P33="Muy Baja",0.2,IF(P33="Baja",0.4,IF(P33="Media",0.6,IF(P33="Alta",0.8,IF(P33="Muy Alta",1,))))))</f>
        <v>0.6</v>
      </c>
      <c r="R33" s="289" t="s">
        <v>209</v>
      </c>
      <c r="S33" s="289" t="str">
        <f ca="1">IF(NOT(ISERROR(MATCH(R33,'Tabla Impacto'!$B$221:$B$224,0))),'Tabla Impacto'!$F$224&amp;"Por favor no seleccionar los criterios de impacto(Afectación Económica o presupuestal y Pérdida Reputacional)",R33)</f>
        <v>El riesgo afecta la imagen de la entidad a nivel nacional, con efecto publicitarios sostenible a nivel país</v>
      </c>
      <c r="T33" s="286" t="str">
        <f ca="1">+IF(OR(S33='Tabla Impacto'!$C$11,S33='Tabla Impacto'!$D$11),"Leve",IF(OR(S33='Tabla Impacto'!$C$12,S33='Tabla Impacto'!$D$12),"Menor",IF(OR(S33='Tabla Impacto'!$C$13,S33='Tabla Impacto'!$D$13,S33='Tabla Impacto'!$E$13),"Moderado",IF(OR(S33='Tabla Impacto'!$C$14,S33='Tabla Impacto'!$D$14,S33='Tabla Impacto'!$E$14),"Mayor",IF(OR(S33='Tabla Impacto'!$C$15,S33='Tabla Impacto'!$D$15,S33='Tabla Impacto'!$E$15),"Catastrófico","")))))</f>
        <v>Catastrófico</v>
      </c>
      <c r="U33" s="289">
        <f ca="1">IF(T33="","",IF(T33="Leve",0.2,IF(T33="Menor",0.4,IF(T33="Moderado",0.6,IF(T33="Mayor",0.8,IF(T33="Catastrófico",1,))))))</f>
        <v>1</v>
      </c>
      <c r="V33" s="287" t="str">
        <f ca="1">IF(OR(AND(P33="Muy Baja",T33="Leve"),AND(P33="Muy Baja",T33="Menor"),AND(P33="Baja",T33="Leve")),"Bajo",IF(OR(AND(P33="Muy baja",T33="Moderado"),AND(P33="Baja",T33="Menor"),AND(P33="Baja",T33="Moderado"),AND(P33="Media",T33="Leve"),AND(P33="Media",T33="Menor"),AND(P33="Media",T33="Moderado"),AND(P33="Alta",T33="Leve"),AND(P33="Alta",T33="Menor")),"Moderado",IF(OR(AND(P33="Muy Baja",T33="Mayor"),AND(P33="Baja",T33="Mayor"),AND(P33="Media",T33="Mayor"),AND(P33="Alta",T33="Moderado"),AND(P33="Alta",T33="Mayor"),AND(P33="Muy Alta",T33="Leve"),AND(P33="Muy Alta",T33="Menor"),AND(P33="Muy Alta",T33="Moderado"),AND(P33="Muy Alta",T33="Mayor")),"Alto",IF(OR(AND(P33="Muy Baja",T33="Catastrófico"),AND(P33="Baja",T33="Catastrófico"),AND(P33="Media",T33="Catastrófico"),AND(P33="Alta",T33="Catastrófico"),AND(P33="Muy Alta",T33="Catastrófico")),"Extremo",""))))</f>
        <v>Extremo</v>
      </c>
      <c r="W33" s="214">
        <v>1</v>
      </c>
      <c r="X33" s="215" t="s">
        <v>555</v>
      </c>
      <c r="Y33" s="208" t="str">
        <f t="shared" si="0"/>
        <v>Probabilidad</v>
      </c>
      <c r="Z33" s="209" t="s">
        <v>221</v>
      </c>
      <c r="AA33" s="209" t="s">
        <v>229</v>
      </c>
      <c r="AB33" s="210" t="str">
        <f t="shared" si="9"/>
        <v>40%</v>
      </c>
      <c r="AC33" s="209" t="s">
        <v>232</v>
      </c>
      <c r="AD33" s="209" t="s">
        <v>237</v>
      </c>
      <c r="AE33" s="209" t="s">
        <v>241</v>
      </c>
      <c r="AF33" s="211">
        <f>IFERROR(IF(Y33="Probabilidad",(Q33-(+Q33*AB33)),IF(Y33="Impacto",Q33,"")),"")</f>
        <v>0.36</v>
      </c>
      <c r="AG33" s="212" t="str">
        <f t="shared" si="1"/>
        <v>Baja</v>
      </c>
      <c r="AH33" s="210">
        <f t="shared" si="2"/>
        <v>0.36</v>
      </c>
      <c r="AI33" s="212" t="str">
        <f t="shared" ca="1" si="3"/>
        <v>Catastrófico</v>
      </c>
      <c r="AJ33" s="210">
        <f ca="1">IFERROR(IF(Y33="Impacto",(U33-(+U33*AB33)),IF(Y33="Probabilidad",U33,"")),"")</f>
        <v>1</v>
      </c>
      <c r="AK33" s="213" t="str">
        <f t="shared" ca="1" si="4"/>
        <v>Extremo</v>
      </c>
      <c r="AL33" s="209" t="s">
        <v>275</v>
      </c>
      <c r="AM33" s="215" t="s">
        <v>1175</v>
      </c>
      <c r="AN33" s="215" t="s">
        <v>1176</v>
      </c>
      <c r="AO33" s="216" t="s">
        <v>1177</v>
      </c>
      <c r="AP33" s="216" t="s">
        <v>1178</v>
      </c>
      <c r="AQ33" s="215" t="s">
        <v>1179</v>
      </c>
      <c r="AR33" s="215" t="s">
        <v>272</v>
      </c>
      <c r="AS33" s="181"/>
      <c r="AT33" s="181"/>
      <c r="AU33" s="181"/>
      <c r="AV33" s="181"/>
      <c r="AW33" s="181"/>
      <c r="AX33" s="181"/>
      <c r="AY33" s="181"/>
      <c r="AZ33" s="181"/>
      <c r="BA33" s="181"/>
      <c r="BB33" s="181"/>
      <c r="BC33" s="181"/>
      <c r="BD33" s="181"/>
      <c r="BE33" s="181"/>
      <c r="BF33" s="181"/>
      <c r="BG33" s="181"/>
      <c r="BH33" s="181"/>
      <c r="BI33" s="181"/>
      <c r="BJ33" s="181"/>
      <c r="BK33" s="181"/>
      <c r="BL33" s="181"/>
    </row>
    <row r="34" spans="1:64" s="217" customFormat="1" ht="102.75" customHeight="1" thickTop="1" thickBot="1" x14ac:dyDescent="0.3">
      <c r="A34" s="280"/>
      <c r="B34" s="280"/>
      <c r="C34" s="280"/>
      <c r="D34" s="279"/>
      <c r="E34" s="280"/>
      <c r="F34" s="280"/>
      <c r="G34" s="280"/>
      <c r="H34" s="280"/>
      <c r="I34" s="288"/>
      <c r="J34" s="288"/>
      <c r="K34" s="288"/>
      <c r="L34" s="288"/>
      <c r="M34" s="295"/>
      <c r="N34" s="280"/>
      <c r="O34" s="288"/>
      <c r="P34" s="288"/>
      <c r="Q34" s="280"/>
      <c r="R34" s="280"/>
      <c r="S34" s="280"/>
      <c r="T34" s="288"/>
      <c r="U34" s="280"/>
      <c r="V34" s="288"/>
      <c r="W34" s="214">
        <v>2</v>
      </c>
      <c r="X34" s="215" t="s">
        <v>556</v>
      </c>
      <c r="Y34" s="208" t="str">
        <f t="shared" si="0"/>
        <v>Probabilidad</v>
      </c>
      <c r="Z34" s="209" t="s">
        <v>221</v>
      </c>
      <c r="AA34" s="209" t="s">
        <v>229</v>
      </c>
      <c r="AB34" s="210" t="str">
        <f t="shared" si="9"/>
        <v>40%</v>
      </c>
      <c r="AC34" s="209" t="s">
        <v>232</v>
      </c>
      <c r="AD34" s="209" t="s">
        <v>237</v>
      </c>
      <c r="AE34" s="209" t="s">
        <v>241</v>
      </c>
      <c r="AF34" s="211">
        <f t="shared" ref="AF34:AF37" si="19">IFERROR(IF(AND(Y33="Probabilidad",Y34="Probabilidad"),(AH33-(+AH33*AB34)),IF(Y34="Probabilidad",(Q33-(+Q33*AB34)),IF(Y34="Impacto",AH33,""))),"")</f>
        <v>0.216</v>
      </c>
      <c r="AG34" s="212" t="str">
        <f t="shared" si="1"/>
        <v>Baja</v>
      </c>
      <c r="AH34" s="210">
        <f t="shared" si="2"/>
        <v>0.216</v>
      </c>
      <c r="AI34" s="212" t="str">
        <f t="shared" ca="1" si="3"/>
        <v>Catastrófico</v>
      </c>
      <c r="AJ34" s="210">
        <f ca="1">IFERROR(IF(AND(Y33="Impacto",Y34="Impacto"),(AJ33-(+AJ33*AB34)),IF(Y34="Impacto",(U33-(+U33*AB34)),IF(Y34="Probabilidad",AJ33,""))),"")</f>
        <v>1</v>
      </c>
      <c r="AK34" s="213" t="str">
        <f t="shared" ca="1" si="4"/>
        <v>Extremo</v>
      </c>
      <c r="AL34" s="209" t="s">
        <v>275</v>
      </c>
      <c r="AM34" s="215" t="s">
        <v>1180</v>
      </c>
      <c r="AN34" s="215" t="s">
        <v>1176</v>
      </c>
      <c r="AO34" s="216" t="s">
        <v>1177</v>
      </c>
      <c r="AP34" s="216" t="s">
        <v>1178</v>
      </c>
      <c r="AQ34" s="215" t="s">
        <v>1181</v>
      </c>
      <c r="AR34" s="215" t="s">
        <v>272</v>
      </c>
      <c r="AS34" s="181"/>
      <c r="AT34" s="181"/>
      <c r="AU34" s="181"/>
      <c r="AV34" s="181"/>
      <c r="AW34" s="181"/>
      <c r="AX34" s="181"/>
      <c r="AY34" s="181"/>
      <c r="AZ34" s="181"/>
      <c r="BA34" s="181"/>
      <c r="BB34" s="181"/>
      <c r="BC34" s="181"/>
      <c r="BD34" s="181"/>
      <c r="BE34" s="181"/>
      <c r="BF34" s="181"/>
      <c r="BG34" s="181"/>
      <c r="BH34" s="181"/>
      <c r="BI34" s="181"/>
      <c r="BJ34" s="181"/>
      <c r="BK34" s="181"/>
      <c r="BL34" s="181"/>
    </row>
    <row r="35" spans="1:64" s="217" customFormat="1" ht="106.5" customHeight="1" thickTop="1" thickBot="1" x14ac:dyDescent="0.3">
      <c r="A35" s="280"/>
      <c r="B35" s="280"/>
      <c r="C35" s="280"/>
      <c r="D35" s="279"/>
      <c r="E35" s="280"/>
      <c r="F35" s="280"/>
      <c r="G35" s="280"/>
      <c r="H35" s="280"/>
      <c r="I35" s="288" t="s">
        <v>496</v>
      </c>
      <c r="J35" s="288" t="s">
        <v>496</v>
      </c>
      <c r="K35" s="288" t="s">
        <v>496</v>
      </c>
      <c r="L35" s="288" t="s">
        <v>496</v>
      </c>
      <c r="M35" s="295"/>
      <c r="N35" s="280"/>
      <c r="O35" s="288"/>
      <c r="P35" s="288"/>
      <c r="Q35" s="280"/>
      <c r="R35" s="280"/>
      <c r="S35" s="280"/>
      <c r="T35" s="288"/>
      <c r="U35" s="280"/>
      <c r="V35" s="288"/>
      <c r="W35" s="214">
        <v>3</v>
      </c>
      <c r="X35" s="215" t="s">
        <v>557</v>
      </c>
      <c r="Y35" s="208" t="str">
        <f t="shared" si="0"/>
        <v>Probabilidad</v>
      </c>
      <c r="Z35" s="209" t="s">
        <v>223</v>
      </c>
      <c r="AA35" s="209" t="s">
        <v>229</v>
      </c>
      <c r="AB35" s="210" t="str">
        <f t="shared" si="9"/>
        <v>30%</v>
      </c>
      <c r="AC35" s="209" t="s">
        <v>232</v>
      </c>
      <c r="AD35" s="209" t="s">
        <v>237</v>
      </c>
      <c r="AE35" s="209" t="s">
        <v>241</v>
      </c>
      <c r="AF35" s="211">
        <f t="shared" si="19"/>
        <v>0.1512</v>
      </c>
      <c r="AG35" s="212" t="str">
        <f t="shared" si="1"/>
        <v>Muy Baja</v>
      </c>
      <c r="AH35" s="210">
        <f t="shared" si="2"/>
        <v>0.1512</v>
      </c>
      <c r="AI35" s="212" t="str">
        <f t="shared" ca="1" si="3"/>
        <v>Catastrófico</v>
      </c>
      <c r="AJ35" s="210">
        <f t="shared" ref="AJ35:AJ37" ca="1" si="20">IFERROR(IF(AND(Y34="Impacto",Y35="Impacto"),(AJ34-(+AJ34*AB35)),IF(AND(Y34="Probabilidad",Y35="Impacto"),(AJ33-(+AJ33*AB35)),IF(Y35="Probabilidad",AJ34,""))),"")</f>
        <v>1</v>
      </c>
      <c r="AK35" s="213" t="str">
        <f t="shared" ca="1" si="4"/>
        <v>Extremo</v>
      </c>
      <c r="AL35" s="209" t="s">
        <v>275</v>
      </c>
      <c r="AM35" s="215"/>
      <c r="AN35" s="215"/>
      <c r="AO35" s="216"/>
      <c r="AP35" s="216"/>
      <c r="AQ35" s="215"/>
      <c r="AR35" s="215"/>
      <c r="AS35" s="181"/>
      <c r="AT35" s="181"/>
      <c r="AU35" s="181"/>
      <c r="AV35" s="181"/>
      <c r="AW35" s="181"/>
      <c r="AX35" s="181"/>
      <c r="AY35" s="181"/>
      <c r="AZ35" s="181"/>
      <c r="BA35" s="181"/>
      <c r="BB35" s="181"/>
      <c r="BC35" s="181"/>
      <c r="BD35" s="181"/>
      <c r="BE35" s="181"/>
      <c r="BF35" s="181"/>
      <c r="BG35" s="181"/>
      <c r="BH35" s="181"/>
      <c r="BI35" s="181"/>
      <c r="BJ35" s="181"/>
      <c r="BK35" s="181"/>
      <c r="BL35" s="181"/>
    </row>
    <row r="36" spans="1:64" s="217" customFormat="1" ht="100.5" customHeight="1" thickTop="1" thickBot="1" x14ac:dyDescent="0.3">
      <c r="A36" s="280"/>
      <c r="B36" s="280"/>
      <c r="C36" s="280"/>
      <c r="D36" s="279"/>
      <c r="E36" s="280"/>
      <c r="F36" s="280"/>
      <c r="G36" s="280"/>
      <c r="H36" s="280"/>
      <c r="I36" s="288"/>
      <c r="J36" s="288"/>
      <c r="K36" s="288"/>
      <c r="L36" s="288"/>
      <c r="M36" s="295"/>
      <c r="N36" s="280"/>
      <c r="O36" s="288"/>
      <c r="P36" s="288"/>
      <c r="Q36" s="280"/>
      <c r="R36" s="280"/>
      <c r="S36" s="280"/>
      <c r="T36" s="288"/>
      <c r="U36" s="280"/>
      <c r="V36" s="288"/>
      <c r="W36" s="214">
        <v>4</v>
      </c>
      <c r="X36" s="215" t="s">
        <v>558</v>
      </c>
      <c r="Y36" s="208" t="str">
        <f t="shared" si="0"/>
        <v>Probabilidad</v>
      </c>
      <c r="Z36" s="209" t="s">
        <v>221</v>
      </c>
      <c r="AA36" s="209" t="s">
        <v>227</v>
      </c>
      <c r="AB36" s="210" t="str">
        <f t="shared" si="9"/>
        <v>50%</v>
      </c>
      <c r="AC36" s="209" t="s">
        <v>232</v>
      </c>
      <c r="AD36" s="209" t="s">
        <v>237</v>
      </c>
      <c r="AE36" s="209" t="s">
        <v>241</v>
      </c>
      <c r="AF36" s="211">
        <f t="shared" si="19"/>
        <v>7.5600000000000001E-2</v>
      </c>
      <c r="AG36" s="212" t="str">
        <f t="shared" si="1"/>
        <v>Muy Baja</v>
      </c>
      <c r="AH36" s="210">
        <f t="shared" si="2"/>
        <v>7.5600000000000001E-2</v>
      </c>
      <c r="AI36" s="212" t="str">
        <f t="shared" ca="1" si="3"/>
        <v>Catastrófico</v>
      </c>
      <c r="AJ36" s="210">
        <f t="shared" ca="1" si="20"/>
        <v>1</v>
      </c>
      <c r="AK36" s="213" t="str">
        <f t="shared" ca="1" si="4"/>
        <v>Extremo</v>
      </c>
      <c r="AL36" s="209" t="s">
        <v>275</v>
      </c>
      <c r="AM36" s="215"/>
      <c r="AN36" s="215"/>
      <c r="AO36" s="216"/>
      <c r="AP36" s="216"/>
      <c r="AQ36" s="215"/>
      <c r="AR36" s="215"/>
      <c r="AS36" s="181"/>
      <c r="AT36" s="181"/>
      <c r="AU36" s="181"/>
      <c r="AV36" s="181"/>
      <c r="AW36" s="181"/>
      <c r="AX36" s="181"/>
      <c r="AY36" s="181"/>
      <c r="AZ36" s="181"/>
      <c r="BA36" s="181"/>
      <c r="BB36" s="181"/>
      <c r="BC36" s="181"/>
      <c r="BD36" s="181"/>
      <c r="BE36" s="181"/>
      <c r="BF36" s="181"/>
      <c r="BG36" s="181"/>
      <c r="BH36" s="181"/>
      <c r="BI36" s="181"/>
      <c r="BJ36" s="181"/>
      <c r="BK36" s="181"/>
      <c r="BL36" s="181"/>
    </row>
    <row r="37" spans="1:64" s="217" customFormat="1" ht="104.25" customHeight="1" thickTop="1" thickBot="1" x14ac:dyDescent="0.3">
      <c r="A37" s="280"/>
      <c r="B37" s="280"/>
      <c r="C37" s="280"/>
      <c r="D37" s="279"/>
      <c r="E37" s="280"/>
      <c r="F37" s="280"/>
      <c r="G37" s="280"/>
      <c r="H37" s="280"/>
      <c r="I37" s="288" t="s">
        <v>496</v>
      </c>
      <c r="J37" s="288" t="s">
        <v>496</v>
      </c>
      <c r="K37" s="288" t="s">
        <v>496</v>
      </c>
      <c r="L37" s="288" t="s">
        <v>496</v>
      </c>
      <c r="M37" s="295"/>
      <c r="N37" s="280"/>
      <c r="O37" s="288"/>
      <c r="P37" s="288"/>
      <c r="Q37" s="280"/>
      <c r="R37" s="280"/>
      <c r="S37" s="280"/>
      <c r="T37" s="288"/>
      <c r="U37" s="280"/>
      <c r="V37" s="288"/>
      <c r="W37" s="214">
        <v>5</v>
      </c>
      <c r="X37" s="215" t="s">
        <v>559</v>
      </c>
      <c r="Y37" s="208" t="str">
        <f t="shared" si="0"/>
        <v>Probabilidad</v>
      </c>
      <c r="Z37" s="209" t="s">
        <v>223</v>
      </c>
      <c r="AA37" s="209" t="s">
        <v>227</v>
      </c>
      <c r="AB37" s="210" t="str">
        <f t="shared" si="9"/>
        <v>40%</v>
      </c>
      <c r="AC37" s="209" t="s">
        <v>232</v>
      </c>
      <c r="AD37" s="209" t="s">
        <v>237</v>
      </c>
      <c r="AE37" s="209" t="s">
        <v>241</v>
      </c>
      <c r="AF37" s="211">
        <f t="shared" si="19"/>
        <v>4.5359999999999998E-2</v>
      </c>
      <c r="AG37" s="212" t="str">
        <f t="shared" si="1"/>
        <v>Muy Baja</v>
      </c>
      <c r="AH37" s="210">
        <f t="shared" si="2"/>
        <v>4.5359999999999998E-2</v>
      </c>
      <c r="AI37" s="212" t="str">
        <f t="shared" ca="1" si="3"/>
        <v>Catastrófico</v>
      </c>
      <c r="AJ37" s="210">
        <f t="shared" ca="1" si="20"/>
        <v>1</v>
      </c>
      <c r="AK37" s="213" t="str">
        <f t="shared" ca="1" si="4"/>
        <v>Extremo</v>
      </c>
      <c r="AL37" s="209" t="s">
        <v>275</v>
      </c>
      <c r="AM37" s="215"/>
      <c r="AN37" s="215"/>
      <c r="AO37" s="216"/>
      <c r="AP37" s="216"/>
      <c r="AQ37" s="215"/>
      <c r="AR37" s="215"/>
      <c r="AS37" s="181"/>
      <c r="AT37" s="181"/>
      <c r="AU37" s="181"/>
      <c r="AV37" s="181"/>
      <c r="AW37" s="181"/>
      <c r="AX37" s="181"/>
      <c r="AY37" s="181"/>
      <c r="AZ37" s="181"/>
      <c r="BA37" s="181"/>
      <c r="BB37" s="181"/>
      <c r="BC37" s="181"/>
      <c r="BD37" s="181"/>
      <c r="BE37" s="181"/>
      <c r="BF37" s="181"/>
      <c r="BG37" s="181"/>
      <c r="BH37" s="181"/>
      <c r="BI37" s="181"/>
      <c r="BJ37" s="181"/>
      <c r="BK37" s="181"/>
      <c r="BL37" s="181"/>
    </row>
    <row r="38" spans="1:64" s="217" customFormat="1" ht="79.5" customHeight="1" thickTop="1" thickBot="1" x14ac:dyDescent="0.3">
      <c r="A38" s="281">
        <v>10</v>
      </c>
      <c r="B38" s="274" t="s">
        <v>560</v>
      </c>
      <c r="C38" s="272" t="s">
        <v>280</v>
      </c>
      <c r="D38" s="272" t="s">
        <v>563</v>
      </c>
      <c r="E38" s="272" t="s">
        <v>249</v>
      </c>
      <c r="F38" s="272" t="s">
        <v>564</v>
      </c>
      <c r="G38" s="272" t="s">
        <v>565</v>
      </c>
      <c r="H38" s="272" t="s">
        <v>566</v>
      </c>
      <c r="I38" s="286" t="s">
        <v>496</v>
      </c>
      <c r="J38" s="286" t="s">
        <v>496</v>
      </c>
      <c r="K38" s="286" t="s">
        <v>496</v>
      </c>
      <c r="L38" s="286" t="s">
        <v>496</v>
      </c>
      <c r="M38" s="294" t="s">
        <v>262</v>
      </c>
      <c r="N38" s="272" t="s">
        <v>545</v>
      </c>
      <c r="O38" s="273">
        <v>8640</v>
      </c>
      <c r="P38" s="286" t="str">
        <f>IF(O38&lt;=0,"",IF(O38&lt;=2,"Muy Baja",IF(O38&lt;=24,"Baja",IF(O38&lt;=500,"Media",IF(O38&lt;=5000,"Alta","Muy Alta")))))</f>
        <v>Muy Alta</v>
      </c>
      <c r="Q38" s="289">
        <f>IF(P38="","",IF(P38="Muy Baja",0.2,IF(P38="Baja",0.4,IF(P38="Media",0.6,IF(P38="Alta",0.8,IF(P38="Muy Alta",1,))))))</f>
        <v>1</v>
      </c>
      <c r="R38" s="289" t="s">
        <v>205</v>
      </c>
      <c r="S38" s="289" t="str">
        <f ca="1">IF(NOT(ISERROR(MATCH(R38,'Tabla Impacto'!$B$221:$B$224,0))),'Tabla Impacto'!$F$224&amp;"Por favor no seleccionar los criterios de impacto(Afectación Económica o presupuestal y Pérdida Reputacional)",R38)</f>
        <v xml:space="preserve">Entre 100 y 500 SMLMV </v>
      </c>
      <c r="T38" s="286" t="str">
        <f ca="1">+IF(OR(S38='Tabla Impacto'!$C$11,S38='Tabla Impacto'!$D$11),"Leve",IF(OR(S38='Tabla Impacto'!$C$12,S38='Tabla Impacto'!$D$12),"Menor",IF(OR(S38='Tabla Impacto'!$C$13,S38='Tabla Impacto'!$D$13,S38='Tabla Impacto'!$E$13),"Moderado",IF(OR(S38='Tabla Impacto'!$C$14,S38='Tabla Impacto'!$D$14,S38='Tabla Impacto'!$E$14),"Mayor",IF(OR(S38='Tabla Impacto'!$C$15,S38='Tabla Impacto'!$D$15,S38='Tabla Impacto'!$E$15),"Catastrófico","")))))</f>
        <v>Mayor</v>
      </c>
      <c r="U38" s="289">
        <f ca="1">IF(T38="","",IF(T38="Leve",0.2,IF(T38="Menor",0.4,IF(T38="Moderado",0.6,IF(T38="Mayor",0.8,IF(T38="Catastrófico",1,))))))</f>
        <v>0.8</v>
      </c>
      <c r="V38" s="287" t="str">
        <f ca="1">IF(OR(AND(P38="Muy Baja",T38="Leve"),AND(P38="Muy Baja",T38="Menor"),AND(P38="Baja",T38="Leve")),"Bajo",IF(OR(AND(P38="Muy baja",T38="Moderado"),AND(P38="Baja",T38="Menor"),AND(P38="Baja",T38="Moderado"),AND(P38="Media",T38="Leve"),AND(P38="Media",T38="Menor"),AND(P38="Media",T38="Moderado"),AND(P38="Alta",T38="Leve"),AND(P38="Alta",T38="Menor")),"Moderado",IF(OR(AND(P38="Muy Baja",T38="Mayor"),AND(P38="Baja",T38="Mayor"),AND(P38="Media",T38="Mayor"),AND(P38="Alta",T38="Moderado"),AND(P38="Alta",T38="Mayor"),AND(P38="Muy Alta",T38="Leve"),AND(P38="Muy Alta",T38="Menor"),AND(P38="Muy Alta",T38="Moderado"),AND(P38="Muy Alta",T38="Mayor")),"Alto",IF(OR(AND(P38="Muy Baja",T38="Catastrófico"),AND(P38="Baja",T38="Catastrófico"),AND(P38="Media",T38="Catastrófico"),AND(P38="Alta",T38="Catastrófico"),AND(P38="Muy Alta",T38="Catastrófico")),"Extremo",""))))</f>
        <v>Alto</v>
      </c>
      <c r="W38" s="214">
        <v>1</v>
      </c>
      <c r="X38" s="215" t="s">
        <v>571</v>
      </c>
      <c r="Y38" s="208" t="str">
        <f t="shared" si="0"/>
        <v>Probabilidad</v>
      </c>
      <c r="Z38" s="209" t="s">
        <v>221</v>
      </c>
      <c r="AA38" s="209" t="s">
        <v>227</v>
      </c>
      <c r="AB38" s="210" t="str">
        <f t="shared" si="9"/>
        <v>50%</v>
      </c>
      <c r="AC38" s="209" t="s">
        <v>232</v>
      </c>
      <c r="AD38" s="209" t="s">
        <v>237</v>
      </c>
      <c r="AE38" s="209" t="s">
        <v>241</v>
      </c>
      <c r="AF38" s="211">
        <f>IFERROR(IF(Y38="Probabilidad",(Q38-(+Q38*AB38)),IF(Y38="Impacto",Q38,"")),"")</f>
        <v>0.5</v>
      </c>
      <c r="AG38" s="212" t="str">
        <f t="shared" si="1"/>
        <v>Media</v>
      </c>
      <c r="AH38" s="210">
        <f t="shared" si="2"/>
        <v>0.5</v>
      </c>
      <c r="AI38" s="212" t="str">
        <f t="shared" ca="1" si="3"/>
        <v>Mayor</v>
      </c>
      <c r="AJ38" s="210">
        <f ca="1">IFERROR(IF(Y38="Impacto",(U38-(+U38*AB38)),IF(Y38="Probabilidad",U38,"")),"")</f>
        <v>0.8</v>
      </c>
      <c r="AK38" s="213" t="str">
        <f t="shared" ca="1" si="4"/>
        <v>Alto</v>
      </c>
      <c r="AL38" s="209"/>
      <c r="AM38" s="215" t="s">
        <v>1182</v>
      </c>
      <c r="AN38" s="215" t="s">
        <v>1176</v>
      </c>
      <c r="AO38" s="216">
        <v>45717</v>
      </c>
      <c r="AP38" s="216" t="s">
        <v>1183</v>
      </c>
      <c r="AQ38" s="215" t="s">
        <v>1184</v>
      </c>
      <c r="AR38" s="215" t="s">
        <v>272</v>
      </c>
      <c r="AS38" s="181"/>
      <c r="AT38" s="181"/>
      <c r="AU38" s="181"/>
      <c r="AV38" s="181"/>
      <c r="AW38" s="181"/>
      <c r="AX38" s="181"/>
      <c r="AY38" s="181"/>
      <c r="AZ38" s="181"/>
      <c r="BA38" s="181"/>
      <c r="BB38" s="181"/>
      <c r="BC38" s="181"/>
      <c r="BD38" s="181"/>
      <c r="BE38" s="181"/>
      <c r="BF38" s="181"/>
      <c r="BG38" s="181"/>
      <c r="BH38" s="181"/>
      <c r="BI38" s="181"/>
      <c r="BJ38" s="181"/>
      <c r="BK38" s="181"/>
      <c r="BL38" s="181"/>
    </row>
    <row r="39" spans="1:64" s="217" customFormat="1" ht="79.5" customHeight="1" thickTop="1" thickBot="1" x14ac:dyDescent="0.3">
      <c r="A39" s="280"/>
      <c r="B39" s="280"/>
      <c r="C39" s="280"/>
      <c r="D39" s="279"/>
      <c r="E39" s="280"/>
      <c r="F39" s="280"/>
      <c r="G39" s="280"/>
      <c r="H39" s="280"/>
      <c r="I39" s="288"/>
      <c r="J39" s="288"/>
      <c r="K39" s="288"/>
      <c r="L39" s="288"/>
      <c r="M39" s="295"/>
      <c r="N39" s="280"/>
      <c r="O39" s="288"/>
      <c r="P39" s="288"/>
      <c r="Q39" s="280"/>
      <c r="R39" s="280"/>
      <c r="S39" s="280"/>
      <c r="T39" s="288"/>
      <c r="U39" s="280"/>
      <c r="V39" s="288"/>
      <c r="W39" s="214">
        <v>2</v>
      </c>
      <c r="X39" s="215" t="s">
        <v>572</v>
      </c>
      <c r="Y39" s="208" t="str">
        <f t="shared" si="0"/>
        <v>Probabilidad</v>
      </c>
      <c r="Z39" s="209" t="s">
        <v>221</v>
      </c>
      <c r="AA39" s="209" t="s">
        <v>227</v>
      </c>
      <c r="AB39" s="210" t="str">
        <f t="shared" si="9"/>
        <v>50%</v>
      </c>
      <c r="AC39" s="209" t="s">
        <v>232</v>
      </c>
      <c r="AD39" s="209" t="s">
        <v>237</v>
      </c>
      <c r="AE39" s="209" t="s">
        <v>241</v>
      </c>
      <c r="AF39" s="211">
        <f t="shared" ref="AF39" si="21">IFERROR(IF(AND(Y38="Probabilidad",Y39="Probabilidad"),(AH38-(+AH38*AB39)),IF(Y39="Probabilidad",(Q38-(+Q38*AB39)),IF(Y39="Impacto",AH38,""))),"")</f>
        <v>0.25</v>
      </c>
      <c r="AG39" s="212" t="str">
        <f t="shared" si="1"/>
        <v>Baja</v>
      </c>
      <c r="AH39" s="210">
        <f t="shared" si="2"/>
        <v>0.25</v>
      </c>
      <c r="AI39" s="212" t="str">
        <f t="shared" ca="1" si="3"/>
        <v>Mayor</v>
      </c>
      <c r="AJ39" s="210">
        <f ca="1">IFERROR(IF(AND(Y38="Impacto",Y39="Impacto"),(AJ38-(+AJ38*AB39)),IF(Y39="Impacto",(U38-(+U38*AB39)),IF(Y39="Probabilidad",AJ38,""))),"")</f>
        <v>0.8</v>
      </c>
      <c r="AK39" s="213" t="str">
        <f t="shared" ca="1" si="4"/>
        <v>Alto</v>
      </c>
      <c r="AL39" s="209"/>
      <c r="AM39" s="215" t="s">
        <v>1182</v>
      </c>
      <c r="AN39" s="215" t="s">
        <v>1176</v>
      </c>
      <c r="AO39" s="216">
        <v>45717</v>
      </c>
      <c r="AP39" s="216" t="s">
        <v>1183</v>
      </c>
      <c r="AQ39" s="215" t="s">
        <v>1184</v>
      </c>
      <c r="AR39" s="215" t="s">
        <v>272</v>
      </c>
      <c r="AS39" s="219"/>
      <c r="AT39" s="219"/>
      <c r="AU39" s="219"/>
      <c r="AV39" s="219"/>
      <c r="AW39" s="219"/>
      <c r="AX39" s="219"/>
      <c r="AY39" s="219"/>
      <c r="AZ39" s="219"/>
      <c r="BA39" s="219"/>
      <c r="BB39" s="219"/>
      <c r="BC39" s="219"/>
      <c r="BD39" s="219"/>
      <c r="BE39" s="219"/>
      <c r="BF39" s="219"/>
      <c r="BG39" s="219"/>
      <c r="BH39" s="219"/>
      <c r="BI39" s="219"/>
      <c r="BJ39" s="219"/>
      <c r="BK39" s="219"/>
      <c r="BL39" s="219"/>
    </row>
    <row r="40" spans="1:64" s="217" customFormat="1" ht="135.75" customHeight="1" thickTop="1" thickBot="1" x14ac:dyDescent="0.3">
      <c r="A40" s="281">
        <v>11</v>
      </c>
      <c r="B40" s="274" t="s">
        <v>561</v>
      </c>
      <c r="C40" s="272" t="s">
        <v>280</v>
      </c>
      <c r="D40" s="272" t="s">
        <v>567</v>
      </c>
      <c r="E40" s="272" t="s">
        <v>253</v>
      </c>
      <c r="F40" s="272" t="s">
        <v>568</v>
      </c>
      <c r="G40" s="272" t="s">
        <v>569</v>
      </c>
      <c r="H40" s="272" t="s">
        <v>570</v>
      </c>
      <c r="I40" s="286" t="s">
        <v>496</v>
      </c>
      <c r="J40" s="286" t="s">
        <v>496</v>
      </c>
      <c r="K40" s="286" t="s">
        <v>496</v>
      </c>
      <c r="L40" s="286" t="s">
        <v>496</v>
      </c>
      <c r="M40" s="294" t="s">
        <v>262</v>
      </c>
      <c r="N40" s="272" t="s">
        <v>545</v>
      </c>
      <c r="O40" s="273">
        <v>12</v>
      </c>
      <c r="P40" s="286" t="str">
        <f>IF(O40&lt;=0,"",IF(O40&lt;=2,"Muy Baja",IF(O40&lt;=24,"Baja",IF(O40&lt;=500,"Media",IF(O40&lt;=5000,"Alta","Muy Alta")))))</f>
        <v>Baja</v>
      </c>
      <c r="Q40" s="289">
        <f>IF(P40="","",IF(P40="Muy Baja",0.2,IF(P40="Baja",0.4,IF(P40="Media",0.6,IF(P40="Alta",0.8,IF(P40="Muy Alta",1,))))))</f>
        <v>0.4</v>
      </c>
      <c r="R40" s="289" t="s">
        <v>205</v>
      </c>
      <c r="S40" s="289" t="str">
        <f ca="1">IF(NOT(ISERROR(MATCH(R40,'Tabla Impacto'!$B$221:$B$224,0))),'Tabla Impacto'!$F$224&amp;"Por favor no seleccionar los criterios de impacto(Afectación Económica o presupuestal y Pérdida Reputacional)",R40)</f>
        <v xml:space="preserve">Entre 100 y 500 SMLMV </v>
      </c>
      <c r="T40" s="286" t="str">
        <f ca="1">+IF(OR(S40='Tabla Impacto'!$C$11,S40='Tabla Impacto'!$D$11),"Leve",IF(OR(S40='Tabla Impacto'!$C$12,S40='Tabla Impacto'!$D$12),"Menor",IF(OR(S40='Tabla Impacto'!$C$13,S40='Tabla Impacto'!$D$13,S40='Tabla Impacto'!$E$13),"Moderado",IF(OR(S40='Tabla Impacto'!$C$14,S40='Tabla Impacto'!$D$14,S40='Tabla Impacto'!$E$14),"Mayor",IF(OR(S40='Tabla Impacto'!$C$15,S40='Tabla Impacto'!$D$15,S40='Tabla Impacto'!$E$15),"Catastrófico","")))))</f>
        <v>Mayor</v>
      </c>
      <c r="U40" s="289">
        <f ca="1">IF(T40="","",IF(T40="Leve",0.2,IF(T40="Menor",0.4,IF(T40="Moderado",0.6,IF(T40="Mayor",0.8,IF(T40="Catastrófico",1,))))))</f>
        <v>0.8</v>
      </c>
      <c r="V40" s="287" t="str">
        <f ca="1">IF(OR(AND(P40="Muy Baja",T40="Leve"),AND(P40="Muy Baja",T40="Menor"),AND(P40="Baja",T40="Leve")),"Bajo",IF(OR(AND(P40="Muy baja",T40="Moderado"),AND(P40="Baja",T40="Menor"),AND(P40="Baja",T40="Moderado"),AND(P40="Media",T40="Leve"),AND(P40="Media",T40="Menor"),AND(P40="Media",T40="Moderado"),AND(P40="Alta",T40="Leve"),AND(P40="Alta",T40="Menor")),"Moderado",IF(OR(AND(P40="Muy Baja",T40="Mayor"),AND(P40="Baja",T40="Mayor"),AND(P40="Media",T40="Mayor"),AND(P40="Alta",T40="Moderado"),AND(P40="Alta",T40="Mayor"),AND(P40="Muy Alta",T40="Leve"),AND(P40="Muy Alta",T40="Menor"),AND(P40="Muy Alta",T40="Moderado"),AND(P40="Muy Alta",T40="Mayor")),"Alto",IF(OR(AND(P40="Muy Baja",T40="Catastrófico"),AND(P40="Baja",T40="Catastrófico"),AND(P40="Media",T40="Catastrófico"),AND(P40="Alta",T40="Catastrófico"),AND(P40="Muy Alta",T40="Catastrófico")),"Extremo",""))))</f>
        <v>Alto</v>
      </c>
      <c r="W40" s="214">
        <v>1</v>
      </c>
      <c r="X40" s="215" t="s">
        <v>573</v>
      </c>
      <c r="Y40" s="208" t="str">
        <f t="shared" si="0"/>
        <v>Probabilidad</v>
      </c>
      <c r="Z40" s="209" t="s">
        <v>221</v>
      </c>
      <c r="AA40" s="209" t="s">
        <v>229</v>
      </c>
      <c r="AB40" s="210" t="str">
        <f t="shared" si="9"/>
        <v>40%</v>
      </c>
      <c r="AC40" s="209" t="s">
        <v>232</v>
      </c>
      <c r="AD40" s="209" t="s">
        <v>237</v>
      </c>
      <c r="AE40" s="209" t="s">
        <v>241</v>
      </c>
      <c r="AF40" s="211">
        <f>IFERROR(IF(Y40="Probabilidad",(Q40-(+Q40*AB40)),IF(Y40="Impacto",Q40,"")),"")</f>
        <v>0.24</v>
      </c>
      <c r="AG40" s="212" t="str">
        <f t="shared" si="1"/>
        <v>Baja</v>
      </c>
      <c r="AH40" s="210">
        <f t="shared" si="2"/>
        <v>0.24</v>
      </c>
      <c r="AI40" s="212" t="str">
        <f t="shared" ca="1" si="3"/>
        <v>Mayor</v>
      </c>
      <c r="AJ40" s="210">
        <f ca="1">IFERROR(IF(Y40="Impacto",(U40-(+U40*AB40)),IF(Y40="Probabilidad",U40,"")),"")</f>
        <v>0.8</v>
      </c>
      <c r="AK40" s="213" t="str">
        <f t="shared" ca="1" si="4"/>
        <v>Alto</v>
      </c>
      <c r="AL40" s="209" t="s">
        <v>275</v>
      </c>
      <c r="AM40" s="272" t="s">
        <v>1185</v>
      </c>
      <c r="AN40" s="272" t="s">
        <v>1176</v>
      </c>
      <c r="AO40" s="285">
        <v>46082</v>
      </c>
      <c r="AP40" s="285" t="s">
        <v>1178</v>
      </c>
      <c r="AQ40" s="272" t="s">
        <v>1186</v>
      </c>
      <c r="AR40" s="272" t="s">
        <v>272</v>
      </c>
      <c r="AS40" s="219"/>
      <c r="AT40" s="219"/>
      <c r="AU40" s="219"/>
      <c r="AV40" s="219"/>
      <c r="AW40" s="219"/>
      <c r="AX40" s="219"/>
      <c r="AY40" s="219"/>
      <c r="AZ40" s="219"/>
      <c r="BA40" s="219"/>
      <c r="BB40" s="219"/>
      <c r="BC40" s="219"/>
      <c r="BD40" s="219"/>
      <c r="BE40" s="219"/>
      <c r="BF40" s="219"/>
      <c r="BG40" s="219"/>
      <c r="BH40" s="219"/>
      <c r="BI40" s="219"/>
      <c r="BJ40" s="219"/>
      <c r="BK40" s="219"/>
      <c r="BL40" s="219"/>
    </row>
    <row r="41" spans="1:64" s="217" customFormat="1" ht="135.75" customHeight="1" thickTop="1" thickBot="1" x14ac:dyDescent="0.3">
      <c r="A41" s="280"/>
      <c r="B41" s="280"/>
      <c r="C41" s="280"/>
      <c r="D41" s="279"/>
      <c r="E41" s="280"/>
      <c r="F41" s="280"/>
      <c r="G41" s="280"/>
      <c r="H41" s="280"/>
      <c r="I41" s="288"/>
      <c r="J41" s="288"/>
      <c r="K41" s="288"/>
      <c r="L41" s="288"/>
      <c r="M41" s="295"/>
      <c r="N41" s="280"/>
      <c r="O41" s="288"/>
      <c r="P41" s="288"/>
      <c r="Q41" s="280"/>
      <c r="R41" s="280"/>
      <c r="S41" s="280"/>
      <c r="T41" s="288"/>
      <c r="U41" s="280"/>
      <c r="V41" s="288"/>
      <c r="W41" s="214">
        <v>2</v>
      </c>
      <c r="X41" s="215" t="s">
        <v>574</v>
      </c>
      <c r="Y41" s="208" t="str">
        <f t="shared" si="0"/>
        <v>Probabilidad</v>
      </c>
      <c r="Z41" s="209" t="s">
        <v>221</v>
      </c>
      <c r="AA41" s="209" t="s">
        <v>229</v>
      </c>
      <c r="AB41" s="210" t="str">
        <f t="shared" si="9"/>
        <v>40%</v>
      </c>
      <c r="AC41" s="209" t="s">
        <v>232</v>
      </c>
      <c r="AD41" s="209" t="s">
        <v>237</v>
      </c>
      <c r="AE41" s="209" t="s">
        <v>241</v>
      </c>
      <c r="AF41" s="211">
        <f t="shared" ref="AF41" si="22">IFERROR(IF(AND(Y40="Probabilidad",Y41="Probabilidad"),(AH40-(+AH40*AB41)),IF(Y41="Probabilidad",(Q40-(+Q40*AB41)),IF(Y41="Impacto",AH40,""))),"")</f>
        <v>0.14399999999999999</v>
      </c>
      <c r="AG41" s="212" t="str">
        <f t="shared" si="1"/>
        <v>Muy Baja</v>
      </c>
      <c r="AH41" s="210">
        <f t="shared" si="2"/>
        <v>0.14399999999999999</v>
      </c>
      <c r="AI41" s="212" t="str">
        <f t="shared" ca="1" si="3"/>
        <v>Mayor</v>
      </c>
      <c r="AJ41" s="210">
        <f ca="1">IFERROR(IF(AND(Y40="Impacto",Y41="Impacto"),(AJ40-(+AJ40*AB41)),IF(Y41="Impacto",(U40-(+U40*AB41)),IF(Y41="Probabilidad",AJ40,""))),"")</f>
        <v>0.8</v>
      </c>
      <c r="AK41" s="213" t="str">
        <f t="shared" ca="1" si="4"/>
        <v>Alto</v>
      </c>
      <c r="AL41" s="209" t="s">
        <v>275</v>
      </c>
      <c r="AM41" s="272"/>
      <c r="AN41" s="272"/>
      <c r="AO41" s="285"/>
      <c r="AP41" s="285"/>
      <c r="AQ41" s="272"/>
      <c r="AR41" s="272"/>
      <c r="AS41" s="219"/>
      <c r="AT41" s="219"/>
      <c r="AU41" s="219"/>
      <c r="AV41" s="219"/>
      <c r="AW41" s="219"/>
      <c r="AX41" s="219"/>
      <c r="AY41" s="219"/>
      <c r="AZ41" s="219"/>
      <c r="BA41" s="219"/>
      <c r="BB41" s="219"/>
      <c r="BC41" s="219"/>
      <c r="BD41" s="219"/>
      <c r="BE41" s="219"/>
      <c r="BF41" s="219"/>
      <c r="BG41" s="219"/>
      <c r="BH41" s="219"/>
      <c r="BI41" s="219"/>
      <c r="BJ41" s="219"/>
      <c r="BK41" s="219"/>
      <c r="BL41" s="219"/>
    </row>
    <row r="42" spans="1:64" s="217" customFormat="1" ht="130.5" customHeight="1" thickTop="1" thickBot="1" x14ac:dyDescent="0.3">
      <c r="A42" s="220">
        <v>12</v>
      </c>
      <c r="B42" s="208" t="s">
        <v>562</v>
      </c>
      <c r="C42" s="215" t="s">
        <v>280</v>
      </c>
      <c r="D42" s="215" t="s">
        <v>576</v>
      </c>
      <c r="E42" s="215" t="s">
        <v>253</v>
      </c>
      <c r="F42" s="215" t="s">
        <v>577</v>
      </c>
      <c r="G42" s="215" t="s">
        <v>578</v>
      </c>
      <c r="H42" s="215" t="s">
        <v>579</v>
      </c>
      <c r="I42" s="221" t="s">
        <v>496</v>
      </c>
      <c r="J42" s="221" t="s">
        <v>496</v>
      </c>
      <c r="K42" s="221" t="s">
        <v>496</v>
      </c>
      <c r="L42" s="221" t="s">
        <v>496</v>
      </c>
      <c r="M42" s="222" t="s">
        <v>262</v>
      </c>
      <c r="N42" s="215" t="s">
        <v>545</v>
      </c>
      <c r="O42" s="214">
        <v>365</v>
      </c>
      <c r="P42" s="221" t="str">
        <f>IF(O42&lt;=0,"",IF(O42&lt;=2,"Muy Baja",IF(O42&lt;=24,"Baja",IF(O42&lt;=500,"Media",IF(O42&lt;=5000,"Alta","Muy Alta")))))</f>
        <v>Media</v>
      </c>
      <c r="Q42" s="223">
        <f>IF(P42="","",IF(P42="Muy Baja",0.2,IF(P42="Baja",0.4,IF(P42="Media",0.6,IF(P42="Alta",0.8,IF(P42="Muy Alta",1,))))))</f>
        <v>0.6</v>
      </c>
      <c r="R42" s="223" t="s">
        <v>206</v>
      </c>
      <c r="S42" s="223" t="str">
        <f ca="1">IF(NOT(ISERROR(MATCH(R42,'Tabla Impacto'!$B$221:$B$224,0))),'Tabla Impacto'!$F$224&amp;"Por favor no seleccionar los criterios de impacto(Afectación Económica o presupuestal y Pérdida Reputacional)",R42)</f>
        <v>El riesgo afecta la imagen de de la entidad con efecto publicitario sostenido a nivel de sector administrativo, nivel departamental o municipal</v>
      </c>
      <c r="T42" s="221" t="str">
        <f ca="1">+IF(OR(S42='Tabla Impacto'!$C$11,S42='Tabla Impacto'!$D$11),"Leve",IF(OR(S42='Tabla Impacto'!$C$12,S42='Tabla Impacto'!$D$12),"Menor",IF(OR(S42='Tabla Impacto'!$C$13,S42='Tabla Impacto'!$D$13,S42='Tabla Impacto'!$E$13),"Moderado",IF(OR(S42='Tabla Impacto'!$C$14,S42='Tabla Impacto'!$D$14,S42='Tabla Impacto'!$E$14),"Mayor",IF(OR(S42='Tabla Impacto'!$C$15,S42='Tabla Impacto'!$D$15,S42='Tabla Impacto'!$E$15),"Catastrófico","")))))</f>
        <v>Mayor</v>
      </c>
      <c r="U42" s="223">
        <f ca="1">IF(T42="","",IF(T42="Leve",0.2,IF(T42="Menor",0.4,IF(T42="Moderado",0.6,IF(T42="Mayor",0.8,IF(T42="Catastrófico",1,))))))</f>
        <v>0.8</v>
      </c>
      <c r="V42" s="228" t="str">
        <f ca="1">IF(OR(AND(P42="Muy Baja",T42="Leve"),AND(P42="Muy Baja",T42="Menor"),AND(P42="Baja",T42="Leve")),"Bajo",IF(OR(AND(P42="Muy baja",T42="Moderado"),AND(P42="Baja",T42="Menor"),AND(P42="Baja",T42="Moderado"),AND(P42="Media",T42="Leve"),AND(P42="Media",T42="Menor"),AND(P42="Media",T42="Moderado"),AND(P42="Alta",T42="Leve"),AND(P42="Alta",T42="Menor")),"Moderado",IF(OR(AND(P42="Muy Baja",T42="Mayor"),AND(P42="Baja",T42="Mayor"),AND(P42="Media",T42="Mayor"),AND(P42="Alta",T42="Moderado"),AND(P42="Alta",T42="Mayor"),AND(P42="Muy Alta",T42="Leve"),AND(P42="Muy Alta",T42="Menor"),AND(P42="Muy Alta",T42="Moderado"),AND(P42="Muy Alta",T42="Mayor")),"Alto",IF(OR(AND(P42="Muy Baja",T42="Catastrófico"),AND(P42="Baja",T42="Catastrófico"),AND(P42="Media",T42="Catastrófico"),AND(P42="Alta",T42="Catastrófico"),AND(P42="Muy Alta",T42="Catastrófico")),"Extremo",""))))</f>
        <v>Alto</v>
      </c>
      <c r="W42" s="214">
        <v>1</v>
      </c>
      <c r="X42" s="215" t="s">
        <v>580</v>
      </c>
      <c r="Y42" s="208" t="str">
        <f t="shared" si="0"/>
        <v>Probabilidad</v>
      </c>
      <c r="Z42" s="209" t="s">
        <v>221</v>
      </c>
      <c r="AA42" s="209" t="s">
        <v>229</v>
      </c>
      <c r="AB42" s="210" t="str">
        <f t="shared" si="9"/>
        <v>40%</v>
      </c>
      <c r="AC42" s="209" t="s">
        <v>232</v>
      </c>
      <c r="AD42" s="209" t="s">
        <v>237</v>
      </c>
      <c r="AE42" s="209" t="s">
        <v>241</v>
      </c>
      <c r="AF42" s="211">
        <f>IFERROR(IF(Y42="Probabilidad",(Q42-(+Q42*AB42)),IF(Y42="Impacto",Q42,"")),"")</f>
        <v>0.36</v>
      </c>
      <c r="AG42" s="212" t="str">
        <f t="shared" si="1"/>
        <v>Baja</v>
      </c>
      <c r="AH42" s="210">
        <f t="shared" si="2"/>
        <v>0.36</v>
      </c>
      <c r="AI42" s="212" t="str">
        <f t="shared" ca="1" si="3"/>
        <v>Mayor</v>
      </c>
      <c r="AJ42" s="210">
        <f ca="1">IFERROR(IF(Y42="Impacto",(U42-(+U42*AB42)),IF(Y42="Probabilidad",U42,"")),"")</f>
        <v>0.8</v>
      </c>
      <c r="AK42" s="213" t="str">
        <f t="shared" ca="1" si="4"/>
        <v>Alto</v>
      </c>
      <c r="AL42" s="209" t="s">
        <v>275</v>
      </c>
      <c r="AM42" s="215" t="s">
        <v>1187</v>
      </c>
      <c r="AN42" s="215" t="s">
        <v>1176</v>
      </c>
      <c r="AO42" s="216">
        <v>46127</v>
      </c>
      <c r="AP42" s="216" t="s">
        <v>1183</v>
      </c>
      <c r="AQ42" s="215" t="s">
        <v>1188</v>
      </c>
      <c r="AR42" s="215" t="s">
        <v>272</v>
      </c>
      <c r="AS42" s="219"/>
      <c r="AT42" s="219"/>
      <c r="AU42" s="219"/>
      <c r="AV42" s="219"/>
      <c r="AW42" s="219"/>
      <c r="AX42" s="219"/>
      <c r="AY42" s="219"/>
      <c r="AZ42" s="219"/>
      <c r="BA42" s="219"/>
      <c r="BB42" s="219"/>
      <c r="BC42" s="219"/>
      <c r="BD42" s="219"/>
      <c r="BE42" s="219"/>
      <c r="BF42" s="219"/>
      <c r="BG42" s="219"/>
      <c r="BH42" s="219"/>
      <c r="BI42" s="219"/>
      <c r="BJ42" s="219"/>
      <c r="BK42" s="219"/>
      <c r="BL42" s="219"/>
    </row>
    <row r="43" spans="1:64" s="217" customFormat="1" ht="123.75" customHeight="1" thickTop="1" thickBot="1" x14ac:dyDescent="0.3">
      <c r="A43" s="220">
        <v>13</v>
      </c>
      <c r="B43" s="208" t="s">
        <v>581</v>
      </c>
      <c r="C43" s="215" t="s">
        <v>281</v>
      </c>
      <c r="D43" s="215" t="s">
        <v>582</v>
      </c>
      <c r="E43" s="215" t="s">
        <v>251</v>
      </c>
      <c r="F43" s="215" t="s">
        <v>583</v>
      </c>
      <c r="G43" s="215" t="s">
        <v>584</v>
      </c>
      <c r="H43" s="215" t="s">
        <v>585</v>
      </c>
      <c r="I43" s="221" t="s">
        <v>496</v>
      </c>
      <c r="J43" s="221" t="s">
        <v>496</v>
      </c>
      <c r="K43" s="221" t="s">
        <v>496</v>
      </c>
      <c r="L43" s="221" t="s">
        <v>496</v>
      </c>
      <c r="M43" s="215" t="s">
        <v>252</v>
      </c>
      <c r="N43" s="215"/>
      <c r="O43" s="214">
        <v>340</v>
      </c>
      <c r="P43" s="221" t="str">
        <f>IF(O43&lt;=0,"",IF(O43&lt;=2,"Muy Baja",IF(O43&lt;=24,"Baja",IF(O43&lt;=500,"Media",IF(O43&lt;=5000,"Alta","Muy Alta")))))</f>
        <v>Media</v>
      </c>
      <c r="Q43" s="223">
        <f>IF(P43="","",IF(P43="Muy Baja",0.2,IF(P43="Baja",0.4,IF(P43="Media",0.6,IF(P43="Alta",0.8,IF(P43="Muy Alta",1,))))))</f>
        <v>0.6</v>
      </c>
      <c r="R43" s="223" t="s">
        <v>203</v>
      </c>
      <c r="S43" s="223" t="str">
        <f ca="1">IF(NOT(ISERROR(MATCH(R43,'Tabla Impacto'!$B$221:$B$224,0))),'Tabla Impacto'!$F$224&amp;"Por favor no seleccionar los criterios de impacto(Afectación Económica o presupuestal y Pérdida Reputacional)",R43)</f>
        <v>El riesgo afecta la imagen de la entidad con algunos usuarios de relevancia frente al logro de los objetivos</v>
      </c>
      <c r="T43" s="221" t="str">
        <f ca="1">+IF(OR(S43='Tabla Impacto'!$C$11,S43='Tabla Impacto'!$D$11),"Leve",IF(OR(S43='Tabla Impacto'!$C$12,S43='Tabla Impacto'!$D$12),"Menor",IF(OR(S43='Tabla Impacto'!$C$13,S43='Tabla Impacto'!$D$13,S43='Tabla Impacto'!$E$13),"Moderado",IF(OR(S43='Tabla Impacto'!$C$14,S43='Tabla Impacto'!$D$14,S43='Tabla Impacto'!$E$14),"Mayor",IF(OR(S43='Tabla Impacto'!$C$15,S43='Tabla Impacto'!$D$15,S43='Tabla Impacto'!$E$15),"Catastrófico","")))))</f>
        <v>Moderado</v>
      </c>
      <c r="U43" s="223">
        <f ca="1">IF(T43="","",IF(T43="Leve",0.2,IF(T43="Menor",0.4,IF(T43="Moderado",0.6,IF(T43="Mayor",0.8,IF(T43="Catastrófico",1,))))))</f>
        <v>0.6</v>
      </c>
      <c r="V43" s="228" t="str">
        <f ca="1">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14">
        <v>1</v>
      </c>
      <c r="X43" s="215" t="s">
        <v>586</v>
      </c>
      <c r="Y43" s="208" t="str">
        <f t="shared" si="0"/>
        <v>Probabilidad</v>
      </c>
      <c r="Z43" s="209" t="s">
        <v>221</v>
      </c>
      <c r="AA43" s="209" t="s">
        <v>229</v>
      </c>
      <c r="AB43" s="210" t="str">
        <f t="shared" si="9"/>
        <v>40%</v>
      </c>
      <c r="AC43" s="209" t="s">
        <v>232</v>
      </c>
      <c r="AD43" s="209" t="s">
        <v>239</v>
      </c>
      <c r="AE43" s="209" t="s">
        <v>241</v>
      </c>
      <c r="AF43" s="211">
        <f>IFERROR(IF(Y43="Probabilidad",(Q43-(+Q43*AB43)),IF(Y43="Impacto",Q43,"")),"")</f>
        <v>0.36</v>
      </c>
      <c r="AG43" s="212" t="str">
        <f t="shared" si="1"/>
        <v>Baja</v>
      </c>
      <c r="AH43" s="210">
        <f t="shared" si="2"/>
        <v>0.36</v>
      </c>
      <c r="AI43" s="212" t="str">
        <f t="shared" ca="1" si="3"/>
        <v>Moderado</v>
      </c>
      <c r="AJ43" s="210">
        <f ca="1">IFERROR(IF(Y43="Impacto",(U43-(+U43*AB43)),IF(Y43="Probabilidad",U43,"")),"")</f>
        <v>0.6</v>
      </c>
      <c r="AK43" s="213" t="str">
        <f t="shared" ca="1" si="4"/>
        <v>Moderado</v>
      </c>
      <c r="AL43" s="209" t="s">
        <v>268</v>
      </c>
      <c r="AM43" s="215"/>
      <c r="AN43" s="215"/>
      <c r="AO43" s="216"/>
      <c r="AP43" s="216"/>
      <c r="AQ43" s="215"/>
      <c r="AR43" s="215"/>
      <c r="AS43" s="219"/>
      <c r="AT43" s="219"/>
      <c r="AU43" s="219"/>
      <c r="AV43" s="219"/>
      <c r="AW43" s="219"/>
      <c r="AX43" s="219"/>
      <c r="AY43" s="219"/>
      <c r="AZ43" s="219"/>
      <c r="BA43" s="219"/>
      <c r="BB43" s="219"/>
      <c r="BC43" s="219"/>
      <c r="BD43" s="219"/>
      <c r="BE43" s="219"/>
      <c r="BF43" s="219"/>
      <c r="BG43" s="219"/>
      <c r="BH43" s="219"/>
      <c r="BI43" s="219"/>
      <c r="BJ43" s="219"/>
      <c r="BK43" s="219"/>
      <c r="BL43" s="219"/>
    </row>
    <row r="44" spans="1:64" s="217" customFormat="1" ht="138.75" customHeight="1" thickTop="1" thickBot="1" x14ac:dyDescent="0.3">
      <c r="A44" s="220">
        <v>14</v>
      </c>
      <c r="B44" s="208" t="s">
        <v>587</v>
      </c>
      <c r="C44" s="215" t="s">
        <v>281</v>
      </c>
      <c r="D44" s="215" t="s">
        <v>582</v>
      </c>
      <c r="E44" s="215" t="s">
        <v>251</v>
      </c>
      <c r="F44" s="215" t="s">
        <v>583</v>
      </c>
      <c r="G44" s="215" t="s">
        <v>588</v>
      </c>
      <c r="H44" s="215" t="s">
        <v>589</v>
      </c>
      <c r="I44" s="221" t="s">
        <v>496</v>
      </c>
      <c r="J44" s="221" t="s">
        <v>496</v>
      </c>
      <c r="K44" s="221" t="s">
        <v>496</v>
      </c>
      <c r="L44" s="221" t="s">
        <v>496</v>
      </c>
      <c r="M44" s="215" t="s">
        <v>252</v>
      </c>
      <c r="N44" s="215"/>
      <c r="O44" s="214">
        <v>340</v>
      </c>
      <c r="P44" s="221" t="str">
        <f>IF(O44&lt;=0,"",IF(O44&lt;=2,"Muy Baja",IF(O44&lt;=24,"Baja",IF(O44&lt;=500,"Media",IF(O44&lt;=5000,"Alta","Muy Alta")))))</f>
        <v>Media</v>
      </c>
      <c r="Q44" s="223">
        <f>IF(P44="","",IF(P44="Muy Baja",0.2,IF(P44="Baja",0.4,IF(P44="Media",0.6,IF(P44="Alta",0.8,IF(P44="Muy Alta",1,))))))</f>
        <v>0.6</v>
      </c>
      <c r="R44" s="223" t="s">
        <v>203</v>
      </c>
      <c r="S44" s="223" t="str">
        <f ca="1">IF(NOT(ISERROR(MATCH(R44,'Tabla Impacto'!$B$221:$B$224,0))),'Tabla Impacto'!$F$224&amp;"Por favor no seleccionar los criterios de impacto(Afectación Económica o presupuestal y Pérdida Reputacional)",R44)</f>
        <v>El riesgo afecta la imagen de la entidad con algunos usuarios de relevancia frente al logro de los objetivos</v>
      </c>
      <c r="T44" s="221" t="str">
        <f ca="1">+IF(OR(S44='Tabla Impacto'!$C$11,S44='Tabla Impacto'!$D$11),"Leve",IF(OR(S44='Tabla Impacto'!$C$12,S44='Tabla Impacto'!$D$12),"Menor",IF(OR(S44='Tabla Impacto'!$C$13,S44='Tabla Impacto'!$D$13,S44='Tabla Impacto'!$E$13),"Moderado",IF(OR(S44='Tabla Impacto'!$C$14,S44='Tabla Impacto'!$D$14,S44='Tabla Impacto'!$E$14),"Mayor",IF(OR(S44='Tabla Impacto'!$C$15,S44='Tabla Impacto'!$D$15,S44='Tabla Impacto'!$E$15),"Catastrófico","")))))</f>
        <v>Moderado</v>
      </c>
      <c r="U44" s="223">
        <f ca="1">IF(T44="","",IF(T44="Leve",0.2,IF(T44="Menor",0.4,IF(T44="Moderado",0.6,IF(T44="Mayor",0.8,IF(T44="Catastrófico",1,))))))</f>
        <v>0.6</v>
      </c>
      <c r="V44" s="228" t="str">
        <f ca="1">IF(OR(AND(P44="Muy Baja",T44="Leve"),AND(P44="Muy Baja",T44="Menor"),AND(P44="Baja",T44="Leve")),"Bajo",IF(OR(AND(P44="Muy baja",T44="Moderado"),AND(P44="Baja",T44="Menor"),AND(P44="Baja",T44="Moderado"),AND(P44="Media",T44="Leve"),AND(P44="Media",T44="Menor"),AND(P44="Media",T44="Moderado"),AND(P44="Alta",T44="Leve"),AND(P44="Alta",T44="Menor")),"Moderado",IF(OR(AND(P44="Muy Baja",T44="Mayor"),AND(P44="Baja",T44="Mayor"),AND(P44="Media",T44="Mayor"),AND(P44="Alta",T44="Moderado"),AND(P44="Alta",T44="Mayor"),AND(P44="Muy Alta",T44="Leve"),AND(P44="Muy Alta",T44="Menor"),AND(P44="Muy Alta",T44="Moderado"),AND(P44="Muy Alta",T44="Mayor")),"Alto",IF(OR(AND(P44="Muy Baja",T44="Catastrófico"),AND(P44="Baja",T44="Catastrófico"),AND(P44="Media",T44="Catastrófico"),AND(P44="Alta",T44="Catastrófico"),AND(P44="Muy Alta",T44="Catastrófico")),"Extremo",""))))</f>
        <v>Moderado</v>
      </c>
      <c r="W44" s="214">
        <v>1</v>
      </c>
      <c r="X44" s="215" t="s">
        <v>590</v>
      </c>
      <c r="Y44" s="208" t="str">
        <f t="shared" si="0"/>
        <v>Probabilidad</v>
      </c>
      <c r="Z44" s="209" t="s">
        <v>221</v>
      </c>
      <c r="AA44" s="209" t="s">
        <v>229</v>
      </c>
      <c r="AB44" s="210" t="str">
        <f t="shared" si="9"/>
        <v>40%</v>
      </c>
      <c r="AC44" s="209" t="s">
        <v>232</v>
      </c>
      <c r="AD44" s="209" t="s">
        <v>239</v>
      </c>
      <c r="AE44" s="209" t="s">
        <v>241</v>
      </c>
      <c r="AF44" s="211">
        <f>IFERROR(IF(Y44="Probabilidad",(Q44-(+Q44*AB44)),IF(Y44="Impacto",Q44,"")),"")</f>
        <v>0.36</v>
      </c>
      <c r="AG44" s="212" t="str">
        <f t="shared" si="1"/>
        <v>Baja</v>
      </c>
      <c r="AH44" s="210">
        <f t="shared" si="2"/>
        <v>0.36</v>
      </c>
      <c r="AI44" s="212" t="str">
        <f t="shared" ca="1" si="3"/>
        <v>Moderado</v>
      </c>
      <c r="AJ44" s="210">
        <f ca="1">IFERROR(IF(Y44="Impacto",(U44-(+U44*AB44)),IF(Y44="Probabilidad",U44,"")),"")</f>
        <v>0.6</v>
      </c>
      <c r="AK44" s="213" t="str">
        <f t="shared" ca="1" si="4"/>
        <v>Moderado</v>
      </c>
      <c r="AL44" s="209" t="s">
        <v>268</v>
      </c>
      <c r="AM44" s="215"/>
      <c r="AN44" s="215"/>
      <c r="AO44" s="216"/>
      <c r="AP44" s="216"/>
      <c r="AQ44" s="215"/>
      <c r="AR44" s="215"/>
      <c r="AS44" s="219"/>
      <c r="AT44" s="219"/>
      <c r="AU44" s="219"/>
      <c r="AV44" s="219"/>
      <c r="AW44" s="219"/>
      <c r="AX44" s="219"/>
      <c r="AY44" s="219"/>
      <c r="AZ44" s="219"/>
      <c r="BA44" s="219"/>
      <c r="BB44" s="219"/>
      <c r="BC44" s="219"/>
      <c r="BD44" s="219"/>
      <c r="BE44" s="219"/>
      <c r="BF44" s="219"/>
      <c r="BG44" s="219"/>
      <c r="BH44" s="219"/>
      <c r="BI44" s="219"/>
      <c r="BJ44" s="219"/>
      <c r="BK44" s="219"/>
      <c r="BL44" s="219"/>
    </row>
    <row r="45" spans="1:64" s="217" customFormat="1" ht="275.25" customHeight="1" thickTop="1" thickBot="1" x14ac:dyDescent="0.3">
      <c r="A45" s="281">
        <v>15</v>
      </c>
      <c r="B45" s="274" t="s">
        <v>591</v>
      </c>
      <c r="C45" s="272" t="s">
        <v>281</v>
      </c>
      <c r="D45" s="272" t="s">
        <v>592</v>
      </c>
      <c r="E45" s="272" t="s">
        <v>251</v>
      </c>
      <c r="F45" s="272" t="s">
        <v>593</v>
      </c>
      <c r="G45" s="272" t="s">
        <v>594</v>
      </c>
      <c r="H45" s="272" t="s">
        <v>595</v>
      </c>
      <c r="I45" s="286" t="s">
        <v>496</v>
      </c>
      <c r="J45" s="286" t="s">
        <v>496</v>
      </c>
      <c r="K45" s="286" t="s">
        <v>496</v>
      </c>
      <c r="L45" s="286" t="s">
        <v>496</v>
      </c>
      <c r="M45" s="272" t="s">
        <v>252</v>
      </c>
      <c r="N45" s="272"/>
      <c r="O45" s="273">
        <v>50001</v>
      </c>
      <c r="P45" s="286" t="str">
        <f>IF(O45&lt;=0,"",IF(O45&lt;=2,"Muy Baja",IF(O45&lt;=24,"Baja",IF(O45&lt;=500,"Media",IF(O45&lt;=5000,"Alta","Muy Alta")))))</f>
        <v>Muy Alta</v>
      </c>
      <c r="Q45" s="289">
        <f>IF(P45="","",IF(P45="Muy Baja",0.2,IF(P45="Baja",0.4,IF(P45="Media",0.6,IF(P45="Alta",0.8,IF(P45="Muy Alta",1,))))))</f>
        <v>1</v>
      </c>
      <c r="R45" s="289" t="s">
        <v>203</v>
      </c>
      <c r="S45" s="289" t="str">
        <f ca="1">IF(NOT(ISERROR(MATCH(R45,'Tabla Impacto'!$B$221:$B$224,0))),'Tabla Impacto'!$F$224&amp;"Por favor no seleccionar los criterios de impacto(Afectación Económica o presupuestal y Pérdida Reputacional)",R45)</f>
        <v>El riesgo afecta la imagen de la entidad con algunos usuarios de relevancia frente al logro de los objetivos</v>
      </c>
      <c r="T45" s="286" t="str">
        <f ca="1">+IF(OR(S45='Tabla Impacto'!$C$11,S45='Tabla Impacto'!$D$11),"Leve",IF(OR(S45='Tabla Impacto'!$C$12,S45='Tabla Impacto'!$D$12),"Menor",IF(OR(S45='Tabla Impacto'!$C$13,S45='Tabla Impacto'!$D$13,S45='Tabla Impacto'!$E$13),"Moderado",IF(OR(S45='Tabla Impacto'!$C$14,S45='Tabla Impacto'!$D$14,S45='Tabla Impacto'!$E$14),"Mayor",IF(OR(S45='Tabla Impacto'!$C$15,S45='Tabla Impacto'!$D$15,S45='Tabla Impacto'!$E$15),"Catastrófico","")))))</f>
        <v>Moderado</v>
      </c>
      <c r="U45" s="289">
        <f ca="1">IF(T45="","",IF(T45="Leve",0.2,IF(T45="Menor",0.4,IF(T45="Moderado",0.6,IF(T45="Mayor",0.8,IF(T45="Catastrófico",1,))))))</f>
        <v>0.6</v>
      </c>
      <c r="V45" s="287" t="str">
        <f ca="1">IF(OR(AND(P45="Muy Baja",T45="Leve"),AND(P45="Muy Baja",T45="Menor"),AND(P45="Baja",T45="Leve")),"Bajo",IF(OR(AND(P45="Muy baja",T45="Moderado"),AND(P45="Baja",T45="Menor"),AND(P45="Baja",T45="Moderado"),AND(P45="Media",T45="Leve"),AND(P45="Media",T45="Menor"),AND(P45="Media",T45="Moderado"),AND(P45="Alta",T45="Leve"),AND(P45="Alta",T45="Menor")),"Moderado",IF(OR(AND(P45="Muy Baja",T45="Mayor"),AND(P45="Baja",T45="Mayor"),AND(P45="Media",T45="Mayor"),AND(P45="Alta",T45="Moderado"),AND(P45="Alta",T45="Mayor"),AND(P45="Muy Alta",T45="Leve"),AND(P45="Muy Alta",T45="Menor"),AND(P45="Muy Alta",T45="Moderado"),AND(P45="Muy Alta",T45="Mayor")),"Alto",IF(OR(AND(P45="Muy Baja",T45="Catastrófico"),AND(P45="Baja",T45="Catastrófico"),AND(P45="Media",T45="Catastrófico"),AND(P45="Alta",T45="Catastrófico"),AND(P45="Muy Alta",T45="Catastrófico")),"Extremo",""))))</f>
        <v>Alto</v>
      </c>
      <c r="W45" s="214">
        <v>1</v>
      </c>
      <c r="X45" s="215" t="s">
        <v>596</v>
      </c>
      <c r="Y45" s="208" t="str">
        <f t="shared" si="0"/>
        <v>Probabilidad</v>
      </c>
      <c r="Z45" s="209" t="s">
        <v>221</v>
      </c>
      <c r="AA45" s="209" t="s">
        <v>229</v>
      </c>
      <c r="AB45" s="210" t="str">
        <f t="shared" si="9"/>
        <v>40%</v>
      </c>
      <c r="AC45" s="209" t="s">
        <v>232</v>
      </c>
      <c r="AD45" s="209" t="s">
        <v>237</v>
      </c>
      <c r="AE45" s="209" t="s">
        <v>241</v>
      </c>
      <c r="AF45" s="211">
        <f>IFERROR(IF(Y45="Probabilidad",(Q45-(+Q45*AB45)),IF(Y45="Impacto",Q45,"")),"")</f>
        <v>0.6</v>
      </c>
      <c r="AG45" s="212" t="str">
        <f t="shared" si="1"/>
        <v>Media</v>
      </c>
      <c r="AH45" s="210">
        <f t="shared" si="2"/>
        <v>0.6</v>
      </c>
      <c r="AI45" s="212" t="str">
        <f t="shared" ca="1" si="3"/>
        <v>Moderado</v>
      </c>
      <c r="AJ45" s="210">
        <f ca="1">IFERROR(IF(Y45="Impacto",(U45-(+U45*AB45)),IF(Y45="Probabilidad",U45,"")),"")</f>
        <v>0.6</v>
      </c>
      <c r="AK45" s="213" t="str">
        <f t="shared" ca="1" si="4"/>
        <v>Moderado</v>
      </c>
      <c r="AL45" s="209" t="s">
        <v>268</v>
      </c>
      <c r="AM45" s="215"/>
      <c r="AN45" s="215"/>
      <c r="AO45" s="216"/>
      <c r="AP45" s="216"/>
      <c r="AQ45" s="215"/>
      <c r="AR45" s="215"/>
      <c r="AS45" s="219"/>
      <c r="AT45" s="219"/>
      <c r="AU45" s="219"/>
      <c r="AV45" s="219"/>
      <c r="AW45" s="219"/>
      <c r="AX45" s="219"/>
      <c r="AY45" s="219"/>
      <c r="AZ45" s="219"/>
      <c r="BA45" s="219"/>
      <c r="BB45" s="219"/>
      <c r="BC45" s="219"/>
      <c r="BD45" s="219"/>
      <c r="BE45" s="219"/>
      <c r="BF45" s="219"/>
      <c r="BG45" s="219"/>
      <c r="BH45" s="219"/>
      <c r="BI45" s="219"/>
      <c r="BJ45" s="219"/>
      <c r="BK45" s="219"/>
      <c r="BL45" s="219"/>
    </row>
    <row r="46" spans="1:64" s="217" customFormat="1" ht="393.75" customHeight="1" thickTop="1" thickBot="1" x14ac:dyDescent="0.3">
      <c r="A46" s="280"/>
      <c r="B46" s="280" t="s">
        <v>591</v>
      </c>
      <c r="C46" s="280" t="s">
        <v>281</v>
      </c>
      <c r="D46" s="279" t="s">
        <v>592</v>
      </c>
      <c r="E46" s="280" t="s">
        <v>251</v>
      </c>
      <c r="F46" s="280" t="s">
        <v>593</v>
      </c>
      <c r="G46" s="280" t="s">
        <v>594</v>
      </c>
      <c r="H46" s="280" t="s">
        <v>595</v>
      </c>
      <c r="I46" s="288" t="s">
        <v>496</v>
      </c>
      <c r="J46" s="288" t="s">
        <v>496</v>
      </c>
      <c r="K46" s="288" t="s">
        <v>496</v>
      </c>
      <c r="L46" s="288" t="s">
        <v>496</v>
      </c>
      <c r="M46" s="280"/>
      <c r="N46" s="280"/>
      <c r="O46" s="288"/>
      <c r="P46" s="288"/>
      <c r="Q46" s="280"/>
      <c r="R46" s="280"/>
      <c r="S46" s="280"/>
      <c r="T46" s="288"/>
      <c r="U46" s="280"/>
      <c r="V46" s="288"/>
      <c r="W46" s="273">
        <v>2</v>
      </c>
      <c r="X46" s="272" t="s">
        <v>597</v>
      </c>
      <c r="Y46" s="274" t="str">
        <f t="shared" si="0"/>
        <v>Probabilidad</v>
      </c>
      <c r="Z46" s="275" t="s">
        <v>221</v>
      </c>
      <c r="AA46" s="275" t="s">
        <v>229</v>
      </c>
      <c r="AB46" s="276" t="str">
        <f t="shared" si="9"/>
        <v>40%</v>
      </c>
      <c r="AC46" s="275" t="s">
        <v>232</v>
      </c>
      <c r="AD46" s="275" t="s">
        <v>237</v>
      </c>
      <c r="AE46" s="275" t="s">
        <v>241</v>
      </c>
      <c r="AF46" s="344">
        <f t="shared" ref="AF46" si="23">IFERROR(IF(AND(Y45="Probabilidad",Y46="Probabilidad"),(AH45-(+AH45*AB46)),IF(Y46="Probabilidad",(Q45-(+Q45*AB46)),IF(Y46="Impacto",AH45,""))),"")</f>
        <v>0.36</v>
      </c>
      <c r="AG46" s="277" t="str">
        <f t="shared" si="1"/>
        <v>Baja</v>
      </c>
      <c r="AH46" s="276">
        <f t="shared" si="2"/>
        <v>0.36</v>
      </c>
      <c r="AI46" s="277" t="str">
        <f t="shared" ca="1" si="3"/>
        <v>Moderado</v>
      </c>
      <c r="AJ46" s="276">
        <f ca="1">IFERROR(IF(AND(Y45="Impacto",Y46="Impacto"),(AJ45-(+AJ45*AB46)),IF(Y46="Impacto",(U45-(+U45*AB46)),IF(Y46="Probabilidad",AJ45,""))),"")</f>
        <v>0.6</v>
      </c>
      <c r="AK46" s="278" t="str">
        <f t="shared" ca="1" si="4"/>
        <v>Moderado</v>
      </c>
      <c r="AL46" s="275" t="s">
        <v>268</v>
      </c>
      <c r="AM46" s="272"/>
      <c r="AN46" s="272"/>
      <c r="AO46" s="285"/>
      <c r="AP46" s="285"/>
      <c r="AQ46" s="272"/>
      <c r="AR46" s="272"/>
      <c r="AS46" s="219"/>
      <c r="AT46" s="219"/>
      <c r="AU46" s="219"/>
      <c r="AV46" s="219"/>
      <c r="AW46" s="219"/>
      <c r="AX46" s="219"/>
      <c r="AY46" s="219"/>
      <c r="AZ46" s="219"/>
      <c r="BA46" s="219"/>
      <c r="BB46" s="219"/>
      <c r="BC46" s="219"/>
      <c r="BD46" s="219"/>
      <c r="BE46" s="219"/>
      <c r="BF46" s="219"/>
      <c r="BG46" s="219"/>
      <c r="BH46" s="219"/>
      <c r="BI46" s="219"/>
      <c r="BJ46" s="219"/>
      <c r="BK46" s="219"/>
      <c r="BL46" s="219"/>
    </row>
    <row r="47" spans="1:64" s="217" customFormat="1" ht="393.75" customHeight="1" thickTop="1" thickBot="1" x14ac:dyDescent="0.3">
      <c r="A47" s="280"/>
      <c r="B47" s="280"/>
      <c r="C47" s="280"/>
      <c r="D47" s="279"/>
      <c r="E47" s="280"/>
      <c r="F47" s="280"/>
      <c r="G47" s="280"/>
      <c r="H47" s="280"/>
      <c r="I47" s="288"/>
      <c r="J47" s="288"/>
      <c r="K47" s="288"/>
      <c r="L47" s="288"/>
      <c r="M47" s="280"/>
      <c r="N47" s="280"/>
      <c r="O47" s="288"/>
      <c r="P47" s="288"/>
      <c r="Q47" s="280"/>
      <c r="R47" s="280"/>
      <c r="S47" s="280"/>
      <c r="T47" s="288"/>
      <c r="U47" s="280"/>
      <c r="V47" s="288"/>
      <c r="W47" s="273"/>
      <c r="X47" s="272"/>
      <c r="Y47" s="274"/>
      <c r="Z47" s="275"/>
      <c r="AA47" s="275"/>
      <c r="AB47" s="276"/>
      <c r="AC47" s="275"/>
      <c r="AD47" s="275"/>
      <c r="AE47" s="275"/>
      <c r="AF47" s="344"/>
      <c r="AG47" s="277"/>
      <c r="AH47" s="276"/>
      <c r="AI47" s="277"/>
      <c r="AJ47" s="276"/>
      <c r="AK47" s="278"/>
      <c r="AL47" s="275"/>
      <c r="AM47" s="272"/>
      <c r="AN47" s="272"/>
      <c r="AO47" s="285"/>
      <c r="AP47" s="285"/>
      <c r="AQ47" s="272"/>
      <c r="AR47" s="272"/>
      <c r="AS47" s="219"/>
      <c r="AT47" s="219"/>
      <c r="AU47" s="219"/>
      <c r="AV47" s="219"/>
      <c r="AW47" s="219"/>
      <c r="AX47" s="219"/>
      <c r="AY47" s="219"/>
      <c r="AZ47" s="219"/>
      <c r="BA47" s="219"/>
      <c r="BB47" s="219"/>
      <c r="BC47" s="219"/>
      <c r="BD47" s="219"/>
      <c r="BE47" s="219"/>
      <c r="BF47" s="219"/>
      <c r="BG47" s="219"/>
      <c r="BH47" s="219"/>
      <c r="BI47" s="219"/>
      <c r="BJ47" s="219"/>
      <c r="BK47" s="219"/>
      <c r="BL47" s="219"/>
    </row>
    <row r="48" spans="1:64" s="217" customFormat="1" ht="123.75" customHeight="1" thickTop="1" thickBot="1" x14ac:dyDescent="0.3">
      <c r="A48" s="281">
        <v>16</v>
      </c>
      <c r="B48" s="274" t="s">
        <v>598</v>
      </c>
      <c r="C48" s="272" t="s">
        <v>282</v>
      </c>
      <c r="D48" s="272" t="s">
        <v>599</v>
      </c>
      <c r="E48" s="272" t="s">
        <v>249</v>
      </c>
      <c r="F48" s="272" t="s">
        <v>600</v>
      </c>
      <c r="G48" s="272" t="s">
        <v>601</v>
      </c>
      <c r="H48" s="272" t="s">
        <v>602</v>
      </c>
      <c r="I48" s="286" t="s">
        <v>496</v>
      </c>
      <c r="J48" s="286" t="s">
        <v>496</v>
      </c>
      <c r="K48" s="286" t="s">
        <v>496</v>
      </c>
      <c r="L48" s="286" t="s">
        <v>496</v>
      </c>
      <c r="M48" s="272" t="s">
        <v>252</v>
      </c>
      <c r="N48" s="272"/>
      <c r="O48" s="273">
        <v>5000</v>
      </c>
      <c r="P48" s="286" t="str">
        <f>IF(O48&lt;=0,"",IF(O48&lt;=2,"Muy Baja",IF(O48&lt;=24,"Baja",IF(O48&lt;=500,"Media",IF(O48&lt;=5000,"Alta","Muy Alta")))))</f>
        <v>Alta</v>
      </c>
      <c r="Q48" s="289">
        <f>IF(P48="","",IF(P48="Muy Baja",0.2,IF(P48="Baja",0.4,IF(P48="Media",0.6,IF(P48="Alta",0.8,IF(P48="Muy Alta",1,))))))</f>
        <v>0.8</v>
      </c>
      <c r="R48" s="289" t="s">
        <v>202</v>
      </c>
      <c r="S48" s="289" t="str">
        <f ca="1">IF(NOT(ISERROR(MATCH(R48,'Tabla Impacto'!$B$221:$B$224,0))),'Tabla Impacto'!$F$224&amp;"Por favor no seleccionar los criterios de impacto(Afectación Económica o presupuestal y Pérdida Reputacional)",R48)</f>
        <v xml:space="preserve">Entre 50 y 100 SMLMV </v>
      </c>
      <c r="T48" s="286" t="str">
        <f ca="1">+IF(OR(S48='Tabla Impacto'!$C$11,S48='Tabla Impacto'!$D$11),"Leve",IF(OR(S48='Tabla Impacto'!$C$12,S48='Tabla Impacto'!$D$12),"Menor",IF(OR(S48='Tabla Impacto'!$C$13,S48='Tabla Impacto'!$D$13,S48='Tabla Impacto'!$E$13),"Moderado",IF(OR(S48='Tabla Impacto'!$C$14,S48='Tabla Impacto'!$D$14,S48='Tabla Impacto'!$E$14),"Mayor",IF(OR(S48='Tabla Impacto'!$C$15,S48='Tabla Impacto'!$D$15,S48='Tabla Impacto'!$E$15),"Catastrófico","")))))</f>
        <v>Moderado</v>
      </c>
      <c r="U48" s="289">
        <f ca="1">IF(T48="","",IF(T48="Leve",0.2,IF(T48="Menor",0.4,IF(T48="Moderado",0.6,IF(T48="Mayor",0.8,IF(T48="Catastrófico",1,))))))</f>
        <v>0.6</v>
      </c>
      <c r="V48" s="287" t="str">
        <f ca="1">IF(OR(AND(P48="Muy Baja",T48="Leve"),AND(P48="Muy Baja",T48="Menor"),AND(P48="Baja",T48="Leve")),"Bajo",IF(OR(AND(P48="Muy baja",T48="Moderado"),AND(P48="Baja",T48="Menor"),AND(P48="Baja",T48="Moderado"),AND(P48="Media",T48="Leve"),AND(P48="Media",T48="Menor"),AND(P48="Media",T48="Moderado"),AND(P48="Alta",T48="Leve"),AND(P48="Alta",T48="Menor")),"Moderado",IF(OR(AND(P48="Muy Baja",T48="Mayor"),AND(P48="Baja",T48="Mayor"),AND(P48="Media",T48="Mayor"),AND(P48="Alta",T48="Moderado"),AND(P48="Alta",T48="Mayor"),AND(P48="Muy Alta",T48="Leve"),AND(P48="Muy Alta",T48="Menor"),AND(P48="Muy Alta",T48="Moderado"),AND(P48="Muy Alta",T48="Mayor")),"Alto",IF(OR(AND(P48="Muy Baja",T48="Catastrófico"),AND(P48="Baja",T48="Catastrófico"),AND(P48="Media",T48="Catastrófico"),AND(P48="Alta",T48="Catastrófico"),AND(P48="Muy Alta",T48="Catastrófico")),"Extremo",""))))</f>
        <v>Alto</v>
      </c>
      <c r="W48" s="214">
        <v>1</v>
      </c>
      <c r="X48" s="215" t="s">
        <v>603</v>
      </c>
      <c r="Y48" s="208" t="str">
        <f t="shared" si="0"/>
        <v>Probabilidad</v>
      </c>
      <c r="Z48" s="209" t="s">
        <v>223</v>
      </c>
      <c r="AA48" s="209" t="s">
        <v>229</v>
      </c>
      <c r="AB48" s="210" t="str">
        <f t="shared" si="9"/>
        <v>30%</v>
      </c>
      <c r="AC48" s="209" t="s">
        <v>232</v>
      </c>
      <c r="AD48" s="209" t="s">
        <v>237</v>
      </c>
      <c r="AE48" s="209" t="s">
        <v>241</v>
      </c>
      <c r="AF48" s="211">
        <f>IFERROR(IF(Y48="Probabilidad",(Q48-(+Q48*AB48)),IF(Y48="Impacto",Q48,"")),"")</f>
        <v>0.56000000000000005</v>
      </c>
      <c r="AG48" s="212" t="str">
        <f t="shared" si="1"/>
        <v>Media</v>
      </c>
      <c r="AH48" s="210">
        <f t="shared" si="2"/>
        <v>0.56000000000000005</v>
      </c>
      <c r="AI48" s="212" t="str">
        <f t="shared" ca="1" si="3"/>
        <v>Moderado</v>
      </c>
      <c r="AJ48" s="210">
        <f ca="1">IFERROR(IF(Y48="Impacto",(U48-(+U48*AB48)),IF(Y48="Probabilidad",U48,"")),"")</f>
        <v>0.6</v>
      </c>
      <c r="AK48" s="213" t="str">
        <f t="shared" ca="1" si="4"/>
        <v>Moderado</v>
      </c>
      <c r="AL48" s="209" t="s">
        <v>268</v>
      </c>
      <c r="AM48" s="215"/>
      <c r="AN48" s="215"/>
      <c r="AO48" s="216"/>
      <c r="AP48" s="216"/>
      <c r="AQ48" s="215"/>
      <c r="AR48" s="215"/>
      <c r="AS48" s="219"/>
      <c r="AT48" s="219"/>
      <c r="AU48" s="219"/>
      <c r="AV48" s="219"/>
      <c r="AW48" s="219"/>
      <c r="AX48" s="219"/>
      <c r="AY48" s="219"/>
      <c r="AZ48" s="219"/>
      <c r="BA48" s="219"/>
      <c r="BB48" s="219"/>
      <c r="BC48" s="219"/>
      <c r="BD48" s="219"/>
      <c r="BE48" s="219"/>
      <c r="BF48" s="219"/>
      <c r="BG48" s="219"/>
      <c r="BH48" s="219"/>
      <c r="BI48" s="219"/>
      <c r="BJ48" s="219"/>
      <c r="BK48" s="219"/>
      <c r="BL48" s="219"/>
    </row>
    <row r="49" spans="1:64" s="217" customFormat="1" ht="143.25" customHeight="1" thickTop="1" thickBot="1" x14ac:dyDescent="0.3">
      <c r="A49" s="281"/>
      <c r="B49" s="274"/>
      <c r="C49" s="272"/>
      <c r="D49" s="272"/>
      <c r="E49" s="272"/>
      <c r="F49" s="272"/>
      <c r="G49" s="272"/>
      <c r="H49" s="272"/>
      <c r="I49" s="286"/>
      <c r="J49" s="286"/>
      <c r="K49" s="286"/>
      <c r="L49" s="286"/>
      <c r="M49" s="272"/>
      <c r="N49" s="272"/>
      <c r="O49" s="273"/>
      <c r="P49" s="286"/>
      <c r="Q49" s="289"/>
      <c r="R49" s="289"/>
      <c r="S49" s="280"/>
      <c r="T49" s="286"/>
      <c r="U49" s="289"/>
      <c r="V49" s="287"/>
      <c r="W49" s="214">
        <v>2</v>
      </c>
      <c r="X49" s="215" t="s">
        <v>604</v>
      </c>
      <c r="Y49" s="208" t="str">
        <f t="shared" si="0"/>
        <v>Probabilidad</v>
      </c>
      <c r="Z49" s="209" t="s">
        <v>221</v>
      </c>
      <c r="AA49" s="209" t="s">
        <v>229</v>
      </c>
      <c r="AB49" s="210" t="str">
        <f t="shared" si="9"/>
        <v>40%</v>
      </c>
      <c r="AC49" s="209" t="s">
        <v>232</v>
      </c>
      <c r="AD49" s="209" t="s">
        <v>239</v>
      </c>
      <c r="AE49" s="209" t="s">
        <v>241</v>
      </c>
      <c r="AF49" s="211">
        <f t="shared" ref="AF49:AF56" si="24">IFERROR(IF(AND(Y48="Probabilidad",Y49="Probabilidad"),(AH48-(+AH48*AB49)),IF(Y49="Probabilidad",(Q48-(+Q48*AB49)),IF(Y49="Impacto",AH48,""))),"")</f>
        <v>0.33600000000000002</v>
      </c>
      <c r="AG49" s="212" t="str">
        <f t="shared" si="1"/>
        <v>Baja</v>
      </c>
      <c r="AH49" s="210">
        <f t="shared" si="2"/>
        <v>0.33600000000000002</v>
      </c>
      <c r="AI49" s="212" t="str">
        <f t="shared" ca="1" si="3"/>
        <v>Moderado</v>
      </c>
      <c r="AJ49" s="210">
        <f ca="1">IFERROR(IF(AND(Y48="Impacto",Y49="Impacto"),(AJ48-(+AJ48*AB49)),IF(Y49="Impacto",(U48-(+U48*AB49)),IF(Y49="Probabilidad",AJ48,""))),"")</f>
        <v>0.6</v>
      </c>
      <c r="AK49" s="213" t="str">
        <f t="shared" ca="1" si="4"/>
        <v>Moderado</v>
      </c>
      <c r="AL49" s="209" t="s">
        <v>268</v>
      </c>
      <c r="AM49" s="215"/>
      <c r="AN49" s="215"/>
      <c r="AO49" s="216"/>
      <c r="AP49" s="216"/>
      <c r="AQ49" s="215"/>
      <c r="AR49" s="215"/>
      <c r="AS49" s="219"/>
      <c r="AT49" s="219"/>
      <c r="AU49" s="219"/>
      <c r="AV49" s="219"/>
      <c r="AW49" s="219"/>
      <c r="AX49" s="219"/>
      <c r="AY49" s="219"/>
      <c r="AZ49" s="219"/>
      <c r="BA49" s="219"/>
      <c r="BB49" s="219"/>
      <c r="BC49" s="219"/>
      <c r="BD49" s="219"/>
      <c r="BE49" s="219"/>
      <c r="BF49" s="219"/>
      <c r="BG49" s="219"/>
      <c r="BH49" s="219"/>
      <c r="BI49" s="219"/>
      <c r="BJ49" s="219"/>
      <c r="BK49" s="219"/>
      <c r="BL49" s="219"/>
    </row>
    <row r="50" spans="1:64" s="217" customFormat="1" ht="175.5" customHeight="1" thickTop="1" thickBot="1" x14ac:dyDescent="0.3">
      <c r="A50" s="281"/>
      <c r="B50" s="274"/>
      <c r="C50" s="272"/>
      <c r="D50" s="272"/>
      <c r="E50" s="272"/>
      <c r="F50" s="272"/>
      <c r="G50" s="272"/>
      <c r="H50" s="272"/>
      <c r="I50" s="286"/>
      <c r="J50" s="286"/>
      <c r="K50" s="286"/>
      <c r="L50" s="286"/>
      <c r="M50" s="272"/>
      <c r="N50" s="272"/>
      <c r="O50" s="273"/>
      <c r="P50" s="286"/>
      <c r="Q50" s="289"/>
      <c r="R50" s="289"/>
      <c r="S50" s="280"/>
      <c r="T50" s="286"/>
      <c r="U50" s="289"/>
      <c r="V50" s="287"/>
      <c r="W50" s="214">
        <v>3</v>
      </c>
      <c r="X50" s="215" t="s">
        <v>605</v>
      </c>
      <c r="Y50" s="208" t="str">
        <f t="shared" si="0"/>
        <v>Probabilidad</v>
      </c>
      <c r="Z50" s="209" t="s">
        <v>221</v>
      </c>
      <c r="AA50" s="209" t="s">
        <v>229</v>
      </c>
      <c r="AB50" s="210" t="str">
        <f t="shared" si="9"/>
        <v>40%</v>
      </c>
      <c r="AC50" s="209" t="s">
        <v>232</v>
      </c>
      <c r="AD50" s="209" t="s">
        <v>237</v>
      </c>
      <c r="AE50" s="209" t="s">
        <v>241</v>
      </c>
      <c r="AF50" s="211">
        <f t="shared" si="24"/>
        <v>0.2016</v>
      </c>
      <c r="AG50" s="212" t="str">
        <f t="shared" si="1"/>
        <v>Baja</v>
      </c>
      <c r="AH50" s="210">
        <f t="shared" si="2"/>
        <v>0.2016</v>
      </c>
      <c r="AI50" s="212" t="str">
        <f t="shared" ca="1" si="3"/>
        <v>Moderado</v>
      </c>
      <c r="AJ50" s="210">
        <f t="shared" ref="AJ50:AJ53" ca="1" si="25">IFERROR(IF(AND(Y49="Impacto",Y50="Impacto"),(AJ49-(+AJ49*AB50)),IF(AND(Y49="Probabilidad",Y50="Impacto"),(AJ48-(+AJ48*AB50)),IF(Y50="Probabilidad",AJ49,""))),"")</f>
        <v>0.6</v>
      </c>
      <c r="AK50" s="213" t="str">
        <f t="shared" ca="1" si="4"/>
        <v>Moderado</v>
      </c>
      <c r="AL50" s="209" t="s">
        <v>268</v>
      </c>
      <c r="AM50" s="215"/>
      <c r="AN50" s="215"/>
      <c r="AO50" s="216"/>
      <c r="AP50" s="216"/>
      <c r="AQ50" s="215"/>
      <c r="AR50" s="215"/>
      <c r="AS50" s="219"/>
      <c r="AT50" s="219"/>
      <c r="AU50" s="219"/>
      <c r="AV50" s="219"/>
      <c r="AW50" s="219"/>
      <c r="AX50" s="219"/>
      <c r="AY50" s="219"/>
      <c r="AZ50" s="219"/>
      <c r="BA50" s="219"/>
      <c r="BB50" s="219"/>
      <c r="BC50" s="219"/>
      <c r="BD50" s="219"/>
      <c r="BE50" s="219"/>
      <c r="BF50" s="219"/>
      <c r="BG50" s="219"/>
      <c r="BH50" s="219"/>
      <c r="BI50" s="219"/>
      <c r="BJ50" s="219"/>
      <c r="BK50" s="219"/>
      <c r="BL50" s="219"/>
    </row>
    <row r="51" spans="1:64" s="217" customFormat="1" ht="123.75" customHeight="1" thickTop="1" thickBot="1" x14ac:dyDescent="0.3">
      <c r="A51" s="281"/>
      <c r="B51" s="274"/>
      <c r="C51" s="272"/>
      <c r="D51" s="272"/>
      <c r="E51" s="272"/>
      <c r="F51" s="272"/>
      <c r="G51" s="272"/>
      <c r="H51" s="272"/>
      <c r="I51" s="286"/>
      <c r="J51" s="286"/>
      <c r="K51" s="286"/>
      <c r="L51" s="286"/>
      <c r="M51" s="272"/>
      <c r="N51" s="272"/>
      <c r="O51" s="273"/>
      <c r="P51" s="286"/>
      <c r="Q51" s="289"/>
      <c r="R51" s="289"/>
      <c r="S51" s="280"/>
      <c r="T51" s="286"/>
      <c r="U51" s="289"/>
      <c r="V51" s="287"/>
      <c r="W51" s="214">
        <v>4</v>
      </c>
      <c r="X51" s="215" t="s">
        <v>606</v>
      </c>
      <c r="Y51" s="208" t="str">
        <f t="shared" si="0"/>
        <v>Probabilidad</v>
      </c>
      <c r="Z51" s="209" t="s">
        <v>221</v>
      </c>
      <c r="AA51" s="209" t="s">
        <v>229</v>
      </c>
      <c r="AB51" s="210" t="str">
        <f t="shared" si="9"/>
        <v>40%</v>
      </c>
      <c r="AC51" s="209" t="s">
        <v>232</v>
      </c>
      <c r="AD51" s="209" t="s">
        <v>237</v>
      </c>
      <c r="AE51" s="209" t="s">
        <v>241</v>
      </c>
      <c r="AF51" s="211">
        <f t="shared" si="24"/>
        <v>0.12096</v>
      </c>
      <c r="AG51" s="212" t="str">
        <f t="shared" si="1"/>
        <v>Muy Baja</v>
      </c>
      <c r="AH51" s="210">
        <f t="shared" si="2"/>
        <v>0.12096</v>
      </c>
      <c r="AI51" s="212" t="str">
        <f t="shared" ca="1" si="3"/>
        <v>Moderado</v>
      </c>
      <c r="AJ51" s="210">
        <f t="shared" ca="1" si="25"/>
        <v>0.6</v>
      </c>
      <c r="AK51" s="213" t="str">
        <f t="shared" ca="1" si="4"/>
        <v>Moderado</v>
      </c>
      <c r="AL51" s="209" t="s">
        <v>268</v>
      </c>
      <c r="AM51" s="215"/>
      <c r="AN51" s="215"/>
      <c r="AO51" s="216"/>
      <c r="AP51" s="216"/>
      <c r="AQ51" s="215"/>
      <c r="AR51" s="215"/>
      <c r="AS51" s="219"/>
      <c r="AT51" s="219"/>
      <c r="AU51" s="219"/>
      <c r="AV51" s="219"/>
      <c r="AW51" s="219"/>
      <c r="AX51" s="219"/>
      <c r="AY51" s="219"/>
      <c r="AZ51" s="219"/>
      <c r="BA51" s="219"/>
      <c r="BB51" s="219"/>
      <c r="BC51" s="219"/>
      <c r="BD51" s="219"/>
      <c r="BE51" s="219"/>
      <c r="BF51" s="219"/>
      <c r="BG51" s="219"/>
      <c r="BH51" s="219"/>
      <c r="BI51" s="219"/>
      <c r="BJ51" s="219"/>
      <c r="BK51" s="219"/>
      <c r="BL51" s="219"/>
    </row>
    <row r="52" spans="1:64" s="217" customFormat="1" ht="123.75" customHeight="1" thickTop="1" thickBot="1" x14ac:dyDescent="0.3">
      <c r="A52" s="281"/>
      <c r="B52" s="274"/>
      <c r="C52" s="272"/>
      <c r="D52" s="272"/>
      <c r="E52" s="272"/>
      <c r="F52" s="272"/>
      <c r="G52" s="272"/>
      <c r="H52" s="272"/>
      <c r="I52" s="286"/>
      <c r="J52" s="286"/>
      <c r="K52" s="286"/>
      <c r="L52" s="286"/>
      <c r="M52" s="272"/>
      <c r="N52" s="272"/>
      <c r="O52" s="273"/>
      <c r="P52" s="286"/>
      <c r="Q52" s="289"/>
      <c r="R52" s="289"/>
      <c r="S52" s="280"/>
      <c r="T52" s="286"/>
      <c r="U52" s="289"/>
      <c r="V52" s="287"/>
      <c r="W52" s="214">
        <v>5</v>
      </c>
      <c r="X52" s="215" t="s">
        <v>607</v>
      </c>
      <c r="Y52" s="208" t="str">
        <f t="shared" si="0"/>
        <v>Probabilidad</v>
      </c>
      <c r="Z52" s="209" t="s">
        <v>221</v>
      </c>
      <c r="AA52" s="209" t="s">
        <v>229</v>
      </c>
      <c r="AB52" s="210" t="str">
        <f t="shared" si="9"/>
        <v>40%</v>
      </c>
      <c r="AC52" s="209" t="s">
        <v>232</v>
      </c>
      <c r="AD52" s="209" t="s">
        <v>237</v>
      </c>
      <c r="AE52" s="209" t="s">
        <v>241</v>
      </c>
      <c r="AF52" s="211">
        <f t="shared" si="24"/>
        <v>7.2576000000000002E-2</v>
      </c>
      <c r="AG52" s="212" t="str">
        <f t="shared" si="1"/>
        <v>Muy Baja</v>
      </c>
      <c r="AH52" s="210">
        <f t="shared" si="2"/>
        <v>7.2576000000000002E-2</v>
      </c>
      <c r="AI52" s="212" t="str">
        <f t="shared" ca="1" si="3"/>
        <v>Moderado</v>
      </c>
      <c r="AJ52" s="210">
        <f t="shared" ca="1" si="25"/>
        <v>0.6</v>
      </c>
      <c r="AK52" s="213" t="str">
        <f t="shared" ca="1" si="4"/>
        <v>Moderado</v>
      </c>
      <c r="AL52" s="209" t="s">
        <v>268</v>
      </c>
      <c r="AM52" s="215"/>
      <c r="AN52" s="215"/>
      <c r="AO52" s="216"/>
      <c r="AP52" s="216"/>
      <c r="AQ52" s="215"/>
      <c r="AR52" s="215"/>
      <c r="AS52" s="219"/>
      <c r="AT52" s="219"/>
      <c r="AU52" s="219"/>
      <c r="AV52" s="219"/>
      <c r="AW52" s="219"/>
      <c r="AX52" s="219"/>
      <c r="AY52" s="219"/>
      <c r="AZ52" s="219"/>
      <c r="BA52" s="219"/>
      <c r="BB52" s="219"/>
      <c r="BC52" s="219"/>
      <c r="BD52" s="219"/>
      <c r="BE52" s="219"/>
      <c r="BF52" s="219"/>
      <c r="BG52" s="219"/>
      <c r="BH52" s="219"/>
      <c r="BI52" s="219"/>
      <c r="BJ52" s="219"/>
      <c r="BK52" s="219"/>
      <c r="BL52" s="219"/>
    </row>
    <row r="53" spans="1:64" s="217" customFormat="1" ht="123.75" customHeight="1" thickTop="1" thickBot="1" x14ac:dyDescent="0.3">
      <c r="A53" s="281"/>
      <c r="B53" s="274"/>
      <c r="C53" s="272"/>
      <c r="D53" s="272"/>
      <c r="E53" s="272"/>
      <c r="F53" s="272"/>
      <c r="G53" s="272"/>
      <c r="H53" s="272"/>
      <c r="I53" s="286"/>
      <c r="J53" s="286"/>
      <c r="K53" s="286"/>
      <c r="L53" s="286"/>
      <c r="M53" s="272"/>
      <c r="N53" s="272"/>
      <c r="O53" s="273"/>
      <c r="P53" s="286"/>
      <c r="Q53" s="289"/>
      <c r="R53" s="289"/>
      <c r="S53" s="280"/>
      <c r="T53" s="286"/>
      <c r="U53" s="289"/>
      <c r="V53" s="287"/>
      <c r="W53" s="214">
        <v>6</v>
      </c>
      <c r="X53" s="215" t="s">
        <v>608</v>
      </c>
      <c r="Y53" s="208" t="str">
        <f t="shared" si="0"/>
        <v>Probabilidad</v>
      </c>
      <c r="Z53" s="209" t="s">
        <v>221</v>
      </c>
      <c r="AA53" s="209" t="s">
        <v>229</v>
      </c>
      <c r="AB53" s="210" t="str">
        <f t="shared" si="9"/>
        <v>40%</v>
      </c>
      <c r="AC53" s="209" t="s">
        <v>232</v>
      </c>
      <c r="AD53" s="209" t="s">
        <v>237</v>
      </c>
      <c r="AE53" s="209" t="s">
        <v>241</v>
      </c>
      <c r="AF53" s="211">
        <f t="shared" si="24"/>
        <v>4.3545600000000004E-2</v>
      </c>
      <c r="AG53" s="212" t="str">
        <f t="shared" si="1"/>
        <v>Muy Baja</v>
      </c>
      <c r="AH53" s="210">
        <f t="shared" si="2"/>
        <v>4.3545600000000004E-2</v>
      </c>
      <c r="AI53" s="212" t="str">
        <f t="shared" ca="1" si="3"/>
        <v>Moderado</v>
      </c>
      <c r="AJ53" s="210">
        <f t="shared" ca="1" si="25"/>
        <v>0.6</v>
      </c>
      <c r="AK53" s="213" t="str">
        <f t="shared" ca="1" si="4"/>
        <v>Moderado</v>
      </c>
      <c r="AL53" s="209" t="s">
        <v>268</v>
      </c>
      <c r="AM53" s="215"/>
      <c r="AN53" s="215"/>
      <c r="AO53" s="216"/>
      <c r="AP53" s="216"/>
      <c r="AQ53" s="215"/>
      <c r="AR53" s="215"/>
      <c r="AS53" s="219"/>
      <c r="AT53" s="219"/>
      <c r="AU53" s="219"/>
      <c r="AV53" s="219"/>
      <c r="AW53" s="219"/>
      <c r="AX53" s="219"/>
      <c r="AY53" s="219"/>
      <c r="AZ53" s="219"/>
      <c r="BA53" s="219"/>
      <c r="BB53" s="219"/>
      <c r="BC53" s="219"/>
      <c r="BD53" s="219"/>
      <c r="BE53" s="219"/>
      <c r="BF53" s="219"/>
      <c r="BG53" s="219"/>
      <c r="BH53" s="219"/>
      <c r="BI53" s="219"/>
      <c r="BJ53" s="219"/>
      <c r="BK53" s="219"/>
      <c r="BL53" s="219"/>
    </row>
    <row r="54" spans="1:64" s="217" customFormat="1" ht="123.75" customHeight="1" thickTop="1" thickBot="1" x14ac:dyDescent="0.3">
      <c r="A54" s="281"/>
      <c r="B54" s="274"/>
      <c r="C54" s="272"/>
      <c r="D54" s="272"/>
      <c r="E54" s="272"/>
      <c r="F54" s="272"/>
      <c r="G54" s="272"/>
      <c r="H54" s="272"/>
      <c r="I54" s="286"/>
      <c r="J54" s="286"/>
      <c r="K54" s="286"/>
      <c r="L54" s="286"/>
      <c r="M54" s="272"/>
      <c r="N54" s="272"/>
      <c r="O54" s="273"/>
      <c r="P54" s="286"/>
      <c r="Q54" s="289"/>
      <c r="R54" s="289"/>
      <c r="S54" s="203"/>
      <c r="T54" s="286"/>
      <c r="U54" s="289"/>
      <c r="V54" s="287"/>
      <c r="W54" s="214">
        <v>7</v>
      </c>
      <c r="X54" s="215" t="s">
        <v>609</v>
      </c>
      <c r="Y54" s="208" t="str">
        <f t="shared" si="0"/>
        <v>Probabilidad</v>
      </c>
      <c r="Z54" s="209" t="s">
        <v>221</v>
      </c>
      <c r="AA54" s="209" t="s">
        <v>229</v>
      </c>
      <c r="AB54" s="210" t="str">
        <f t="shared" si="9"/>
        <v>40%</v>
      </c>
      <c r="AC54" s="209" t="s">
        <v>232</v>
      </c>
      <c r="AD54" s="209" t="s">
        <v>237</v>
      </c>
      <c r="AE54" s="209" t="s">
        <v>241</v>
      </c>
      <c r="AF54" s="211">
        <f t="shared" si="24"/>
        <v>2.6127360000000002E-2</v>
      </c>
      <c r="AG54" s="212" t="str">
        <f t="shared" si="1"/>
        <v>Muy Baja</v>
      </c>
      <c r="AH54" s="210">
        <f t="shared" ref="AH54:AH56" si="26">+AF54</f>
        <v>2.6127360000000002E-2</v>
      </c>
      <c r="AI54" s="212" t="str">
        <f t="shared" ref="AI54:AI56" ca="1" si="27">IFERROR(IF(AJ54="","",IF(AJ54&lt;=0.2,"Leve",IF(AJ54&lt;=0.4,"Menor",IF(AJ54&lt;=0.6,"Moderado",IF(AJ54&lt;=0.8,"Mayor","Catastrófico"))))),"")</f>
        <v>Moderado</v>
      </c>
      <c r="AJ54" s="210">
        <f t="shared" ref="AJ54:AJ56" ca="1" si="28">IFERROR(IF(AND(Y53="Impacto",Y54="Impacto"),(AJ53-(+AJ53*AB54)),IF(AND(Y53="Probabilidad",Y54="Impacto"),(AJ52-(+AJ52*AB54)),IF(Y54="Probabilidad",AJ53,""))),"")</f>
        <v>0.6</v>
      </c>
      <c r="AK54" s="213" t="str">
        <f t="shared" ref="AK54:AK56" ca="1" si="29">IFERROR(IF(OR(AND(AG54="Muy Baja",AI54="Leve"),AND(AG54="Muy Baja",AI54="Menor"),AND(AG54="Baja",AI54="Leve")),"Bajo",IF(OR(AND(AG54="Muy baja",AI54="Moderado"),AND(AG54="Baja",AI54="Menor"),AND(AG54="Baja",AI54="Moderado"),AND(AG54="Media",AI54="Leve"),AND(AG54="Media",AI54="Menor"),AND(AG54="Media",AI54="Moderado"),AND(AG54="Alta",AI54="Leve"),AND(AG54="Alta",AI54="Menor")),"Moderado",IF(OR(AND(AG54="Muy Baja",AI54="Mayor"),AND(AG54="Baja",AI54="Mayor"),AND(AG54="Media",AI54="Mayor"),AND(AG54="Alta",AI54="Moderado"),AND(AG54="Alta",AI54="Mayor"),AND(AG54="Muy Alta",AI54="Leve"),AND(AG54="Muy Alta",AI54="Menor"),AND(AG54="Muy Alta",AI54="Moderado"),AND(AG54="Muy Alta",AI54="Mayor")),"Alto",IF(OR(AND(AG54="Muy Baja",AI54="Catastrófico"),AND(AG54="Baja",AI54="Catastrófico"),AND(AG54="Media",AI54="Catastrófico"),AND(AG54="Alta",AI54="Catastrófico"),AND(AG54="Muy Alta",AI54="Catastrófico")),"Extremo","")))),"")</f>
        <v>Moderado</v>
      </c>
      <c r="AL54" s="209" t="s">
        <v>268</v>
      </c>
      <c r="AM54" s="215"/>
      <c r="AN54" s="215"/>
      <c r="AO54" s="216"/>
      <c r="AP54" s="216"/>
      <c r="AQ54" s="215"/>
      <c r="AR54" s="215"/>
      <c r="AS54" s="219"/>
      <c r="AT54" s="219"/>
      <c r="AU54" s="219"/>
      <c r="AV54" s="219"/>
      <c r="AW54" s="219"/>
      <c r="AX54" s="219"/>
      <c r="AY54" s="219"/>
      <c r="AZ54" s="219"/>
      <c r="BA54" s="219"/>
      <c r="BB54" s="219"/>
      <c r="BC54" s="219"/>
      <c r="BD54" s="219"/>
      <c r="BE54" s="219"/>
      <c r="BF54" s="219"/>
      <c r="BG54" s="219"/>
      <c r="BH54" s="219"/>
      <c r="BI54" s="219"/>
      <c r="BJ54" s="219"/>
      <c r="BK54" s="219"/>
      <c r="BL54" s="219"/>
    </row>
    <row r="55" spans="1:64" s="217" customFormat="1" ht="123.75" customHeight="1" thickTop="1" thickBot="1" x14ac:dyDescent="0.3">
      <c r="A55" s="281"/>
      <c r="B55" s="274"/>
      <c r="C55" s="272"/>
      <c r="D55" s="272"/>
      <c r="E55" s="272"/>
      <c r="F55" s="272"/>
      <c r="G55" s="272"/>
      <c r="H55" s="272"/>
      <c r="I55" s="286"/>
      <c r="J55" s="286"/>
      <c r="K55" s="286"/>
      <c r="L55" s="286"/>
      <c r="M55" s="272"/>
      <c r="N55" s="272"/>
      <c r="O55" s="273"/>
      <c r="P55" s="286"/>
      <c r="Q55" s="289"/>
      <c r="R55" s="289"/>
      <c r="S55" s="203"/>
      <c r="T55" s="286"/>
      <c r="U55" s="289"/>
      <c r="V55" s="287"/>
      <c r="W55" s="214">
        <v>8</v>
      </c>
      <c r="X55" s="215" t="s">
        <v>610</v>
      </c>
      <c r="Y55" s="208" t="str">
        <f t="shared" si="0"/>
        <v>Probabilidad</v>
      </c>
      <c r="Z55" s="209" t="s">
        <v>221</v>
      </c>
      <c r="AA55" s="209" t="s">
        <v>229</v>
      </c>
      <c r="AB55" s="210" t="str">
        <f t="shared" si="9"/>
        <v>40%</v>
      </c>
      <c r="AC55" s="209" t="s">
        <v>232</v>
      </c>
      <c r="AD55" s="209" t="s">
        <v>237</v>
      </c>
      <c r="AE55" s="209" t="s">
        <v>241</v>
      </c>
      <c r="AF55" s="211">
        <f t="shared" si="24"/>
        <v>1.5676415999999999E-2</v>
      </c>
      <c r="AG55" s="212" t="str">
        <f t="shared" si="1"/>
        <v>Muy Baja</v>
      </c>
      <c r="AH55" s="210">
        <f t="shared" si="26"/>
        <v>1.5676415999999999E-2</v>
      </c>
      <c r="AI55" s="212" t="str">
        <f t="shared" ca="1" si="27"/>
        <v>Moderado</v>
      </c>
      <c r="AJ55" s="210">
        <f t="shared" ca="1" si="28"/>
        <v>0.6</v>
      </c>
      <c r="AK55" s="213" t="str">
        <f t="shared" ca="1" si="29"/>
        <v>Moderado</v>
      </c>
      <c r="AL55" s="209" t="s">
        <v>268</v>
      </c>
      <c r="AM55" s="215"/>
      <c r="AN55" s="215"/>
      <c r="AO55" s="216"/>
      <c r="AP55" s="216"/>
      <c r="AQ55" s="215"/>
      <c r="AR55" s="215"/>
      <c r="AS55" s="219"/>
      <c r="AT55" s="219"/>
      <c r="AU55" s="219"/>
      <c r="AV55" s="219"/>
      <c r="AW55" s="219"/>
      <c r="AX55" s="219"/>
      <c r="AY55" s="219"/>
      <c r="AZ55" s="219"/>
      <c r="BA55" s="219"/>
      <c r="BB55" s="219"/>
      <c r="BC55" s="219"/>
      <c r="BD55" s="219"/>
      <c r="BE55" s="219"/>
      <c r="BF55" s="219"/>
      <c r="BG55" s="219"/>
      <c r="BH55" s="219"/>
      <c r="BI55" s="219"/>
      <c r="BJ55" s="219"/>
      <c r="BK55" s="219"/>
      <c r="BL55" s="219"/>
    </row>
    <row r="56" spans="1:64" s="217" customFormat="1" ht="123.75" customHeight="1" thickTop="1" thickBot="1" x14ac:dyDescent="0.3">
      <c r="A56" s="281"/>
      <c r="B56" s="274"/>
      <c r="C56" s="272"/>
      <c r="D56" s="272"/>
      <c r="E56" s="272"/>
      <c r="F56" s="272"/>
      <c r="G56" s="272"/>
      <c r="H56" s="272"/>
      <c r="I56" s="286"/>
      <c r="J56" s="286"/>
      <c r="K56" s="286"/>
      <c r="L56" s="286"/>
      <c r="M56" s="272"/>
      <c r="N56" s="272"/>
      <c r="O56" s="273"/>
      <c r="P56" s="286"/>
      <c r="Q56" s="289"/>
      <c r="R56" s="289"/>
      <c r="S56" s="203"/>
      <c r="T56" s="286"/>
      <c r="U56" s="289"/>
      <c r="V56" s="287"/>
      <c r="W56" s="214">
        <v>9</v>
      </c>
      <c r="X56" s="215" t="s">
        <v>611</v>
      </c>
      <c r="Y56" s="208" t="str">
        <f t="shared" si="0"/>
        <v>Probabilidad</v>
      </c>
      <c r="Z56" s="209" t="s">
        <v>221</v>
      </c>
      <c r="AA56" s="209" t="s">
        <v>229</v>
      </c>
      <c r="AB56" s="210" t="str">
        <f t="shared" si="9"/>
        <v>40%</v>
      </c>
      <c r="AC56" s="209" t="s">
        <v>232</v>
      </c>
      <c r="AD56" s="209" t="s">
        <v>237</v>
      </c>
      <c r="AE56" s="209" t="s">
        <v>241</v>
      </c>
      <c r="AF56" s="211">
        <f t="shared" si="24"/>
        <v>9.4058495999999985E-3</v>
      </c>
      <c r="AG56" s="212" t="str">
        <f t="shared" si="1"/>
        <v>Muy Baja</v>
      </c>
      <c r="AH56" s="210">
        <f t="shared" si="26"/>
        <v>9.4058495999999985E-3</v>
      </c>
      <c r="AI56" s="212" t="str">
        <f t="shared" ca="1" si="27"/>
        <v>Moderado</v>
      </c>
      <c r="AJ56" s="210">
        <f t="shared" ca="1" si="28"/>
        <v>0.6</v>
      </c>
      <c r="AK56" s="213" t="str">
        <f t="shared" ca="1" si="29"/>
        <v>Moderado</v>
      </c>
      <c r="AL56" s="209" t="s">
        <v>268</v>
      </c>
      <c r="AM56" s="215"/>
      <c r="AN56" s="215"/>
      <c r="AO56" s="216"/>
      <c r="AP56" s="216"/>
      <c r="AQ56" s="215"/>
      <c r="AR56" s="215"/>
      <c r="AS56" s="219"/>
      <c r="AT56" s="219"/>
      <c r="AU56" s="219"/>
      <c r="AV56" s="219"/>
      <c r="AW56" s="219"/>
      <c r="AX56" s="219"/>
      <c r="AY56" s="219"/>
      <c r="AZ56" s="219"/>
      <c r="BA56" s="219"/>
      <c r="BB56" s="219"/>
      <c r="BC56" s="219"/>
      <c r="BD56" s="219"/>
      <c r="BE56" s="219"/>
      <c r="BF56" s="219"/>
      <c r="BG56" s="219"/>
      <c r="BH56" s="219"/>
      <c r="BI56" s="219"/>
      <c r="BJ56" s="219"/>
      <c r="BK56" s="219"/>
      <c r="BL56" s="219"/>
    </row>
    <row r="57" spans="1:64" s="217" customFormat="1" ht="107.25" customHeight="1" thickTop="1" thickBot="1" x14ac:dyDescent="0.3">
      <c r="A57" s="281">
        <v>17</v>
      </c>
      <c r="B57" s="274" t="s">
        <v>612</v>
      </c>
      <c r="C57" s="272" t="s">
        <v>282</v>
      </c>
      <c r="D57" s="272" t="s">
        <v>613</v>
      </c>
      <c r="E57" s="272" t="s">
        <v>251</v>
      </c>
      <c r="F57" s="272" t="s">
        <v>614</v>
      </c>
      <c r="G57" s="272" t="s">
        <v>1238</v>
      </c>
      <c r="H57" s="272" t="s">
        <v>1239</v>
      </c>
      <c r="I57" s="286" t="s">
        <v>496</v>
      </c>
      <c r="J57" s="286" t="s">
        <v>496</v>
      </c>
      <c r="K57" s="286" t="s">
        <v>496</v>
      </c>
      <c r="L57" s="286" t="s">
        <v>496</v>
      </c>
      <c r="M57" s="290" t="s">
        <v>483</v>
      </c>
      <c r="N57" s="272"/>
      <c r="O57" s="273">
        <v>546157</v>
      </c>
      <c r="P57" s="286" t="str">
        <f>IF(O57&lt;=0,"",IF(O57&lt;=2,"Muy Baja",IF(O57&lt;=24,"Baja",IF(O57&lt;=500,"Media",IF(O57&lt;=5000,"Alta","Muy Alta")))))</f>
        <v>Muy Alta</v>
      </c>
      <c r="Q57" s="289">
        <f>IF(P57="","",IF(P57="Muy Baja",0.2,IF(P57="Baja",0.4,IF(P57="Media",0.6,IF(P57="Alta",0.8,IF(P57="Muy Alta",1,))))))</f>
        <v>1</v>
      </c>
      <c r="R57" s="289" t="s">
        <v>206</v>
      </c>
      <c r="S57" s="289" t="str">
        <f ca="1">IF(NOT(ISERROR(MATCH(R57,'Tabla Impacto'!$B$221:$B$224,0))),'Tabla Impacto'!$F$224&amp;"Por favor no seleccionar los criterios de impacto(Afectación Económica o presupuestal y Pérdida Reputacional)",R57)</f>
        <v>El riesgo afecta la imagen de de la entidad con efecto publicitario sostenido a nivel de sector administrativo, nivel departamental o municipal</v>
      </c>
      <c r="T57" s="286" t="str">
        <f ca="1">+IF(OR(S57='Tabla Impacto'!$C$11,S57='Tabla Impacto'!$D$11),"Leve",IF(OR(S57='Tabla Impacto'!$C$12,S57='Tabla Impacto'!$D$12),"Menor",IF(OR(S57='Tabla Impacto'!$C$13,S57='Tabla Impacto'!$D$13,S57='Tabla Impacto'!$E$13),"Moderado",IF(OR(S57='Tabla Impacto'!$C$14,S57='Tabla Impacto'!$D$14,S57='Tabla Impacto'!$E$14),"Mayor",IF(OR(S57='Tabla Impacto'!$C$15,S57='Tabla Impacto'!$D$15,S57='Tabla Impacto'!$E$15),"Catastrófico","")))))</f>
        <v>Mayor</v>
      </c>
      <c r="U57" s="289">
        <f ca="1">IF(T57="","",IF(T57="Leve",0.2,IF(T57="Menor",0.4,IF(T57="Moderado",0.6,IF(T57="Mayor",0.8,IF(T57="Catastrófico",1,))))))</f>
        <v>0.8</v>
      </c>
      <c r="V57" s="287" t="str">
        <f ca="1">IF(OR(AND(P57="Muy Baja",T57="Leve"),AND(P57="Muy Baja",T57="Menor"),AND(P57="Baja",T57="Leve")),"Bajo",IF(OR(AND(P57="Muy baja",T57="Moderado"),AND(P57="Baja",T57="Menor"),AND(P57="Baja",T57="Moderado"),AND(P57="Media",T57="Leve"),AND(P57="Media",T57="Menor"),AND(P57="Media",T57="Moderado"),AND(P57="Alta",T57="Leve"),AND(P57="Alta",T57="Menor")),"Moderado",IF(OR(AND(P57="Muy Baja",T57="Mayor"),AND(P57="Baja",T57="Mayor"),AND(P57="Media",T57="Mayor"),AND(P57="Alta",T57="Moderado"),AND(P57="Alta",T57="Mayor"),AND(P57="Muy Alta",T57="Leve"),AND(P57="Muy Alta",T57="Menor"),AND(P57="Muy Alta",T57="Moderado"),AND(P57="Muy Alta",T57="Mayor")),"Alto",IF(OR(AND(P57="Muy Baja",T57="Catastrófico"),AND(P57="Baja",T57="Catastrófico"),AND(P57="Media",T57="Catastrófico"),AND(P57="Alta",T57="Catastrófico"),AND(P57="Muy Alta",T57="Catastrófico")),"Extremo",""))))</f>
        <v>Alto</v>
      </c>
      <c r="W57" s="214">
        <v>1</v>
      </c>
      <c r="X57" s="215" t="s">
        <v>615</v>
      </c>
      <c r="Y57" s="208" t="str">
        <f t="shared" si="0"/>
        <v>Probabilidad</v>
      </c>
      <c r="Z57" s="209" t="s">
        <v>221</v>
      </c>
      <c r="AA57" s="209" t="s">
        <v>229</v>
      </c>
      <c r="AB57" s="210" t="str">
        <f t="shared" si="9"/>
        <v>40%</v>
      </c>
      <c r="AC57" s="209" t="s">
        <v>232</v>
      </c>
      <c r="AD57" s="209" t="s">
        <v>237</v>
      </c>
      <c r="AE57" s="209" t="s">
        <v>241</v>
      </c>
      <c r="AF57" s="211">
        <f>IFERROR(IF(Y57="Probabilidad",(Q57-(+Q57*AB57)),IF(Y57="Impacto",Q57,"")),"")</f>
        <v>0.6</v>
      </c>
      <c r="AG57" s="212" t="str">
        <f t="shared" si="1"/>
        <v>Media</v>
      </c>
      <c r="AH57" s="210">
        <f t="shared" si="2"/>
        <v>0.6</v>
      </c>
      <c r="AI57" s="212" t="str">
        <f t="shared" ca="1" si="3"/>
        <v>Mayor</v>
      </c>
      <c r="AJ57" s="210">
        <f ca="1">IFERROR(IF(Y57="Impacto",(U57-(+U57*AB57)),IF(Y57="Probabilidad",U57,"")),"")</f>
        <v>0.8</v>
      </c>
      <c r="AK57" s="213" t="str">
        <f t="shared" ca="1" si="4"/>
        <v>Alto</v>
      </c>
      <c r="AL57" s="209" t="s">
        <v>275</v>
      </c>
      <c r="AM57" s="215"/>
      <c r="AN57" s="215"/>
      <c r="AO57" s="216"/>
      <c r="AP57" s="216"/>
      <c r="AQ57" s="215"/>
      <c r="AR57" s="215"/>
      <c r="AS57" s="219"/>
      <c r="AT57" s="219"/>
      <c r="AU57" s="219"/>
      <c r="AV57" s="219"/>
      <c r="AW57" s="219"/>
      <c r="AX57" s="219"/>
      <c r="AY57" s="219"/>
      <c r="AZ57" s="219"/>
      <c r="BA57" s="219"/>
      <c r="BB57" s="219"/>
      <c r="BC57" s="219"/>
      <c r="BD57" s="219"/>
      <c r="BE57" s="219"/>
      <c r="BF57" s="219"/>
      <c r="BG57" s="219"/>
      <c r="BH57" s="219"/>
      <c r="BI57" s="219"/>
      <c r="BJ57" s="219"/>
      <c r="BK57" s="219"/>
      <c r="BL57" s="219"/>
    </row>
    <row r="58" spans="1:64" s="217" customFormat="1" ht="110.25" customHeight="1" thickTop="1" thickBot="1" x14ac:dyDescent="0.3">
      <c r="A58" s="280"/>
      <c r="B58" s="280"/>
      <c r="C58" s="280"/>
      <c r="D58" s="279"/>
      <c r="E58" s="280"/>
      <c r="F58" s="280"/>
      <c r="G58" s="280"/>
      <c r="H58" s="280"/>
      <c r="I58" s="288"/>
      <c r="J58" s="288"/>
      <c r="K58" s="288"/>
      <c r="L58" s="288"/>
      <c r="M58" s="291"/>
      <c r="N58" s="280"/>
      <c r="O58" s="288"/>
      <c r="P58" s="288"/>
      <c r="Q58" s="280"/>
      <c r="R58" s="280"/>
      <c r="S58" s="280"/>
      <c r="T58" s="288"/>
      <c r="U58" s="280"/>
      <c r="V58" s="288"/>
      <c r="W58" s="214">
        <v>2</v>
      </c>
      <c r="X58" s="215" t="s">
        <v>616</v>
      </c>
      <c r="Y58" s="208" t="str">
        <f t="shared" si="0"/>
        <v>Probabilidad</v>
      </c>
      <c r="Z58" s="209" t="s">
        <v>221</v>
      </c>
      <c r="AA58" s="209" t="s">
        <v>229</v>
      </c>
      <c r="AB58" s="210" t="str">
        <f t="shared" si="9"/>
        <v>40%</v>
      </c>
      <c r="AC58" s="209" t="s">
        <v>232</v>
      </c>
      <c r="AD58" s="209" t="s">
        <v>237</v>
      </c>
      <c r="AE58" s="209" t="s">
        <v>241</v>
      </c>
      <c r="AF58" s="211">
        <f t="shared" ref="AF58:AF59" si="30">IFERROR(IF(AND(Y57="Probabilidad",Y58="Probabilidad"),(AH57-(+AH57*AB58)),IF(Y58="Probabilidad",(Q57-(+Q57*AB58)),IF(Y58="Impacto",AH57,""))),"")</f>
        <v>0.36</v>
      </c>
      <c r="AG58" s="212" t="str">
        <f t="shared" si="1"/>
        <v>Baja</v>
      </c>
      <c r="AH58" s="210">
        <f t="shared" si="2"/>
        <v>0.36</v>
      </c>
      <c r="AI58" s="212" t="str">
        <f t="shared" ca="1" si="3"/>
        <v>Mayor</v>
      </c>
      <c r="AJ58" s="210">
        <f ca="1">IFERROR(IF(AND(Y57="Impacto",Y58="Impacto"),(AJ57-(+AJ57*AB58)),IF(Y58="Impacto",(U57-(+U57*AB58)),IF(Y58="Probabilidad",AJ57,""))),"")</f>
        <v>0.8</v>
      </c>
      <c r="AK58" s="213" t="str">
        <f t="shared" ca="1" si="4"/>
        <v>Alto</v>
      </c>
      <c r="AL58" s="209" t="s">
        <v>275</v>
      </c>
      <c r="AM58" s="215"/>
      <c r="AN58" s="215"/>
      <c r="AO58" s="216"/>
      <c r="AP58" s="216"/>
      <c r="AQ58" s="215"/>
      <c r="AR58" s="215"/>
      <c r="AS58" s="219"/>
      <c r="AT58" s="219"/>
      <c r="AU58" s="219"/>
      <c r="AV58" s="219"/>
      <c r="AW58" s="219"/>
      <c r="AX58" s="219"/>
      <c r="AY58" s="219"/>
      <c r="AZ58" s="219"/>
      <c r="BA58" s="219"/>
      <c r="BB58" s="219"/>
      <c r="BC58" s="219"/>
      <c r="BD58" s="219"/>
      <c r="BE58" s="219"/>
      <c r="BF58" s="219"/>
      <c r="BG58" s="219"/>
      <c r="BH58" s="219"/>
      <c r="BI58" s="219"/>
      <c r="BJ58" s="219"/>
      <c r="BK58" s="219"/>
      <c r="BL58" s="219"/>
    </row>
    <row r="59" spans="1:64" s="217" customFormat="1" ht="104.25" customHeight="1" thickTop="1" thickBot="1" x14ac:dyDescent="0.3">
      <c r="A59" s="280"/>
      <c r="B59" s="280"/>
      <c r="C59" s="280"/>
      <c r="D59" s="279"/>
      <c r="E59" s="280"/>
      <c r="F59" s="280"/>
      <c r="G59" s="280"/>
      <c r="H59" s="280"/>
      <c r="I59" s="288"/>
      <c r="J59" s="288"/>
      <c r="K59" s="288"/>
      <c r="L59" s="288"/>
      <c r="M59" s="291"/>
      <c r="N59" s="280"/>
      <c r="O59" s="288"/>
      <c r="P59" s="288"/>
      <c r="Q59" s="280"/>
      <c r="R59" s="280"/>
      <c r="S59" s="280"/>
      <c r="T59" s="288"/>
      <c r="U59" s="280"/>
      <c r="V59" s="288"/>
      <c r="W59" s="214">
        <v>3</v>
      </c>
      <c r="X59" s="215" t="s">
        <v>617</v>
      </c>
      <c r="Y59" s="208" t="str">
        <f t="shared" si="0"/>
        <v>Impacto</v>
      </c>
      <c r="Z59" s="209" t="s">
        <v>225</v>
      </c>
      <c r="AA59" s="209" t="s">
        <v>229</v>
      </c>
      <c r="AB59" s="210" t="str">
        <f t="shared" si="9"/>
        <v>25%</v>
      </c>
      <c r="AC59" s="209" t="s">
        <v>232</v>
      </c>
      <c r="AD59" s="209" t="s">
        <v>239</v>
      </c>
      <c r="AE59" s="209" t="s">
        <v>241</v>
      </c>
      <c r="AF59" s="211">
        <f t="shared" si="30"/>
        <v>0.36</v>
      </c>
      <c r="AG59" s="212" t="str">
        <f t="shared" si="1"/>
        <v>Baja</v>
      </c>
      <c r="AH59" s="210">
        <f t="shared" si="2"/>
        <v>0.36</v>
      </c>
      <c r="AI59" s="212" t="str">
        <f t="shared" ca="1" si="3"/>
        <v>Moderado</v>
      </c>
      <c r="AJ59" s="210">
        <f t="shared" ref="AJ59" ca="1" si="31">IFERROR(IF(AND(Y58="Impacto",Y59="Impacto"),(AJ58-(+AJ58*AB59)),IF(AND(Y58="Probabilidad",Y59="Impacto"),(AJ57-(+AJ57*AB59)),IF(Y59="Probabilidad",AJ58,""))),"")</f>
        <v>0.60000000000000009</v>
      </c>
      <c r="AK59" s="213" t="str">
        <f t="shared" ca="1" si="4"/>
        <v>Moderado</v>
      </c>
      <c r="AL59" s="209" t="s">
        <v>268</v>
      </c>
      <c r="AM59" s="215"/>
      <c r="AN59" s="215"/>
      <c r="AO59" s="216"/>
      <c r="AP59" s="216"/>
      <c r="AQ59" s="215"/>
      <c r="AR59" s="215"/>
      <c r="AS59" s="219"/>
      <c r="AT59" s="219"/>
      <c r="AU59" s="219"/>
      <c r="AV59" s="219"/>
      <c r="AW59" s="219"/>
      <c r="AX59" s="219"/>
      <c r="AY59" s="219"/>
      <c r="AZ59" s="219"/>
      <c r="BA59" s="219"/>
      <c r="BB59" s="219"/>
      <c r="BC59" s="219"/>
      <c r="BD59" s="219"/>
      <c r="BE59" s="219"/>
      <c r="BF59" s="219"/>
      <c r="BG59" s="219"/>
      <c r="BH59" s="219"/>
      <c r="BI59" s="219"/>
      <c r="BJ59" s="219"/>
      <c r="BK59" s="219"/>
      <c r="BL59" s="219"/>
    </row>
    <row r="60" spans="1:64" s="217" customFormat="1" ht="137.25" customHeight="1" thickTop="1" thickBot="1" x14ac:dyDescent="0.3">
      <c r="A60" s="281">
        <v>18</v>
      </c>
      <c r="B60" s="274" t="s">
        <v>618</v>
      </c>
      <c r="C60" s="272" t="s">
        <v>282</v>
      </c>
      <c r="D60" s="272" t="s">
        <v>619</v>
      </c>
      <c r="E60" s="272" t="s">
        <v>253</v>
      </c>
      <c r="F60" s="272" t="s">
        <v>614</v>
      </c>
      <c r="G60" s="272" t="s">
        <v>620</v>
      </c>
      <c r="H60" s="272" t="s">
        <v>1240</v>
      </c>
      <c r="I60" s="286" t="s">
        <v>496</v>
      </c>
      <c r="J60" s="286" t="s">
        <v>496</v>
      </c>
      <c r="K60" s="286" t="s">
        <v>496</v>
      </c>
      <c r="L60" s="286" t="s">
        <v>496</v>
      </c>
      <c r="M60" s="290" t="s">
        <v>483</v>
      </c>
      <c r="N60" s="272"/>
      <c r="O60" s="273">
        <v>546157</v>
      </c>
      <c r="P60" s="286" t="str">
        <f>IF(O60&lt;=0,"",IF(O60&lt;=2,"Muy Baja",IF(O60&lt;=24,"Baja",IF(O60&lt;=500,"Media",IF(O60&lt;=5000,"Alta","Muy Alta")))))</f>
        <v>Muy Alta</v>
      </c>
      <c r="Q60" s="289">
        <f>IF(P60="","",IF(P60="Muy Baja",0.2,IF(P60="Baja",0.4,IF(P60="Media",0.6,IF(P60="Alta",0.8,IF(P60="Muy Alta",1,))))))</f>
        <v>1</v>
      </c>
      <c r="R60" s="289" t="s">
        <v>200</v>
      </c>
      <c r="S60" s="289" t="str">
        <f ca="1">IF(NOT(ISERROR(MATCH(R60,'Tabla Impacto'!$B$221:$B$224,0))),'Tabla Impacto'!$F$224&amp;"Por favor no seleccionar los criterios de impacto(Afectación Económica o presupuestal y Pérdida Reputacional)",R60)</f>
        <v>El riesgo afecta la imagen de la entidad internamente, de conocimiento general, nivel interno, de junta dircetiva y accionistas y/o de provedores</v>
      </c>
      <c r="T60" s="286" t="str">
        <f ca="1">+IF(OR(S60='Tabla Impacto'!$C$11,S60='Tabla Impacto'!$D$11),"Leve",IF(OR(S60='Tabla Impacto'!$C$12,S60='Tabla Impacto'!$D$12),"Menor",IF(OR(S60='Tabla Impacto'!$C$13,S60='Tabla Impacto'!$D$13,S60='Tabla Impacto'!$E$13),"Moderado",IF(OR(S60='Tabla Impacto'!$C$14,S60='Tabla Impacto'!$D$14,S60='Tabla Impacto'!$E$14),"Mayor",IF(OR(S60='Tabla Impacto'!$C$15,S60='Tabla Impacto'!$D$15,S60='Tabla Impacto'!$E$15),"Catastrófico","")))))</f>
        <v>Menor</v>
      </c>
      <c r="U60" s="289">
        <f ca="1">IF(T60="","",IF(T60="Leve",0.2,IF(T60="Menor",0.4,IF(T60="Moderado",0.6,IF(T60="Mayor",0.8,IF(T60="Catastrófico",1,))))))</f>
        <v>0.4</v>
      </c>
      <c r="V60" s="287" t="str">
        <f ca="1">IF(OR(AND(P60="Muy Baja",T60="Leve"),AND(P60="Muy Baja",T60="Menor"),AND(P60="Baja",T60="Leve")),"Bajo",IF(OR(AND(P60="Muy baja",T60="Moderado"),AND(P60="Baja",T60="Menor"),AND(P60="Baja",T60="Moderado"),AND(P60="Media",T60="Leve"),AND(P60="Media",T60="Menor"),AND(P60="Media",T60="Moderado"),AND(P60="Alta",T60="Leve"),AND(P60="Alta",T60="Menor")),"Moderado",IF(OR(AND(P60="Muy Baja",T60="Mayor"),AND(P60="Baja",T60="Mayor"),AND(P60="Media",T60="Mayor"),AND(P60="Alta",T60="Moderado"),AND(P60="Alta",T60="Mayor"),AND(P60="Muy Alta",T60="Leve"),AND(P60="Muy Alta",T60="Menor"),AND(P60="Muy Alta",T60="Moderado"),AND(P60="Muy Alta",T60="Mayor")),"Alto",IF(OR(AND(P60="Muy Baja",T60="Catastrófico"),AND(P60="Baja",T60="Catastrófico"),AND(P60="Media",T60="Catastrófico"),AND(P60="Alta",T60="Catastrófico"),AND(P60="Muy Alta",T60="Catastrófico")),"Extremo",""))))</f>
        <v>Alto</v>
      </c>
      <c r="W60" s="214">
        <v>1</v>
      </c>
      <c r="X60" s="215" t="s">
        <v>621</v>
      </c>
      <c r="Y60" s="208" t="str">
        <f t="shared" si="0"/>
        <v>Probabilidad</v>
      </c>
      <c r="Z60" s="209" t="s">
        <v>221</v>
      </c>
      <c r="AA60" s="209" t="s">
        <v>229</v>
      </c>
      <c r="AB60" s="210" t="str">
        <f t="shared" si="9"/>
        <v>40%</v>
      </c>
      <c r="AC60" s="209" t="s">
        <v>232</v>
      </c>
      <c r="AD60" s="209" t="s">
        <v>237</v>
      </c>
      <c r="AE60" s="209" t="s">
        <v>241</v>
      </c>
      <c r="AF60" s="211">
        <f>IFERROR(IF(Y60="Probabilidad",(Q60-(+Q60*AB60)),IF(Y60="Impacto",Q60,"")),"")</f>
        <v>0.6</v>
      </c>
      <c r="AG60" s="212" t="str">
        <f t="shared" si="1"/>
        <v>Media</v>
      </c>
      <c r="AH60" s="210">
        <f t="shared" si="2"/>
        <v>0.6</v>
      </c>
      <c r="AI60" s="212" t="str">
        <f t="shared" ca="1" si="3"/>
        <v>Menor</v>
      </c>
      <c r="AJ60" s="210">
        <f ca="1">IFERROR(IF(Y60="Impacto",(U60-(+U60*AB60)),IF(Y60="Probabilidad",U60,"")),"")</f>
        <v>0.4</v>
      </c>
      <c r="AK60" s="213" t="str">
        <f t="shared" ca="1" si="4"/>
        <v>Moderado</v>
      </c>
      <c r="AL60" s="209" t="s">
        <v>268</v>
      </c>
      <c r="AM60" s="215"/>
      <c r="AN60" s="215"/>
      <c r="AO60" s="216"/>
      <c r="AP60" s="216"/>
      <c r="AQ60" s="215"/>
      <c r="AR60" s="215"/>
      <c r="AS60" s="219"/>
      <c r="AT60" s="219"/>
      <c r="AU60" s="219"/>
      <c r="AV60" s="219"/>
      <c r="AW60" s="219"/>
      <c r="AX60" s="219"/>
      <c r="AY60" s="219"/>
      <c r="AZ60" s="219"/>
      <c r="BA60" s="219"/>
      <c r="BB60" s="219"/>
      <c r="BC60" s="219"/>
      <c r="BD60" s="219"/>
      <c r="BE60" s="219"/>
      <c r="BF60" s="219"/>
      <c r="BG60" s="219"/>
      <c r="BH60" s="219"/>
      <c r="BI60" s="219"/>
      <c r="BJ60" s="219"/>
      <c r="BK60" s="219"/>
      <c r="BL60" s="219"/>
    </row>
    <row r="61" spans="1:64" s="217" customFormat="1" ht="115.5" customHeight="1" thickTop="1" thickBot="1" x14ac:dyDescent="0.3">
      <c r="A61" s="280"/>
      <c r="B61" s="280"/>
      <c r="C61" s="280"/>
      <c r="D61" s="279"/>
      <c r="E61" s="280"/>
      <c r="F61" s="280"/>
      <c r="G61" s="280"/>
      <c r="H61" s="280"/>
      <c r="I61" s="288"/>
      <c r="J61" s="288"/>
      <c r="K61" s="288"/>
      <c r="L61" s="288"/>
      <c r="M61" s="291"/>
      <c r="N61" s="280"/>
      <c r="O61" s="288"/>
      <c r="P61" s="288"/>
      <c r="Q61" s="280"/>
      <c r="R61" s="280"/>
      <c r="S61" s="280"/>
      <c r="T61" s="288"/>
      <c r="U61" s="280"/>
      <c r="V61" s="288"/>
      <c r="W61" s="214">
        <v>2</v>
      </c>
      <c r="X61" s="215" t="s">
        <v>622</v>
      </c>
      <c r="Y61" s="208" t="str">
        <f t="shared" si="0"/>
        <v>Probabilidad</v>
      </c>
      <c r="Z61" s="209" t="s">
        <v>221</v>
      </c>
      <c r="AA61" s="209" t="s">
        <v>229</v>
      </c>
      <c r="AB61" s="210" t="str">
        <f t="shared" si="9"/>
        <v>40%</v>
      </c>
      <c r="AC61" s="209" t="s">
        <v>232</v>
      </c>
      <c r="AD61" s="209" t="s">
        <v>237</v>
      </c>
      <c r="AE61" s="209" t="s">
        <v>241</v>
      </c>
      <c r="AF61" s="211">
        <f t="shared" ref="AF61:AF62" si="32">IFERROR(IF(AND(Y60="Probabilidad",Y61="Probabilidad"),(AH60-(+AH60*AB61)),IF(Y61="Probabilidad",(Q60-(+Q60*AB61)),IF(Y61="Impacto",AH60,""))),"")</f>
        <v>0.36</v>
      </c>
      <c r="AG61" s="212" t="str">
        <f t="shared" si="1"/>
        <v>Baja</v>
      </c>
      <c r="AH61" s="210">
        <f t="shared" si="2"/>
        <v>0.36</v>
      </c>
      <c r="AI61" s="212" t="str">
        <f t="shared" ca="1" si="3"/>
        <v>Menor</v>
      </c>
      <c r="AJ61" s="210">
        <f ca="1">IFERROR(IF(AND(Y60="Impacto",Y61="Impacto"),(AJ60-(+AJ60*AB61)),IF(Y61="Impacto",(U60-(+U60*AB61)),IF(Y61="Probabilidad",AJ60,""))),"")</f>
        <v>0.4</v>
      </c>
      <c r="AK61" s="213" t="str">
        <f t="shared" ca="1" si="4"/>
        <v>Moderado</v>
      </c>
      <c r="AL61" s="209" t="s">
        <v>268</v>
      </c>
      <c r="AM61" s="215"/>
      <c r="AN61" s="215"/>
      <c r="AO61" s="216"/>
      <c r="AP61" s="216"/>
      <c r="AQ61" s="215"/>
      <c r="AR61" s="215"/>
      <c r="AS61" s="219"/>
      <c r="AT61" s="219"/>
      <c r="AU61" s="219"/>
      <c r="AV61" s="219"/>
      <c r="AW61" s="219"/>
      <c r="AX61" s="219"/>
      <c r="AY61" s="219"/>
      <c r="AZ61" s="219"/>
      <c r="BA61" s="219"/>
      <c r="BB61" s="219"/>
      <c r="BC61" s="219"/>
      <c r="BD61" s="219"/>
      <c r="BE61" s="219"/>
      <c r="BF61" s="219"/>
      <c r="BG61" s="219"/>
      <c r="BH61" s="219"/>
      <c r="BI61" s="219"/>
      <c r="BJ61" s="219"/>
      <c r="BK61" s="219"/>
      <c r="BL61" s="219"/>
    </row>
    <row r="62" spans="1:64" s="217" customFormat="1" ht="123" customHeight="1" thickTop="1" thickBot="1" x14ac:dyDescent="0.3">
      <c r="A62" s="280"/>
      <c r="B62" s="280"/>
      <c r="C62" s="280"/>
      <c r="D62" s="279"/>
      <c r="E62" s="280"/>
      <c r="F62" s="280"/>
      <c r="G62" s="280"/>
      <c r="H62" s="280"/>
      <c r="I62" s="288"/>
      <c r="J62" s="288"/>
      <c r="K62" s="288"/>
      <c r="L62" s="288"/>
      <c r="M62" s="291"/>
      <c r="N62" s="280"/>
      <c r="O62" s="288"/>
      <c r="P62" s="288"/>
      <c r="Q62" s="280"/>
      <c r="R62" s="280"/>
      <c r="S62" s="280"/>
      <c r="T62" s="288"/>
      <c r="U62" s="280"/>
      <c r="V62" s="288"/>
      <c r="W62" s="214">
        <v>3</v>
      </c>
      <c r="X62" s="215" t="s">
        <v>623</v>
      </c>
      <c r="Y62" s="208" t="str">
        <f t="shared" si="0"/>
        <v>Probabilidad</v>
      </c>
      <c r="Z62" s="209" t="s">
        <v>221</v>
      </c>
      <c r="AA62" s="209" t="s">
        <v>229</v>
      </c>
      <c r="AB62" s="210" t="str">
        <f t="shared" si="9"/>
        <v>40%</v>
      </c>
      <c r="AC62" s="209" t="s">
        <v>232</v>
      </c>
      <c r="AD62" s="209" t="s">
        <v>237</v>
      </c>
      <c r="AE62" s="209" t="s">
        <v>241</v>
      </c>
      <c r="AF62" s="211">
        <f t="shared" si="32"/>
        <v>0.216</v>
      </c>
      <c r="AG62" s="212" t="str">
        <f t="shared" si="1"/>
        <v>Baja</v>
      </c>
      <c r="AH62" s="210">
        <f t="shared" si="2"/>
        <v>0.216</v>
      </c>
      <c r="AI62" s="212" t="str">
        <f t="shared" ca="1" si="3"/>
        <v>Menor</v>
      </c>
      <c r="AJ62" s="210">
        <f t="shared" ref="AJ62" ca="1" si="33">IFERROR(IF(AND(Y61="Impacto",Y62="Impacto"),(AJ61-(+AJ61*AB62)),IF(AND(Y61="Probabilidad",Y62="Impacto"),(AJ60-(+AJ60*AB62)),IF(Y62="Probabilidad",AJ61,""))),"")</f>
        <v>0.4</v>
      </c>
      <c r="AK62" s="213" t="str">
        <f t="shared" ca="1" si="4"/>
        <v>Moderado</v>
      </c>
      <c r="AL62" s="209" t="s">
        <v>268</v>
      </c>
      <c r="AM62" s="215"/>
      <c r="AN62" s="215"/>
      <c r="AO62" s="216"/>
      <c r="AP62" s="216"/>
      <c r="AQ62" s="215"/>
      <c r="AR62" s="215"/>
      <c r="AS62" s="219"/>
      <c r="AT62" s="219"/>
      <c r="AU62" s="219"/>
      <c r="AV62" s="219"/>
      <c r="AW62" s="219"/>
      <c r="AX62" s="219"/>
      <c r="AY62" s="219"/>
      <c r="AZ62" s="219"/>
      <c r="BA62" s="219"/>
      <c r="BB62" s="219"/>
      <c r="BC62" s="219"/>
      <c r="BD62" s="219"/>
      <c r="BE62" s="219"/>
      <c r="BF62" s="219"/>
      <c r="BG62" s="219"/>
      <c r="BH62" s="219"/>
      <c r="BI62" s="219"/>
      <c r="BJ62" s="219"/>
      <c r="BK62" s="219"/>
      <c r="BL62" s="219"/>
    </row>
    <row r="63" spans="1:64" s="217" customFormat="1" ht="111" customHeight="1" thickTop="1" thickBot="1" x14ac:dyDescent="0.3">
      <c r="A63" s="281">
        <v>19</v>
      </c>
      <c r="B63" s="274" t="s">
        <v>624</v>
      </c>
      <c r="C63" s="272" t="s">
        <v>282</v>
      </c>
      <c r="D63" s="272" t="s">
        <v>625</v>
      </c>
      <c r="E63" s="272" t="s">
        <v>253</v>
      </c>
      <c r="F63" s="272" t="s">
        <v>614</v>
      </c>
      <c r="G63" s="272" t="s">
        <v>626</v>
      </c>
      <c r="H63" s="272" t="s">
        <v>1241</v>
      </c>
      <c r="I63" s="286" t="s">
        <v>496</v>
      </c>
      <c r="J63" s="286" t="s">
        <v>496</v>
      </c>
      <c r="K63" s="286" t="s">
        <v>496</v>
      </c>
      <c r="L63" s="286" t="s">
        <v>496</v>
      </c>
      <c r="M63" s="290" t="s">
        <v>483</v>
      </c>
      <c r="N63" s="272"/>
      <c r="O63" s="273">
        <v>464664</v>
      </c>
      <c r="P63" s="286" t="str">
        <f>IF(O63&lt;=0,"",IF(O63&lt;=2,"Muy Baja",IF(O63&lt;=24,"Baja",IF(O63&lt;=500,"Media",IF(O63&lt;=5000,"Alta","Muy Alta")))))</f>
        <v>Muy Alta</v>
      </c>
      <c r="Q63" s="289">
        <f>IF(P63="","",IF(P63="Muy Baja",0.2,IF(P63="Baja",0.4,IF(P63="Media",0.6,IF(P63="Alta",0.8,IF(P63="Muy Alta",1,))))))</f>
        <v>1</v>
      </c>
      <c r="R63" s="289" t="s">
        <v>203</v>
      </c>
      <c r="S63" s="289" t="str">
        <f ca="1">IF(NOT(ISERROR(MATCH(R63,'Tabla Impacto'!$B$221:$B$224,0))),'Tabla Impacto'!$F$224&amp;"Por favor no seleccionar los criterios de impacto(Afectación Económica o presupuestal y Pérdida Reputacional)",R63)</f>
        <v>El riesgo afecta la imagen de la entidad con algunos usuarios de relevancia frente al logro de los objetivos</v>
      </c>
      <c r="T63" s="286" t="str">
        <f ca="1">+IF(OR(S63='Tabla Impacto'!$C$11,S63='Tabla Impacto'!$D$11),"Leve",IF(OR(S63='Tabla Impacto'!$C$12,S63='Tabla Impacto'!$D$12),"Menor",IF(OR(S63='Tabla Impacto'!$C$13,S63='Tabla Impacto'!$D$13,S63='Tabla Impacto'!$E$13),"Moderado",IF(OR(S63='Tabla Impacto'!$C$14,S63='Tabla Impacto'!$D$14,S63='Tabla Impacto'!$E$14),"Mayor",IF(OR(S63='Tabla Impacto'!$C$15,S63='Tabla Impacto'!$D$15,S63='Tabla Impacto'!$E$15),"Catastrófico","")))))</f>
        <v>Moderado</v>
      </c>
      <c r="U63" s="289">
        <f ca="1">IF(T63="","",IF(T63="Leve",0.2,IF(T63="Menor",0.4,IF(T63="Moderado",0.6,IF(T63="Mayor",0.8,IF(T63="Catastrófico",1,))))))</f>
        <v>0.6</v>
      </c>
      <c r="V63" s="287" t="str">
        <f ca="1">IF(OR(AND(P63="Muy Baja",T63="Leve"),AND(P63="Muy Baja",T63="Menor"),AND(P63="Baja",T63="Leve")),"Bajo",IF(OR(AND(P63="Muy baja",T63="Moderado"),AND(P63="Baja",T63="Menor"),AND(P63="Baja",T63="Moderado"),AND(P63="Media",T63="Leve"),AND(P63="Media",T63="Menor"),AND(P63="Media",T63="Moderado"),AND(P63="Alta",T63="Leve"),AND(P63="Alta",T63="Menor")),"Moderado",IF(OR(AND(P63="Muy Baja",T63="Mayor"),AND(P63="Baja",T63="Mayor"),AND(P63="Media",T63="Mayor"),AND(P63="Alta",T63="Moderado"),AND(P63="Alta",T63="Mayor"),AND(P63="Muy Alta",T63="Leve"),AND(P63="Muy Alta",T63="Menor"),AND(P63="Muy Alta",T63="Moderado"),AND(P63="Muy Alta",T63="Mayor")),"Alto",IF(OR(AND(P63="Muy Baja",T63="Catastrófico"),AND(P63="Baja",T63="Catastrófico"),AND(P63="Media",T63="Catastrófico"),AND(P63="Alta",T63="Catastrófico"),AND(P63="Muy Alta",T63="Catastrófico")),"Extremo",""))))</f>
        <v>Alto</v>
      </c>
      <c r="W63" s="214">
        <v>1</v>
      </c>
      <c r="X63" s="215" t="s">
        <v>627</v>
      </c>
      <c r="Y63" s="208" t="str">
        <f t="shared" si="0"/>
        <v>Probabilidad</v>
      </c>
      <c r="Z63" s="209" t="s">
        <v>221</v>
      </c>
      <c r="AA63" s="209" t="s">
        <v>229</v>
      </c>
      <c r="AB63" s="210" t="str">
        <f t="shared" si="9"/>
        <v>40%</v>
      </c>
      <c r="AC63" s="209" t="s">
        <v>232</v>
      </c>
      <c r="AD63" s="209" t="s">
        <v>237</v>
      </c>
      <c r="AE63" s="209" t="s">
        <v>241</v>
      </c>
      <c r="AF63" s="211">
        <f>IFERROR(IF(Y63="Probabilidad",(Q63-(+Q63*AB63)),IF(Y63="Impacto",Q63,"")),"")</f>
        <v>0.6</v>
      </c>
      <c r="AG63" s="212" t="str">
        <f t="shared" si="1"/>
        <v>Media</v>
      </c>
      <c r="AH63" s="210">
        <f t="shared" si="2"/>
        <v>0.6</v>
      </c>
      <c r="AI63" s="212" t="str">
        <f t="shared" ca="1" si="3"/>
        <v>Moderado</v>
      </c>
      <c r="AJ63" s="210">
        <f ca="1">IFERROR(IF(Y63="Impacto",(U63-(+U63*AB63)),IF(Y63="Probabilidad",U63,"")),"")</f>
        <v>0.6</v>
      </c>
      <c r="AK63" s="213" t="str">
        <f t="shared" ca="1" si="4"/>
        <v>Moderado</v>
      </c>
      <c r="AL63" s="209" t="s">
        <v>268</v>
      </c>
      <c r="AM63" s="215"/>
      <c r="AN63" s="215"/>
      <c r="AO63" s="216"/>
      <c r="AP63" s="216"/>
      <c r="AQ63" s="215"/>
      <c r="AR63" s="215"/>
      <c r="AS63" s="219"/>
      <c r="AT63" s="219"/>
      <c r="AU63" s="219"/>
      <c r="AV63" s="219"/>
      <c r="AW63" s="219"/>
      <c r="AX63" s="219"/>
      <c r="AY63" s="219"/>
      <c r="AZ63" s="219"/>
      <c r="BA63" s="219"/>
      <c r="BB63" s="219"/>
      <c r="BC63" s="219"/>
      <c r="BD63" s="219"/>
      <c r="BE63" s="219"/>
      <c r="BF63" s="219"/>
      <c r="BG63" s="219"/>
      <c r="BH63" s="219"/>
      <c r="BI63" s="219"/>
      <c r="BJ63" s="219"/>
      <c r="BK63" s="219"/>
      <c r="BL63" s="219"/>
    </row>
    <row r="64" spans="1:64" s="217" customFormat="1" ht="123.75" customHeight="1" thickTop="1" thickBot="1" x14ac:dyDescent="0.3">
      <c r="A64" s="280"/>
      <c r="B64" s="280"/>
      <c r="C64" s="280"/>
      <c r="D64" s="279"/>
      <c r="E64" s="280"/>
      <c r="F64" s="280"/>
      <c r="G64" s="280"/>
      <c r="H64" s="280"/>
      <c r="I64" s="288"/>
      <c r="J64" s="288"/>
      <c r="K64" s="288"/>
      <c r="L64" s="288"/>
      <c r="M64" s="291"/>
      <c r="N64" s="280"/>
      <c r="O64" s="288"/>
      <c r="P64" s="288"/>
      <c r="Q64" s="280"/>
      <c r="R64" s="280"/>
      <c r="S64" s="280"/>
      <c r="T64" s="288"/>
      <c r="U64" s="280"/>
      <c r="V64" s="288"/>
      <c r="W64" s="214">
        <v>2</v>
      </c>
      <c r="X64" s="215" t="s">
        <v>628</v>
      </c>
      <c r="Y64" s="208" t="str">
        <f t="shared" si="0"/>
        <v>Probabilidad</v>
      </c>
      <c r="Z64" s="209" t="s">
        <v>221</v>
      </c>
      <c r="AA64" s="209" t="s">
        <v>229</v>
      </c>
      <c r="AB64" s="210" t="str">
        <f t="shared" si="9"/>
        <v>40%</v>
      </c>
      <c r="AC64" s="209" t="s">
        <v>232</v>
      </c>
      <c r="AD64" s="209" t="s">
        <v>237</v>
      </c>
      <c r="AE64" s="209" t="s">
        <v>241</v>
      </c>
      <c r="AF64" s="211">
        <f t="shared" ref="AF64" si="34">IFERROR(IF(AND(Y63="Probabilidad",Y64="Probabilidad"),(AH63-(+AH63*AB64)),IF(Y64="Probabilidad",(Q63-(+Q63*AB64)),IF(Y64="Impacto",AH63,""))),"")</f>
        <v>0.36</v>
      </c>
      <c r="AG64" s="212" t="str">
        <f t="shared" si="1"/>
        <v>Baja</v>
      </c>
      <c r="AH64" s="210">
        <f t="shared" si="2"/>
        <v>0.36</v>
      </c>
      <c r="AI64" s="212" t="str">
        <f t="shared" ca="1" si="3"/>
        <v>Moderado</v>
      </c>
      <c r="AJ64" s="210">
        <f ca="1">IFERROR(IF(AND(Y63="Impacto",Y64="Impacto"),(AJ63-(+AJ63*AB64)),IF(Y64="Impacto",(U63-(+U63*AB64)),IF(Y64="Probabilidad",AJ63,""))),"")</f>
        <v>0.6</v>
      </c>
      <c r="AK64" s="213" t="str">
        <f t="shared" ca="1" si="4"/>
        <v>Moderado</v>
      </c>
      <c r="AL64" s="209" t="s">
        <v>268</v>
      </c>
      <c r="AM64" s="215"/>
      <c r="AN64" s="215"/>
      <c r="AO64" s="216"/>
      <c r="AP64" s="216"/>
      <c r="AQ64" s="215"/>
      <c r="AR64" s="215"/>
      <c r="AS64" s="219"/>
      <c r="AT64" s="219"/>
      <c r="AU64" s="219"/>
      <c r="AV64" s="219"/>
      <c r="AW64" s="219"/>
      <c r="AX64" s="219"/>
      <c r="AY64" s="219"/>
      <c r="AZ64" s="219"/>
      <c r="BA64" s="219"/>
      <c r="BB64" s="219"/>
      <c r="BC64" s="219"/>
      <c r="BD64" s="219"/>
      <c r="BE64" s="219"/>
      <c r="BF64" s="219"/>
      <c r="BG64" s="219"/>
      <c r="BH64" s="219"/>
      <c r="BI64" s="219"/>
      <c r="BJ64" s="219"/>
      <c r="BK64" s="219"/>
      <c r="BL64" s="219"/>
    </row>
    <row r="65" spans="1:64" s="217" customFormat="1" ht="108" customHeight="1" thickTop="1" thickBot="1" x14ac:dyDescent="0.3">
      <c r="A65" s="281">
        <v>20</v>
      </c>
      <c r="B65" s="274" t="s">
        <v>629</v>
      </c>
      <c r="C65" s="272" t="s">
        <v>282</v>
      </c>
      <c r="D65" s="272" t="s">
        <v>630</v>
      </c>
      <c r="E65" s="272" t="s">
        <v>253</v>
      </c>
      <c r="F65" s="272" t="s">
        <v>631</v>
      </c>
      <c r="G65" s="272" t="s">
        <v>632</v>
      </c>
      <c r="H65" s="272" t="s">
        <v>633</v>
      </c>
      <c r="I65" s="286" t="s">
        <v>496</v>
      </c>
      <c r="J65" s="286" t="s">
        <v>496</v>
      </c>
      <c r="K65" s="286" t="s">
        <v>496</v>
      </c>
      <c r="L65" s="286" t="s">
        <v>496</v>
      </c>
      <c r="M65" s="272" t="s">
        <v>252</v>
      </c>
      <c r="N65" s="272"/>
      <c r="O65" s="273">
        <v>365</v>
      </c>
      <c r="P65" s="286" t="str">
        <f>IF(O65&lt;=0,"",IF(O65&lt;=2,"Muy Baja",IF(O65&lt;=24,"Baja",IF(O65&lt;=500,"Media",IF(O65&lt;=5000,"Alta","Muy Alta")))))</f>
        <v>Media</v>
      </c>
      <c r="Q65" s="289">
        <f>IF(P65="","",IF(P65="Muy Baja",0.2,IF(P65="Baja",0.4,IF(P65="Media",0.6,IF(P65="Alta",0.8,IF(P65="Muy Alta",1,))))))</f>
        <v>0.6</v>
      </c>
      <c r="R65" s="289" t="s">
        <v>203</v>
      </c>
      <c r="S65" s="289" t="str">
        <f ca="1">IF(NOT(ISERROR(MATCH(R65,'Tabla Impacto'!$B$221:$B$224,0))),'Tabla Impacto'!$F$224&amp;"Por favor no seleccionar los criterios de impacto(Afectación Económica o presupuestal y Pérdida Reputacional)",R65)</f>
        <v>El riesgo afecta la imagen de la entidad con algunos usuarios de relevancia frente al logro de los objetivos</v>
      </c>
      <c r="T65" s="286" t="str">
        <f ca="1">+IF(OR(S65='Tabla Impacto'!$C$11,S65='Tabla Impacto'!$D$11),"Leve",IF(OR(S65='Tabla Impacto'!$C$12,S65='Tabla Impacto'!$D$12),"Menor",IF(OR(S65='Tabla Impacto'!$C$13,S65='Tabla Impacto'!$D$13,S65='Tabla Impacto'!$E$13),"Moderado",IF(OR(S65='Tabla Impacto'!$C$14,S65='Tabla Impacto'!$D$14,S65='Tabla Impacto'!$E$14),"Mayor",IF(OR(S65='Tabla Impacto'!$C$15,S65='Tabla Impacto'!$D$15,S65='Tabla Impacto'!$E$15),"Catastrófico","")))))</f>
        <v>Moderado</v>
      </c>
      <c r="U65" s="289">
        <f ca="1">IF(T65="","",IF(T65="Leve",0.2,IF(T65="Menor",0.4,IF(T65="Moderado",0.6,IF(T65="Mayor",0.8,IF(T65="Catastrófico",1,))))))</f>
        <v>0.6</v>
      </c>
      <c r="V65" s="287" t="str">
        <f ca="1">IF(OR(AND(P65="Muy Baja",T65="Leve"),AND(P65="Muy Baja",T65="Menor"),AND(P65="Baja",T65="Leve")),"Bajo",IF(OR(AND(P65="Muy baja",T65="Moderado"),AND(P65="Baja",T65="Menor"),AND(P65="Baja",T65="Moderado"),AND(P65="Media",T65="Leve"),AND(P65="Media",T65="Menor"),AND(P65="Media",T65="Moderado"),AND(P65="Alta",T65="Leve"),AND(P65="Alta",T65="Menor")),"Moderado",IF(OR(AND(P65="Muy Baja",T65="Mayor"),AND(P65="Baja",T65="Mayor"),AND(P65="Media",T65="Mayor"),AND(P65="Alta",T65="Moderado"),AND(P65="Alta",T65="Mayor"),AND(P65="Muy Alta",T65="Leve"),AND(P65="Muy Alta",T65="Menor"),AND(P65="Muy Alta",T65="Moderado"),AND(P65="Muy Alta",T65="Mayor")),"Alto",IF(OR(AND(P65="Muy Baja",T65="Catastrófico"),AND(P65="Baja",T65="Catastrófico"),AND(P65="Media",T65="Catastrófico"),AND(P65="Alta",T65="Catastrófico"),AND(P65="Muy Alta",T65="Catastrófico")),"Extremo",""))))</f>
        <v>Moderado</v>
      </c>
      <c r="W65" s="214">
        <v>1</v>
      </c>
      <c r="X65" s="215" t="s">
        <v>634</v>
      </c>
      <c r="Y65" s="208" t="str">
        <f t="shared" si="0"/>
        <v>Probabilidad</v>
      </c>
      <c r="Z65" s="209" t="s">
        <v>223</v>
      </c>
      <c r="AA65" s="209" t="s">
        <v>229</v>
      </c>
      <c r="AB65" s="210" t="str">
        <f t="shared" si="9"/>
        <v>30%</v>
      </c>
      <c r="AC65" s="209" t="s">
        <v>232</v>
      </c>
      <c r="AD65" s="209" t="s">
        <v>237</v>
      </c>
      <c r="AE65" s="209" t="s">
        <v>241</v>
      </c>
      <c r="AF65" s="211">
        <f>IFERROR(IF(Y65="Probabilidad",(Q65-(+Q65*AB65)),IF(Y65="Impacto",Q65,"")),"")</f>
        <v>0.42</v>
      </c>
      <c r="AG65" s="212" t="str">
        <f t="shared" si="1"/>
        <v>Media</v>
      </c>
      <c r="AH65" s="210">
        <f t="shared" si="2"/>
        <v>0.42</v>
      </c>
      <c r="AI65" s="212" t="str">
        <f t="shared" ca="1" si="3"/>
        <v>Moderado</v>
      </c>
      <c r="AJ65" s="210">
        <f ca="1">IFERROR(IF(Y65="Impacto",(U65-(+U65*AB65)),IF(Y65="Probabilidad",U65,"")),"")</f>
        <v>0.6</v>
      </c>
      <c r="AK65" s="213" t="str">
        <f t="shared" ca="1" si="4"/>
        <v>Moderado</v>
      </c>
      <c r="AL65" s="209" t="s">
        <v>268</v>
      </c>
      <c r="AM65" s="215"/>
      <c r="AN65" s="215"/>
      <c r="AO65" s="216"/>
      <c r="AP65" s="216"/>
      <c r="AQ65" s="215"/>
      <c r="AR65" s="215"/>
      <c r="AS65" s="219"/>
      <c r="AT65" s="219"/>
      <c r="AU65" s="219"/>
      <c r="AV65" s="219"/>
      <c r="AW65" s="219"/>
      <c r="AX65" s="219"/>
      <c r="AY65" s="219"/>
      <c r="AZ65" s="219"/>
      <c r="BA65" s="219"/>
      <c r="BB65" s="219"/>
      <c r="BC65" s="219"/>
      <c r="BD65" s="219"/>
      <c r="BE65" s="219"/>
      <c r="BF65" s="219"/>
      <c r="BG65" s="219"/>
      <c r="BH65" s="219"/>
      <c r="BI65" s="219"/>
      <c r="BJ65" s="219"/>
      <c r="BK65" s="219"/>
      <c r="BL65" s="219"/>
    </row>
    <row r="66" spans="1:64" s="217" customFormat="1" ht="108.75" customHeight="1" thickTop="1" thickBot="1" x14ac:dyDescent="0.3">
      <c r="A66" s="280"/>
      <c r="B66" s="280"/>
      <c r="C66" s="280"/>
      <c r="D66" s="279"/>
      <c r="E66" s="280"/>
      <c r="F66" s="280"/>
      <c r="G66" s="280"/>
      <c r="H66" s="280"/>
      <c r="I66" s="288"/>
      <c r="J66" s="288"/>
      <c r="K66" s="288"/>
      <c r="L66" s="288"/>
      <c r="M66" s="280"/>
      <c r="N66" s="280"/>
      <c r="O66" s="288"/>
      <c r="P66" s="288"/>
      <c r="Q66" s="280"/>
      <c r="R66" s="280"/>
      <c r="S66" s="280"/>
      <c r="T66" s="288"/>
      <c r="U66" s="280"/>
      <c r="V66" s="288"/>
      <c r="W66" s="214">
        <v>2</v>
      </c>
      <c r="X66" s="215" t="s">
        <v>635</v>
      </c>
      <c r="Y66" s="208" t="str">
        <f t="shared" si="0"/>
        <v>Probabilidad</v>
      </c>
      <c r="Z66" s="209" t="s">
        <v>221</v>
      </c>
      <c r="AA66" s="209" t="s">
        <v>229</v>
      </c>
      <c r="AB66" s="210" t="str">
        <f t="shared" si="9"/>
        <v>40%</v>
      </c>
      <c r="AC66" s="209" t="s">
        <v>232</v>
      </c>
      <c r="AD66" s="209" t="s">
        <v>237</v>
      </c>
      <c r="AE66" s="209" t="s">
        <v>241</v>
      </c>
      <c r="AF66" s="211">
        <f t="shared" ref="AF66:AF69" si="35">IFERROR(IF(AND(Y65="Probabilidad",Y66="Probabilidad"),(AH65-(+AH65*AB66)),IF(Y66="Probabilidad",(Q65-(+Q65*AB66)),IF(Y66="Impacto",AH65,""))),"")</f>
        <v>0.252</v>
      </c>
      <c r="AG66" s="212" t="str">
        <f t="shared" si="1"/>
        <v>Baja</v>
      </c>
      <c r="AH66" s="210">
        <f t="shared" si="2"/>
        <v>0.252</v>
      </c>
      <c r="AI66" s="212" t="str">
        <f t="shared" ca="1" si="3"/>
        <v>Moderado</v>
      </c>
      <c r="AJ66" s="210">
        <f ca="1">IFERROR(IF(AND(Y65="Impacto",Y66="Impacto"),(AJ65-(+AJ65*AB66)),IF(Y66="Impacto",(U65-(+U65*AB66)),IF(Y66="Probabilidad",AJ65,""))),"")</f>
        <v>0.6</v>
      </c>
      <c r="AK66" s="213" t="str">
        <f t="shared" ca="1" si="4"/>
        <v>Moderado</v>
      </c>
      <c r="AL66" s="209" t="s">
        <v>268</v>
      </c>
      <c r="AM66" s="215"/>
      <c r="AN66" s="215"/>
      <c r="AO66" s="216"/>
      <c r="AP66" s="216"/>
      <c r="AQ66" s="215"/>
      <c r="AR66" s="215"/>
      <c r="AS66" s="219"/>
      <c r="AT66" s="219"/>
      <c r="AU66" s="219"/>
      <c r="AV66" s="219"/>
      <c r="AW66" s="219"/>
      <c r="AX66" s="219"/>
      <c r="AY66" s="219"/>
      <c r="AZ66" s="219"/>
      <c r="BA66" s="219"/>
      <c r="BB66" s="219"/>
      <c r="BC66" s="219"/>
      <c r="BD66" s="219"/>
      <c r="BE66" s="219"/>
      <c r="BF66" s="219"/>
      <c r="BG66" s="219"/>
      <c r="BH66" s="219"/>
      <c r="BI66" s="219"/>
      <c r="BJ66" s="219"/>
      <c r="BK66" s="219"/>
      <c r="BL66" s="219"/>
    </row>
    <row r="67" spans="1:64" s="217" customFormat="1" ht="93.75" customHeight="1" thickTop="1" thickBot="1" x14ac:dyDescent="0.3">
      <c r="A67" s="280"/>
      <c r="B67" s="280" t="s">
        <v>624</v>
      </c>
      <c r="C67" s="280" t="s">
        <v>282</v>
      </c>
      <c r="D67" s="279"/>
      <c r="E67" s="280"/>
      <c r="F67" s="280"/>
      <c r="G67" s="280"/>
      <c r="H67" s="280"/>
      <c r="I67" s="288" t="s">
        <v>496</v>
      </c>
      <c r="J67" s="288" t="s">
        <v>496</v>
      </c>
      <c r="K67" s="288" t="s">
        <v>496</v>
      </c>
      <c r="L67" s="288" t="s">
        <v>496</v>
      </c>
      <c r="M67" s="280"/>
      <c r="N67" s="280"/>
      <c r="O67" s="288"/>
      <c r="P67" s="288"/>
      <c r="Q67" s="280"/>
      <c r="R67" s="280"/>
      <c r="S67" s="280"/>
      <c r="T67" s="288"/>
      <c r="U67" s="280"/>
      <c r="V67" s="288"/>
      <c r="W67" s="214">
        <v>3</v>
      </c>
      <c r="X67" s="215" t="s">
        <v>636</v>
      </c>
      <c r="Y67" s="208" t="str">
        <f t="shared" si="0"/>
        <v>Probabilidad</v>
      </c>
      <c r="Z67" s="209" t="s">
        <v>221</v>
      </c>
      <c r="AA67" s="209" t="s">
        <v>229</v>
      </c>
      <c r="AB67" s="210" t="str">
        <f t="shared" si="9"/>
        <v>40%</v>
      </c>
      <c r="AC67" s="209" t="s">
        <v>232</v>
      </c>
      <c r="AD67" s="209" t="s">
        <v>237</v>
      </c>
      <c r="AE67" s="209" t="s">
        <v>241</v>
      </c>
      <c r="AF67" s="211">
        <f t="shared" si="35"/>
        <v>0.1512</v>
      </c>
      <c r="AG67" s="212" t="str">
        <f t="shared" si="1"/>
        <v>Muy Baja</v>
      </c>
      <c r="AH67" s="210">
        <f t="shared" si="2"/>
        <v>0.1512</v>
      </c>
      <c r="AI67" s="212" t="str">
        <f t="shared" ca="1" si="3"/>
        <v>Moderado</v>
      </c>
      <c r="AJ67" s="210">
        <f t="shared" ref="AJ67:AJ69" ca="1" si="36">IFERROR(IF(AND(Y66="Impacto",Y67="Impacto"),(AJ66-(+AJ66*AB67)),IF(AND(Y66="Probabilidad",Y67="Impacto"),(AJ65-(+AJ65*AB67)),IF(Y67="Probabilidad",AJ66,""))),"")</f>
        <v>0.6</v>
      </c>
      <c r="AK67" s="213" t="str">
        <f t="shared" ca="1" si="4"/>
        <v>Moderado</v>
      </c>
      <c r="AL67" s="209" t="s">
        <v>268</v>
      </c>
      <c r="AM67" s="215"/>
      <c r="AN67" s="215"/>
      <c r="AO67" s="216"/>
      <c r="AP67" s="216"/>
      <c r="AQ67" s="215"/>
      <c r="AR67" s="215"/>
      <c r="AS67" s="219"/>
      <c r="AT67" s="219"/>
      <c r="AU67" s="219"/>
      <c r="AV67" s="219"/>
      <c r="AW67" s="219"/>
      <c r="AX67" s="219"/>
      <c r="AY67" s="219"/>
      <c r="AZ67" s="219"/>
      <c r="BA67" s="219"/>
      <c r="BB67" s="219"/>
      <c r="BC67" s="219"/>
      <c r="BD67" s="219"/>
      <c r="BE67" s="219"/>
      <c r="BF67" s="219"/>
      <c r="BG67" s="219"/>
      <c r="BH67" s="219"/>
      <c r="BI67" s="219"/>
      <c r="BJ67" s="219"/>
      <c r="BK67" s="219"/>
      <c r="BL67" s="219"/>
    </row>
    <row r="68" spans="1:64" s="217" customFormat="1" ht="93.75" customHeight="1" thickTop="1" thickBot="1" x14ac:dyDescent="0.3">
      <c r="A68" s="280"/>
      <c r="B68" s="280"/>
      <c r="C68" s="280"/>
      <c r="D68" s="279"/>
      <c r="E68" s="280"/>
      <c r="F68" s="280"/>
      <c r="G68" s="280"/>
      <c r="H68" s="280"/>
      <c r="I68" s="288"/>
      <c r="J68" s="288"/>
      <c r="K68" s="288"/>
      <c r="L68" s="288"/>
      <c r="M68" s="280"/>
      <c r="N68" s="280"/>
      <c r="O68" s="288"/>
      <c r="P68" s="288"/>
      <c r="Q68" s="280"/>
      <c r="R68" s="280"/>
      <c r="S68" s="280"/>
      <c r="T68" s="288"/>
      <c r="U68" s="280"/>
      <c r="V68" s="288"/>
      <c r="W68" s="214">
        <v>4</v>
      </c>
      <c r="X68" s="215" t="s">
        <v>637</v>
      </c>
      <c r="Y68" s="208" t="str">
        <f t="shared" si="0"/>
        <v>Probabilidad</v>
      </c>
      <c r="Z68" s="209" t="s">
        <v>221</v>
      </c>
      <c r="AA68" s="209" t="s">
        <v>229</v>
      </c>
      <c r="AB68" s="210" t="str">
        <f t="shared" si="9"/>
        <v>40%</v>
      </c>
      <c r="AC68" s="209" t="s">
        <v>232</v>
      </c>
      <c r="AD68" s="209" t="s">
        <v>237</v>
      </c>
      <c r="AE68" s="209" t="s">
        <v>241</v>
      </c>
      <c r="AF68" s="211">
        <f t="shared" si="35"/>
        <v>9.0719999999999995E-2</v>
      </c>
      <c r="AG68" s="212" t="str">
        <f t="shared" si="1"/>
        <v>Muy Baja</v>
      </c>
      <c r="AH68" s="210">
        <f t="shared" si="2"/>
        <v>9.0719999999999995E-2</v>
      </c>
      <c r="AI68" s="212" t="str">
        <f t="shared" ca="1" si="3"/>
        <v>Moderado</v>
      </c>
      <c r="AJ68" s="210">
        <f t="shared" ca="1" si="36"/>
        <v>0.6</v>
      </c>
      <c r="AK68" s="213" t="str">
        <f t="shared" ca="1" si="4"/>
        <v>Moderado</v>
      </c>
      <c r="AL68" s="209" t="s">
        <v>268</v>
      </c>
      <c r="AM68" s="215"/>
      <c r="AN68" s="215"/>
      <c r="AO68" s="216"/>
      <c r="AP68" s="216"/>
      <c r="AQ68" s="215"/>
      <c r="AR68" s="215"/>
      <c r="AS68" s="219"/>
      <c r="AT68" s="219"/>
      <c r="AU68" s="219"/>
      <c r="AV68" s="219"/>
      <c r="AW68" s="219"/>
      <c r="AX68" s="219"/>
      <c r="AY68" s="219"/>
      <c r="AZ68" s="219"/>
      <c r="BA68" s="219"/>
      <c r="BB68" s="219"/>
      <c r="BC68" s="219"/>
      <c r="BD68" s="219"/>
      <c r="BE68" s="219"/>
      <c r="BF68" s="219"/>
      <c r="BG68" s="219"/>
      <c r="BH68" s="219"/>
      <c r="BI68" s="219"/>
      <c r="BJ68" s="219"/>
      <c r="BK68" s="219"/>
      <c r="BL68" s="219"/>
    </row>
    <row r="69" spans="1:64" s="217" customFormat="1" ht="93.75" customHeight="1" thickTop="1" thickBot="1" x14ac:dyDescent="0.3">
      <c r="A69" s="280"/>
      <c r="B69" s="280" t="s">
        <v>624</v>
      </c>
      <c r="C69" s="280" t="s">
        <v>282</v>
      </c>
      <c r="D69" s="279"/>
      <c r="E69" s="280"/>
      <c r="F69" s="280"/>
      <c r="G69" s="280"/>
      <c r="H69" s="280"/>
      <c r="I69" s="288" t="s">
        <v>496</v>
      </c>
      <c r="J69" s="288" t="s">
        <v>496</v>
      </c>
      <c r="K69" s="288" t="s">
        <v>496</v>
      </c>
      <c r="L69" s="288" t="s">
        <v>496</v>
      </c>
      <c r="M69" s="280"/>
      <c r="N69" s="280"/>
      <c r="O69" s="288"/>
      <c r="P69" s="288"/>
      <c r="Q69" s="280"/>
      <c r="R69" s="280"/>
      <c r="S69" s="280"/>
      <c r="T69" s="288"/>
      <c r="U69" s="280"/>
      <c r="V69" s="288"/>
      <c r="W69" s="214">
        <v>5</v>
      </c>
      <c r="X69" s="215" t="s">
        <v>638</v>
      </c>
      <c r="Y69" s="208" t="str">
        <f t="shared" si="0"/>
        <v>Probabilidad</v>
      </c>
      <c r="Z69" s="209" t="s">
        <v>221</v>
      </c>
      <c r="AA69" s="209" t="s">
        <v>229</v>
      </c>
      <c r="AB69" s="210" t="str">
        <f t="shared" si="9"/>
        <v>40%</v>
      </c>
      <c r="AC69" s="209" t="s">
        <v>232</v>
      </c>
      <c r="AD69" s="209" t="s">
        <v>237</v>
      </c>
      <c r="AE69" s="209" t="s">
        <v>241</v>
      </c>
      <c r="AF69" s="211">
        <f t="shared" si="35"/>
        <v>5.4431999999999994E-2</v>
      </c>
      <c r="AG69" s="212" t="str">
        <f t="shared" si="1"/>
        <v>Muy Baja</v>
      </c>
      <c r="AH69" s="210">
        <f t="shared" si="2"/>
        <v>5.4431999999999994E-2</v>
      </c>
      <c r="AI69" s="212" t="str">
        <f t="shared" ca="1" si="3"/>
        <v>Moderado</v>
      </c>
      <c r="AJ69" s="210">
        <f t="shared" ca="1" si="36"/>
        <v>0.6</v>
      </c>
      <c r="AK69" s="213" t="str">
        <f t="shared" ca="1" si="4"/>
        <v>Moderado</v>
      </c>
      <c r="AL69" s="209" t="s">
        <v>268</v>
      </c>
      <c r="AM69" s="215"/>
      <c r="AN69" s="215"/>
      <c r="AO69" s="216"/>
      <c r="AP69" s="216"/>
      <c r="AQ69" s="215"/>
      <c r="AR69" s="215"/>
      <c r="AS69" s="219"/>
      <c r="AT69" s="219"/>
      <c r="AU69" s="219"/>
      <c r="AV69" s="219"/>
      <c r="AW69" s="219"/>
      <c r="AX69" s="219"/>
      <c r="AY69" s="219"/>
      <c r="AZ69" s="219"/>
      <c r="BA69" s="219"/>
      <c r="BB69" s="219"/>
      <c r="BC69" s="219"/>
      <c r="BD69" s="219"/>
      <c r="BE69" s="219"/>
      <c r="BF69" s="219"/>
      <c r="BG69" s="219"/>
      <c r="BH69" s="219"/>
      <c r="BI69" s="219"/>
      <c r="BJ69" s="219"/>
      <c r="BK69" s="219"/>
      <c r="BL69" s="219"/>
    </row>
    <row r="70" spans="1:64" s="217" customFormat="1" ht="126" customHeight="1" thickTop="1" thickBot="1" x14ac:dyDescent="0.3">
      <c r="A70" s="281">
        <v>21</v>
      </c>
      <c r="B70" s="274" t="s">
        <v>639</v>
      </c>
      <c r="C70" s="272" t="s">
        <v>282</v>
      </c>
      <c r="D70" s="272" t="s">
        <v>640</v>
      </c>
      <c r="E70" s="272" t="s">
        <v>253</v>
      </c>
      <c r="F70" s="272" t="s">
        <v>641</v>
      </c>
      <c r="G70" s="272" t="s">
        <v>642</v>
      </c>
      <c r="H70" s="272" t="s">
        <v>643</v>
      </c>
      <c r="I70" s="286" t="s">
        <v>496</v>
      </c>
      <c r="J70" s="286" t="s">
        <v>496</v>
      </c>
      <c r="K70" s="286" t="s">
        <v>496</v>
      </c>
      <c r="L70" s="286" t="s">
        <v>496</v>
      </c>
      <c r="M70" s="290" t="s">
        <v>483</v>
      </c>
      <c r="N70" s="272"/>
      <c r="O70" s="273">
        <v>1312188</v>
      </c>
      <c r="P70" s="286" t="str">
        <f>IF(O70&lt;=0,"",IF(O70&lt;=2,"Muy Baja",IF(O70&lt;=24,"Baja",IF(O70&lt;=500,"Media",IF(O70&lt;=5000,"Alta","Muy Alta")))))</f>
        <v>Muy Alta</v>
      </c>
      <c r="Q70" s="289">
        <f>IF(P70="","",IF(P70="Muy Baja",0.2,IF(P70="Baja",0.4,IF(P70="Media",0.6,IF(P70="Alta",0.8,IF(P70="Muy Alta",1,))))))</f>
        <v>1</v>
      </c>
      <c r="R70" s="289" t="s">
        <v>203</v>
      </c>
      <c r="S70" s="289" t="str">
        <f ca="1">IF(NOT(ISERROR(MATCH(R70,'Tabla Impacto'!$B$221:$B$224,0))),'Tabla Impacto'!$F$224&amp;"Por favor no seleccionar los criterios de impacto(Afectación Económica o presupuestal y Pérdida Reputacional)",R70)</f>
        <v>El riesgo afecta la imagen de la entidad con algunos usuarios de relevancia frente al logro de los objetivos</v>
      </c>
      <c r="T70" s="286" t="str">
        <f ca="1">+IF(OR(S70='Tabla Impacto'!$C$11,S70='Tabla Impacto'!$D$11),"Leve",IF(OR(S70='Tabla Impacto'!$C$12,S70='Tabla Impacto'!$D$12),"Menor",IF(OR(S70='Tabla Impacto'!$C$13,S70='Tabla Impacto'!$D$13,S70='Tabla Impacto'!$E$13),"Moderado",IF(OR(S70='Tabla Impacto'!$C$14,S70='Tabla Impacto'!$D$14,S70='Tabla Impacto'!$E$14),"Mayor",IF(OR(S70='Tabla Impacto'!$C$15,S70='Tabla Impacto'!$D$15,S70='Tabla Impacto'!$E$15),"Catastrófico","")))))</f>
        <v>Moderado</v>
      </c>
      <c r="U70" s="289">
        <f ca="1">IF(T70="","",IF(T70="Leve",0.2,IF(T70="Menor",0.4,IF(T70="Moderado",0.6,IF(T70="Mayor",0.8,IF(T70="Catastrófico",1,))))))</f>
        <v>0.6</v>
      </c>
      <c r="V70" s="287" t="str">
        <f ca="1">IF(OR(AND(P70="Muy Baja",T70="Leve"),AND(P70="Muy Baja",T70="Menor"),AND(P70="Baja",T70="Leve")),"Bajo",IF(OR(AND(P70="Muy baja",T70="Moderado"),AND(P70="Baja",T70="Menor"),AND(P70="Baja",T70="Moderado"),AND(P70="Media",T70="Leve"),AND(P70="Media",T70="Menor"),AND(P70="Media",T70="Moderado"),AND(P70="Alta",T70="Leve"),AND(P70="Alta",T70="Menor")),"Moderado",IF(OR(AND(P70="Muy Baja",T70="Mayor"),AND(P70="Baja",T70="Mayor"),AND(P70="Media",T70="Mayor"),AND(P70="Alta",T70="Moderado"),AND(P70="Alta",T70="Mayor"),AND(P70="Muy Alta",T70="Leve"),AND(P70="Muy Alta",T70="Menor"),AND(P70="Muy Alta",T70="Moderado"),AND(P70="Muy Alta",T70="Mayor")),"Alto",IF(OR(AND(P70="Muy Baja",T70="Catastrófico"),AND(P70="Baja",T70="Catastrófico"),AND(P70="Media",T70="Catastrófico"),AND(P70="Alta",T70="Catastrófico"),AND(P70="Muy Alta",T70="Catastrófico")),"Extremo",""))))</f>
        <v>Alto</v>
      </c>
      <c r="W70" s="214">
        <v>1</v>
      </c>
      <c r="X70" s="215" t="s">
        <v>644</v>
      </c>
      <c r="Y70" s="208" t="str">
        <f t="shared" si="0"/>
        <v>Probabilidad</v>
      </c>
      <c r="Z70" s="209" t="s">
        <v>221</v>
      </c>
      <c r="AA70" s="209" t="s">
        <v>229</v>
      </c>
      <c r="AB70" s="210" t="str">
        <f t="shared" si="9"/>
        <v>40%</v>
      </c>
      <c r="AC70" s="209" t="s">
        <v>235</v>
      </c>
      <c r="AD70" s="209" t="s">
        <v>237</v>
      </c>
      <c r="AE70" s="209" t="s">
        <v>241</v>
      </c>
      <c r="AF70" s="211">
        <f>IFERROR(IF(Y70="Probabilidad",(Q70-(+Q70*AB70)),IF(Y70="Impacto",Q70,"")),"")</f>
        <v>0.6</v>
      </c>
      <c r="AG70" s="212" t="str">
        <f t="shared" si="1"/>
        <v>Media</v>
      </c>
      <c r="AH70" s="210">
        <f t="shared" si="2"/>
        <v>0.6</v>
      </c>
      <c r="AI70" s="212" t="str">
        <f t="shared" ca="1" si="3"/>
        <v>Moderado</v>
      </c>
      <c r="AJ70" s="210">
        <f ca="1">IFERROR(IF(Y70="Impacto",(U70-(+U70*AB70)),IF(Y70="Probabilidad",U70,"")),"")</f>
        <v>0.6</v>
      </c>
      <c r="AK70" s="213" t="str">
        <f t="shared" ca="1" si="4"/>
        <v>Moderado</v>
      </c>
      <c r="AL70" s="209" t="s">
        <v>268</v>
      </c>
      <c r="AM70" s="215"/>
      <c r="AN70" s="215"/>
      <c r="AO70" s="216"/>
      <c r="AP70" s="216"/>
      <c r="AQ70" s="215"/>
      <c r="AR70" s="215"/>
      <c r="AS70" s="219"/>
      <c r="AT70" s="219"/>
      <c r="AU70" s="219"/>
      <c r="AV70" s="219"/>
      <c r="AW70" s="219"/>
      <c r="AX70" s="219"/>
      <c r="AY70" s="219"/>
      <c r="AZ70" s="219"/>
      <c r="BA70" s="219"/>
      <c r="BB70" s="219"/>
      <c r="BC70" s="219"/>
      <c r="BD70" s="219"/>
      <c r="BE70" s="219"/>
      <c r="BF70" s="219"/>
      <c r="BG70" s="219"/>
      <c r="BH70" s="219"/>
      <c r="BI70" s="219"/>
      <c r="BJ70" s="219"/>
      <c r="BK70" s="219"/>
      <c r="BL70" s="219"/>
    </row>
    <row r="71" spans="1:64" s="217" customFormat="1" ht="111" customHeight="1" thickTop="1" thickBot="1" x14ac:dyDescent="0.3">
      <c r="A71" s="280"/>
      <c r="B71" s="280"/>
      <c r="C71" s="280"/>
      <c r="D71" s="279"/>
      <c r="E71" s="280"/>
      <c r="F71" s="280"/>
      <c r="G71" s="280"/>
      <c r="H71" s="280"/>
      <c r="I71" s="288"/>
      <c r="J71" s="288"/>
      <c r="K71" s="288"/>
      <c r="L71" s="288"/>
      <c r="M71" s="291"/>
      <c r="N71" s="280"/>
      <c r="O71" s="288"/>
      <c r="P71" s="288"/>
      <c r="Q71" s="280"/>
      <c r="R71" s="280"/>
      <c r="S71" s="280"/>
      <c r="T71" s="288"/>
      <c r="U71" s="280"/>
      <c r="V71" s="288"/>
      <c r="W71" s="214">
        <v>2</v>
      </c>
      <c r="X71" s="215" t="s">
        <v>645</v>
      </c>
      <c r="Y71" s="208" t="str">
        <f t="shared" si="0"/>
        <v>Impacto</v>
      </c>
      <c r="Z71" s="209" t="s">
        <v>225</v>
      </c>
      <c r="AA71" s="209" t="s">
        <v>229</v>
      </c>
      <c r="AB71" s="210" t="str">
        <f t="shared" si="9"/>
        <v>25%</v>
      </c>
      <c r="AC71" s="209" t="s">
        <v>235</v>
      </c>
      <c r="AD71" s="209" t="s">
        <v>237</v>
      </c>
      <c r="AE71" s="209" t="s">
        <v>241</v>
      </c>
      <c r="AF71" s="211">
        <f t="shared" ref="AF71:AF74" si="37">IFERROR(IF(AND(Y70="Probabilidad",Y71="Probabilidad"),(AH70-(+AH70*AB71)),IF(Y71="Probabilidad",(Q70-(+Q70*AB71)),IF(Y71="Impacto",AH70,""))),"")</f>
        <v>0.6</v>
      </c>
      <c r="AG71" s="212" t="str">
        <f t="shared" si="1"/>
        <v>Media</v>
      </c>
      <c r="AH71" s="210">
        <f t="shared" si="2"/>
        <v>0.6</v>
      </c>
      <c r="AI71" s="212" t="str">
        <f t="shared" ca="1" si="3"/>
        <v>Moderado</v>
      </c>
      <c r="AJ71" s="210">
        <f ca="1">IFERROR(IF(AND(Y70="Impacto",Y71="Impacto"),(AJ70-(+AJ70*AB71)),IF(Y71="Impacto",(U70-(+U70*AB71)),IF(Y71="Probabilidad",AJ70,""))),"")</f>
        <v>0.44999999999999996</v>
      </c>
      <c r="AK71" s="213" t="str">
        <f t="shared" ca="1" si="4"/>
        <v>Moderado</v>
      </c>
      <c r="AL71" s="209" t="s">
        <v>268</v>
      </c>
      <c r="AM71" s="215"/>
      <c r="AN71" s="215"/>
      <c r="AO71" s="216"/>
      <c r="AP71" s="216"/>
      <c r="AQ71" s="215"/>
      <c r="AR71" s="215"/>
      <c r="AS71" s="219"/>
      <c r="AT71" s="219"/>
      <c r="AU71" s="219"/>
      <c r="AV71" s="219"/>
      <c r="AW71" s="219"/>
      <c r="AX71" s="219"/>
      <c r="AY71" s="219"/>
      <c r="AZ71" s="219"/>
      <c r="BA71" s="219"/>
      <c r="BB71" s="219"/>
      <c r="BC71" s="219"/>
      <c r="BD71" s="219"/>
      <c r="BE71" s="219"/>
      <c r="BF71" s="219"/>
      <c r="BG71" s="219"/>
      <c r="BH71" s="219"/>
      <c r="BI71" s="219"/>
      <c r="BJ71" s="219"/>
      <c r="BK71" s="219"/>
      <c r="BL71" s="219"/>
    </row>
    <row r="72" spans="1:64" s="217" customFormat="1" ht="111" customHeight="1" thickTop="1" thickBot="1" x14ac:dyDescent="0.3">
      <c r="A72" s="280"/>
      <c r="B72" s="280"/>
      <c r="C72" s="280"/>
      <c r="D72" s="279"/>
      <c r="E72" s="280"/>
      <c r="F72" s="280"/>
      <c r="G72" s="280"/>
      <c r="H72" s="280"/>
      <c r="I72" s="288"/>
      <c r="J72" s="288"/>
      <c r="K72" s="288"/>
      <c r="L72" s="288"/>
      <c r="M72" s="291"/>
      <c r="N72" s="280"/>
      <c r="O72" s="288"/>
      <c r="P72" s="288"/>
      <c r="Q72" s="280"/>
      <c r="R72" s="280"/>
      <c r="S72" s="280"/>
      <c r="T72" s="288"/>
      <c r="U72" s="280"/>
      <c r="V72" s="288"/>
      <c r="W72" s="214">
        <v>3</v>
      </c>
      <c r="X72" s="215" t="s">
        <v>646</v>
      </c>
      <c r="Y72" s="208" t="str">
        <f t="shared" si="0"/>
        <v>Impacto</v>
      </c>
      <c r="Z72" s="209" t="s">
        <v>225</v>
      </c>
      <c r="AA72" s="209" t="s">
        <v>229</v>
      </c>
      <c r="AB72" s="210" t="str">
        <f t="shared" si="9"/>
        <v>25%</v>
      </c>
      <c r="AC72" s="209" t="s">
        <v>232</v>
      </c>
      <c r="AD72" s="209" t="s">
        <v>237</v>
      </c>
      <c r="AE72" s="209" t="s">
        <v>241</v>
      </c>
      <c r="AF72" s="211">
        <f t="shared" si="37"/>
        <v>0.6</v>
      </c>
      <c r="AG72" s="212" t="str">
        <f t="shared" si="1"/>
        <v>Media</v>
      </c>
      <c r="AH72" s="210">
        <f t="shared" si="2"/>
        <v>0.6</v>
      </c>
      <c r="AI72" s="212" t="str">
        <f t="shared" ca="1" si="3"/>
        <v>Menor</v>
      </c>
      <c r="AJ72" s="210">
        <f t="shared" ref="AJ72:AJ74" ca="1" si="38">IFERROR(IF(AND(Y71="Impacto",Y72="Impacto"),(AJ71-(+AJ71*AB72)),IF(AND(Y71="Probabilidad",Y72="Impacto"),(AJ70-(+AJ70*AB72)),IF(Y72="Probabilidad",AJ71,""))),"")</f>
        <v>0.33749999999999997</v>
      </c>
      <c r="AK72" s="213" t="str">
        <f t="shared" ca="1" si="4"/>
        <v>Moderado</v>
      </c>
      <c r="AL72" s="209" t="s">
        <v>268</v>
      </c>
      <c r="AM72" s="215"/>
      <c r="AN72" s="215"/>
      <c r="AO72" s="216"/>
      <c r="AP72" s="216"/>
      <c r="AQ72" s="215"/>
      <c r="AR72" s="215"/>
      <c r="AS72" s="219"/>
      <c r="AT72" s="219"/>
      <c r="AU72" s="219"/>
      <c r="AV72" s="219"/>
      <c r="AW72" s="219"/>
      <c r="AX72" s="219"/>
      <c r="AY72" s="219"/>
      <c r="AZ72" s="219"/>
      <c r="BA72" s="219"/>
      <c r="BB72" s="219"/>
      <c r="BC72" s="219"/>
      <c r="BD72" s="219"/>
      <c r="BE72" s="219"/>
      <c r="BF72" s="219"/>
      <c r="BG72" s="219"/>
      <c r="BH72" s="219"/>
      <c r="BI72" s="219"/>
      <c r="BJ72" s="219"/>
      <c r="BK72" s="219"/>
      <c r="BL72" s="219"/>
    </row>
    <row r="73" spans="1:64" s="217" customFormat="1" ht="111" customHeight="1" thickTop="1" thickBot="1" x14ac:dyDescent="0.3">
      <c r="A73" s="280"/>
      <c r="B73" s="280"/>
      <c r="C73" s="280"/>
      <c r="D73" s="279"/>
      <c r="E73" s="280"/>
      <c r="F73" s="280"/>
      <c r="G73" s="280"/>
      <c r="H73" s="280"/>
      <c r="I73" s="288"/>
      <c r="J73" s="288"/>
      <c r="K73" s="288"/>
      <c r="L73" s="288"/>
      <c r="M73" s="291"/>
      <c r="N73" s="280"/>
      <c r="O73" s="288"/>
      <c r="P73" s="288"/>
      <c r="Q73" s="280"/>
      <c r="R73" s="280"/>
      <c r="S73" s="280"/>
      <c r="T73" s="288"/>
      <c r="U73" s="280"/>
      <c r="V73" s="288"/>
      <c r="W73" s="214">
        <v>4</v>
      </c>
      <c r="X73" s="215" t="s">
        <v>647</v>
      </c>
      <c r="Y73" s="208" t="str">
        <f t="shared" si="0"/>
        <v>Probabilidad</v>
      </c>
      <c r="Z73" s="209" t="s">
        <v>221</v>
      </c>
      <c r="AA73" s="209" t="s">
        <v>229</v>
      </c>
      <c r="AB73" s="210" t="str">
        <f t="shared" si="9"/>
        <v>40%</v>
      </c>
      <c r="AC73" s="209" t="s">
        <v>232</v>
      </c>
      <c r="AD73" s="209" t="s">
        <v>237</v>
      </c>
      <c r="AE73" s="209" t="s">
        <v>241</v>
      </c>
      <c r="AF73" s="211">
        <f t="shared" si="37"/>
        <v>0</v>
      </c>
      <c r="AG73" s="212" t="str">
        <f t="shared" si="1"/>
        <v>Muy Baja</v>
      </c>
      <c r="AH73" s="210">
        <f t="shared" si="2"/>
        <v>0</v>
      </c>
      <c r="AI73" s="212" t="str">
        <f t="shared" ca="1" si="3"/>
        <v>Menor</v>
      </c>
      <c r="AJ73" s="210">
        <f t="shared" ca="1" si="38"/>
        <v>0.33749999999999997</v>
      </c>
      <c r="AK73" s="213" t="str">
        <f t="shared" ca="1" si="4"/>
        <v>Bajo</v>
      </c>
      <c r="AL73" s="209" t="s">
        <v>268</v>
      </c>
      <c r="AM73" s="215"/>
      <c r="AN73" s="215"/>
      <c r="AO73" s="216"/>
      <c r="AP73" s="216"/>
      <c r="AQ73" s="215"/>
      <c r="AR73" s="215"/>
      <c r="AS73" s="219"/>
      <c r="AT73" s="219"/>
      <c r="AU73" s="219"/>
      <c r="AV73" s="219"/>
      <c r="AW73" s="219"/>
      <c r="AX73" s="219"/>
      <c r="AY73" s="219"/>
      <c r="AZ73" s="219"/>
      <c r="BA73" s="219"/>
      <c r="BB73" s="219"/>
      <c r="BC73" s="219"/>
      <c r="BD73" s="219"/>
      <c r="BE73" s="219"/>
      <c r="BF73" s="219"/>
      <c r="BG73" s="219"/>
      <c r="BH73" s="219"/>
      <c r="BI73" s="219"/>
      <c r="BJ73" s="219"/>
      <c r="BK73" s="219"/>
      <c r="BL73" s="219"/>
    </row>
    <row r="74" spans="1:64" s="217" customFormat="1" ht="111" customHeight="1" thickTop="1" thickBot="1" x14ac:dyDescent="0.3">
      <c r="A74" s="280"/>
      <c r="B74" s="280"/>
      <c r="C74" s="280"/>
      <c r="D74" s="279"/>
      <c r="E74" s="280"/>
      <c r="F74" s="280"/>
      <c r="G74" s="280"/>
      <c r="H74" s="280"/>
      <c r="I74" s="288"/>
      <c r="J74" s="288"/>
      <c r="K74" s="288"/>
      <c r="L74" s="288"/>
      <c r="M74" s="291"/>
      <c r="N74" s="280"/>
      <c r="O74" s="288"/>
      <c r="P74" s="288"/>
      <c r="Q74" s="280"/>
      <c r="R74" s="280"/>
      <c r="S74" s="280"/>
      <c r="T74" s="288"/>
      <c r="U74" s="280"/>
      <c r="V74" s="288"/>
      <c r="W74" s="214">
        <v>5</v>
      </c>
      <c r="X74" s="215" t="s">
        <v>648</v>
      </c>
      <c r="Y74" s="208" t="str">
        <f t="shared" si="0"/>
        <v>Impacto</v>
      </c>
      <c r="Z74" s="209" t="s">
        <v>225</v>
      </c>
      <c r="AA74" s="209" t="s">
        <v>229</v>
      </c>
      <c r="AB74" s="210" t="str">
        <f t="shared" si="9"/>
        <v>25%</v>
      </c>
      <c r="AC74" s="209" t="s">
        <v>235</v>
      </c>
      <c r="AD74" s="209" t="s">
        <v>237</v>
      </c>
      <c r="AE74" s="209" t="s">
        <v>241</v>
      </c>
      <c r="AF74" s="211">
        <f t="shared" si="37"/>
        <v>0</v>
      </c>
      <c r="AG74" s="212" t="str">
        <f t="shared" si="1"/>
        <v>Muy Baja</v>
      </c>
      <c r="AH74" s="210">
        <f t="shared" si="2"/>
        <v>0</v>
      </c>
      <c r="AI74" s="212" t="str">
        <f t="shared" ca="1" si="3"/>
        <v>Menor</v>
      </c>
      <c r="AJ74" s="210">
        <f t="shared" ca="1" si="38"/>
        <v>0.25312499999999999</v>
      </c>
      <c r="AK74" s="213" t="str">
        <f t="shared" ca="1" si="4"/>
        <v>Bajo</v>
      </c>
      <c r="AL74" s="209" t="s">
        <v>268</v>
      </c>
      <c r="AM74" s="215"/>
      <c r="AN74" s="215"/>
      <c r="AO74" s="216"/>
      <c r="AP74" s="216"/>
      <c r="AQ74" s="215"/>
      <c r="AR74" s="215"/>
      <c r="AS74" s="219"/>
      <c r="AT74" s="219"/>
      <c r="AU74" s="219"/>
      <c r="AV74" s="219"/>
      <c r="AW74" s="219"/>
      <c r="AX74" s="219"/>
      <c r="AY74" s="219"/>
      <c r="AZ74" s="219"/>
      <c r="BA74" s="219"/>
      <c r="BB74" s="219"/>
      <c r="BC74" s="219"/>
      <c r="BD74" s="219"/>
      <c r="BE74" s="219"/>
      <c r="BF74" s="219"/>
      <c r="BG74" s="219"/>
      <c r="BH74" s="219"/>
      <c r="BI74" s="219"/>
      <c r="BJ74" s="219"/>
      <c r="BK74" s="219"/>
      <c r="BL74" s="219"/>
    </row>
    <row r="75" spans="1:64" s="217" customFormat="1" ht="79.5" customHeight="1" thickTop="1" thickBot="1" x14ac:dyDescent="0.3">
      <c r="A75" s="281">
        <v>22</v>
      </c>
      <c r="B75" s="274" t="s">
        <v>649</v>
      </c>
      <c r="C75" s="272" t="s">
        <v>282</v>
      </c>
      <c r="D75" s="272" t="s">
        <v>650</v>
      </c>
      <c r="E75" s="272" t="s">
        <v>251</v>
      </c>
      <c r="F75" s="272" t="s">
        <v>651</v>
      </c>
      <c r="G75" s="272" t="s">
        <v>652</v>
      </c>
      <c r="H75" s="272" t="s">
        <v>653</v>
      </c>
      <c r="I75" s="286" t="s">
        <v>496</v>
      </c>
      <c r="J75" s="286" t="s">
        <v>496</v>
      </c>
      <c r="K75" s="286" t="s">
        <v>496</v>
      </c>
      <c r="L75" s="286" t="s">
        <v>496</v>
      </c>
      <c r="M75" s="272" t="s">
        <v>252</v>
      </c>
      <c r="N75" s="272"/>
      <c r="O75" s="273">
        <v>5001</v>
      </c>
      <c r="P75" s="286" t="str">
        <f>IF(O75&lt;=0,"",IF(O75&lt;=2,"Muy Baja",IF(O75&lt;=24,"Baja",IF(O75&lt;=500,"Media",IF(O75&lt;=5000,"Alta","Muy Alta")))))</f>
        <v>Muy Alta</v>
      </c>
      <c r="Q75" s="289">
        <f>IF(P75="","",IF(P75="Muy Baja",0.2,IF(P75="Baja",0.4,IF(P75="Media",0.6,IF(P75="Alta",0.8,IF(P75="Muy Alta",1,))))))</f>
        <v>1</v>
      </c>
      <c r="R75" s="289" t="s">
        <v>203</v>
      </c>
      <c r="S75" s="289" t="str">
        <f ca="1">IF(NOT(ISERROR(MATCH(R75,'Tabla Impacto'!$B$221:$B$224,0))),'Tabla Impacto'!$F$224&amp;"Por favor no seleccionar los criterios de impacto(Afectación Económica o presupuestal y Pérdida Reputacional)",R75)</f>
        <v>El riesgo afecta la imagen de la entidad con algunos usuarios de relevancia frente al logro de los objetivos</v>
      </c>
      <c r="T75" s="286" t="str">
        <f ca="1">+IF(OR(S75='Tabla Impacto'!$C$11,S75='Tabla Impacto'!$D$11),"Leve",IF(OR(S75='Tabla Impacto'!$C$12,S75='Tabla Impacto'!$D$12),"Menor",IF(OR(S75='Tabla Impacto'!$C$13,S75='Tabla Impacto'!$D$13,S75='Tabla Impacto'!$E$13),"Moderado",IF(OR(S75='Tabla Impacto'!$C$14,S75='Tabla Impacto'!$D$14,S75='Tabla Impacto'!$E$14),"Mayor",IF(OR(S75='Tabla Impacto'!$C$15,S75='Tabla Impacto'!$D$15,S75='Tabla Impacto'!$E$15),"Catastrófico","")))))</f>
        <v>Moderado</v>
      </c>
      <c r="U75" s="289">
        <f ca="1">IF(T75="","",IF(T75="Leve",0.2,IF(T75="Menor",0.4,IF(T75="Moderado",0.6,IF(T75="Mayor",0.8,IF(T75="Catastrófico",1,))))))</f>
        <v>0.6</v>
      </c>
      <c r="V75" s="287" t="str">
        <f ca="1">IF(OR(AND(P75="Muy Baja",T75="Leve"),AND(P75="Muy Baja",T75="Menor"),AND(P75="Baja",T75="Leve")),"Bajo",IF(OR(AND(P75="Muy baja",T75="Moderado"),AND(P75="Baja",T75="Menor"),AND(P75="Baja",T75="Moderado"),AND(P75="Media",T75="Leve"),AND(P75="Media",T75="Menor"),AND(P75="Media",T75="Moderado"),AND(P75="Alta",T75="Leve"),AND(P75="Alta",T75="Menor")),"Moderado",IF(OR(AND(P75="Muy Baja",T75="Mayor"),AND(P75="Baja",T75="Mayor"),AND(P75="Media",T75="Mayor"),AND(P75="Alta",T75="Moderado"),AND(P75="Alta",T75="Mayor"),AND(P75="Muy Alta",T75="Leve"),AND(P75="Muy Alta",T75="Menor"),AND(P75="Muy Alta",T75="Moderado"),AND(P75="Muy Alta",T75="Mayor")),"Alto",IF(OR(AND(P75="Muy Baja",T75="Catastrófico"),AND(P75="Baja",T75="Catastrófico"),AND(P75="Media",T75="Catastrófico"),AND(P75="Alta",T75="Catastrófico"),AND(P75="Muy Alta",T75="Catastrófico")),"Extremo",""))))</f>
        <v>Alto</v>
      </c>
      <c r="W75" s="214">
        <v>1</v>
      </c>
      <c r="X75" s="215" t="s">
        <v>654</v>
      </c>
      <c r="Y75" s="208" t="str">
        <f t="shared" si="0"/>
        <v>Probabilidad</v>
      </c>
      <c r="Z75" s="209" t="s">
        <v>221</v>
      </c>
      <c r="AA75" s="209" t="s">
        <v>229</v>
      </c>
      <c r="AB75" s="210" t="str">
        <f t="shared" si="9"/>
        <v>40%</v>
      </c>
      <c r="AC75" s="209" t="s">
        <v>232</v>
      </c>
      <c r="AD75" s="209" t="s">
        <v>237</v>
      </c>
      <c r="AE75" s="209" t="s">
        <v>241</v>
      </c>
      <c r="AF75" s="211">
        <f>IFERROR(IF(Y75="Probabilidad",(Q75-(+Q75*AB75)),IF(Y75="Impacto",Q75,"")),"")</f>
        <v>0.6</v>
      </c>
      <c r="AG75" s="212" t="str">
        <f t="shared" si="1"/>
        <v>Media</v>
      </c>
      <c r="AH75" s="210">
        <f t="shared" si="2"/>
        <v>0.6</v>
      </c>
      <c r="AI75" s="212" t="str">
        <f t="shared" ca="1" si="3"/>
        <v>Moderado</v>
      </c>
      <c r="AJ75" s="210">
        <f ca="1">IFERROR(IF(Y75="Impacto",(U75-(+U75*AB75)),IF(Y75="Probabilidad",U75,"")),"")</f>
        <v>0.6</v>
      </c>
      <c r="AK75" s="213" t="str">
        <f t="shared" ca="1" si="4"/>
        <v>Moderado</v>
      </c>
      <c r="AL75" s="209" t="s">
        <v>268</v>
      </c>
      <c r="AM75" s="215"/>
      <c r="AN75" s="215"/>
      <c r="AO75" s="216"/>
      <c r="AP75" s="216"/>
      <c r="AQ75" s="215"/>
      <c r="AR75" s="215"/>
      <c r="AS75" s="219"/>
      <c r="AT75" s="219"/>
      <c r="AU75" s="219"/>
      <c r="AV75" s="219"/>
      <c r="AW75" s="219"/>
      <c r="AX75" s="219"/>
      <c r="AY75" s="219"/>
      <c r="AZ75" s="219"/>
      <c r="BA75" s="219"/>
      <c r="BB75" s="219"/>
      <c r="BC75" s="219"/>
      <c r="BD75" s="219"/>
      <c r="BE75" s="219"/>
      <c r="BF75" s="219"/>
      <c r="BG75" s="219"/>
      <c r="BH75" s="219"/>
      <c r="BI75" s="219"/>
      <c r="BJ75" s="219"/>
      <c r="BK75" s="219"/>
      <c r="BL75" s="219"/>
    </row>
    <row r="76" spans="1:64" s="217" customFormat="1" ht="79.5" customHeight="1" thickTop="1" thickBot="1" x14ac:dyDescent="0.3">
      <c r="A76" s="280"/>
      <c r="B76" s="280"/>
      <c r="C76" s="280"/>
      <c r="D76" s="279"/>
      <c r="E76" s="280"/>
      <c r="F76" s="280"/>
      <c r="G76" s="280"/>
      <c r="H76" s="280"/>
      <c r="I76" s="288"/>
      <c r="J76" s="288"/>
      <c r="K76" s="288"/>
      <c r="L76" s="288"/>
      <c r="M76" s="280"/>
      <c r="N76" s="280"/>
      <c r="O76" s="288"/>
      <c r="P76" s="288"/>
      <c r="Q76" s="280"/>
      <c r="R76" s="280"/>
      <c r="S76" s="280"/>
      <c r="T76" s="288"/>
      <c r="U76" s="280"/>
      <c r="V76" s="288"/>
      <c r="W76" s="214">
        <v>2</v>
      </c>
      <c r="X76" s="215" t="s">
        <v>655</v>
      </c>
      <c r="Y76" s="208" t="str">
        <f t="shared" si="0"/>
        <v>Probabilidad</v>
      </c>
      <c r="Z76" s="209" t="s">
        <v>221</v>
      </c>
      <c r="AA76" s="209" t="s">
        <v>229</v>
      </c>
      <c r="AB76" s="210" t="str">
        <f t="shared" si="9"/>
        <v>40%</v>
      </c>
      <c r="AC76" s="209" t="s">
        <v>232</v>
      </c>
      <c r="AD76" s="209" t="s">
        <v>237</v>
      </c>
      <c r="AE76" s="209" t="s">
        <v>241</v>
      </c>
      <c r="AF76" s="211">
        <f t="shared" ref="AF76" si="39">IFERROR(IF(AND(Y75="Probabilidad",Y76="Probabilidad"),(AH75-(+AH75*AB76)),IF(Y76="Probabilidad",(Q75-(+Q75*AB76)),IF(Y76="Impacto",AH75,""))),"")</f>
        <v>0.36</v>
      </c>
      <c r="AG76" s="212" t="str">
        <f t="shared" si="1"/>
        <v>Baja</v>
      </c>
      <c r="AH76" s="210">
        <f t="shared" si="2"/>
        <v>0.36</v>
      </c>
      <c r="AI76" s="212" t="str">
        <f t="shared" ca="1" si="3"/>
        <v>Moderado</v>
      </c>
      <c r="AJ76" s="210">
        <f ca="1">IFERROR(IF(AND(Y75="Impacto",Y76="Impacto"),(AJ75-(+AJ75*AB76)),IF(Y76="Impacto",(U75-(+U75*AB76)),IF(Y76="Probabilidad",AJ75,""))),"")</f>
        <v>0.6</v>
      </c>
      <c r="AK76" s="213" t="str">
        <f t="shared" ca="1" si="4"/>
        <v>Moderado</v>
      </c>
      <c r="AL76" s="209" t="s">
        <v>268</v>
      </c>
      <c r="AM76" s="215"/>
      <c r="AN76" s="215"/>
      <c r="AO76" s="216"/>
      <c r="AP76" s="216"/>
      <c r="AQ76" s="215"/>
      <c r="AR76" s="215"/>
      <c r="AS76" s="219"/>
      <c r="AT76" s="219"/>
      <c r="AU76" s="219"/>
      <c r="AV76" s="219"/>
      <c r="AW76" s="219"/>
      <c r="AX76" s="219"/>
      <c r="AY76" s="219"/>
      <c r="AZ76" s="219"/>
      <c r="BA76" s="219"/>
      <c r="BB76" s="219"/>
      <c r="BC76" s="219"/>
      <c r="BD76" s="219"/>
      <c r="BE76" s="219"/>
      <c r="BF76" s="219"/>
      <c r="BG76" s="219"/>
      <c r="BH76" s="219"/>
      <c r="BI76" s="219"/>
      <c r="BJ76" s="219"/>
      <c r="BK76" s="219"/>
      <c r="BL76" s="219"/>
    </row>
    <row r="77" spans="1:64" s="217" customFormat="1" ht="75.75" customHeight="1" thickTop="1" thickBot="1" x14ac:dyDescent="0.3">
      <c r="A77" s="281">
        <v>23</v>
      </c>
      <c r="B77" s="274" t="s">
        <v>656</v>
      </c>
      <c r="C77" s="272" t="s">
        <v>282</v>
      </c>
      <c r="D77" s="272" t="s">
        <v>657</v>
      </c>
      <c r="E77" s="272" t="s">
        <v>251</v>
      </c>
      <c r="F77" s="272" t="s">
        <v>658</v>
      </c>
      <c r="G77" s="272" t="s">
        <v>659</v>
      </c>
      <c r="H77" s="272" t="s">
        <v>660</v>
      </c>
      <c r="I77" s="286" t="s">
        <v>496</v>
      </c>
      <c r="J77" s="286" t="s">
        <v>496</v>
      </c>
      <c r="K77" s="286" t="s">
        <v>496</v>
      </c>
      <c r="L77" s="286" t="s">
        <v>496</v>
      </c>
      <c r="M77" s="272" t="s">
        <v>252</v>
      </c>
      <c r="N77" s="272"/>
      <c r="O77" s="273">
        <v>24</v>
      </c>
      <c r="P77" s="286" t="str">
        <f>IF(O77&lt;=0,"",IF(O77&lt;=2,"Muy Baja",IF(O77&lt;=24,"Baja",IF(O77&lt;=500,"Media",IF(O77&lt;=5000,"Alta","Muy Alta")))))</f>
        <v>Baja</v>
      </c>
      <c r="Q77" s="289">
        <f>IF(P77="","",IF(P77="Muy Baja",0.2,IF(P77="Baja",0.4,IF(P77="Media",0.6,IF(P77="Alta",0.8,IF(P77="Muy Alta",1,))))))</f>
        <v>0.4</v>
      </c>
      <c r="R77" s="289" t="s">
        <v>203</v>
      </c>
      <c r="S77" s="289" t="str">
        <f ca="1">IF(NOT(ISERROR(MATCH(R77,'Tabla Impacto'!$B$221:$B$224,0))),'Tabla Impacto'!$F$224&amp;"Por favor no seleccionar los criterios de impacto(Afectación Económica o presupuestal y Pérdida Reputacional)",R77)</f>
        <v>El riesgo afecta la imagen de la entidad con algunos usuarios de relevancia frente al logro de los objetivos</v>
      </c>
      <c r="T77" s="286" t="str">
        <f ca="1">+IF(OR(S77='Tabla Impacto'!$C$11,S77='Tabla Impacto'!$D$11),"Leve",IF(OR(S77='Tabla Impacto'!$C$12,S77='Tabla Impacto'!$D$12),"Menor",IF(OR(S77='Tabla Impacto'!$C$13,S77='Tabla Impacto'!$D$13,S77='Tabla Impacto'!$E$13),"Moderado",IF(OR(S77='Tabla Impacto'!$C$14,S77='Tabla Impacto'!$D$14,S77='Tabla Impacto'!$E$14),"Mayor",IF(OR(S77='Tabla Impacto'!$C$15,S77='Tabla Impacto'!$D$15,S77='Tabla Impacto'!$E$15),"Catastrófico","")))))</f>
        <v>Moderado</v>
      </c>
      <c r="U77" s="289">
        <f ca="1">IF(T77="","",IF(T77="Leve",0.2,IF(T77="Menor",0.4,IF(T77="Moderado",0.6,IF(T77="Mayor",0.8,IF(T77="Catastrófico",1,))))))</f>
        <v>0.6</v>
      </c>
      <c r="V77" s="287" t="str">
        <f ca="1">IF(OR(AND(P77="Muy Baja",T77="Leve"),AND(P77="Muy Baja",T77="Menor"),AND(P77="Baja",T77="Leve")),"Bajo",IF(OR(AND(P77="Muy baja",T77="Moderado"),AND(P77="Baja",T77="Menor"),AND(P77="Baja",T77="Moderado"),AND(P77="Media",T77="Leve"),AND(P77="Media",T77="Menor"),AND(P77="Media",T77="Moderado"),AND(P77="Alta",T77="Leve"),AND(P77="Alta",T77="Menor")),"Moderado",IF(OR(AND(P77="Muy Baja",T77="Mayor"),AND(P77="Baja",T77="Mayor"),AND(P77="Media",T77="Mayor"),AND(P77="Alta",T77="Moderado"),AND(P77="Alta",T77="Mayor"),AND(P77="Muy Alta",T77="Leve"),AND(P77="Muy Alta",T77="Menor"),AND(P77="Muy Alta",T77="Moderado"),AND(P77="Muy Alta",T77="Mayor")),"Alto",IF(OR(AND(P77="Muy Baja",T77="Catastrófico"),AND(P77="Baja",T77="Catastrófico"),AND(P77="Media",T77="Catastrófico"),AND(P77="Alta",T77="Catastrófico"),AND(P77="Muy Alta",T77="Catastrófico")),"Extremo",""))))</f>
        <v>Moderado</v>
      </c>
      <c r="W77" s="214">
        <v>1</v>
      </c>
      <c r="X77" s="215" t="s">
        <v>661</v>
      </c>
      <c r="Y77" s="208" t="str">
        <f t="shared" si="0"/>
        <v>Probabilidad</v>
      </c>
      <c r="Z77" s="209" t="s">
        <v>221</v>
      </c>
      <c r="AA77" s="209" t="s">
        <v>229</v>
      </c>
      <c r="AB77" s="210" t="str">
        <f t="shared" si="9"/>
        <v>40%</v>
      </c>
      <c r="AC77" s="209" t="s">
        <v>232</v>
      </c>
      <c r="AD77" s="209" t="s">
        <v>237</v>
      </c>
      <c r="AE77" s="209" t="s">
        <v>241</v>
      </c>
      <c r="AF77" s="211">
        <f>IFERROR(IF(Y77="Probabilidad",(Q77-(+Q77*AB77)),IF(Y77="Impacto",Q77,"")),"")</f>
        <v>0.24</v>
      </c>
      <c r="AG77" s="212" t="str">
        <f t="shared" si="1"/>
        <v>Baja</v>
      </c>
      <c r="AH77" s="210">
        <f t="shared" si="2"/>
        <v>0.24</v>
      </c>
      <c r="AI77" s="212" t="str">
        <f t="shared" ca="1" si="3"/>
        <v>Moderado</v>
      </c>
      <c r="AJ77" s="210">
        <f ca="1">IFERROR(IF(Y77="Impacto",(U77-(+U77*AB77)),IF(Y77="Probabilidad",U77,"")),"")</f>
        <v>0.6</v>
      </c>
      <c r="AK77" s="213" t="str">
        <f t="shared" ca="1" si="4"/>
        <v>Moderado</v>
      </c>
      <c r="AL77" s="209" t="s">
        <v>268</v>
      </c>
      <c r="AM77" s="215"/>
      <c r="AN77" s="215"/>
      <c r="AO77" s="216"/>
      <c r="AP77" s="216"/>
      <c r="AQ77" s="215"/>
      <c r="AR77" s="215"/>
      <c r="AS77" s="219"/>
      <c r="AT77" s="219"/>
      <c r="AU77" s="219"/>
      <c r="AV77" s="219"/>
      <c r="AW77" s="219"/>
      <c r="AX77" s="219"/>
      <c r="AY77" s="219"/>
      <c r="AZ77" s="219"/>
      <c r="BA77" s="219"/>
      <c r="BB77" s="219"/>
      <c r="BC77" s="219"/>
      <c r="BD77" s="219"/>
      <c r="BE77" s="219"/>
      <c r="BF77" s="219"/>
      <c r="BG77" s="219"/>
      <c r="BH77" s="219"/>
      <c r="BI77" s="219"/>
      <c r="BJ77" s="219"/>
      <c r="BK77" s="219"/>
      <c r="BL77" s="219"/>
    </row>
    <row r="78" spans="1:64" s="217" customFormat="1" ht="79.5" customHeight="1" thickTop="1" thickBot="1" x14ac:dyDescent="0.3">
      <c r="A78" s="280"/>
      <c r="B78" s="280"/>
      <c r="C78" s="280"/>
      <c r="D78" s="279"/>
      <c r="E78" s="280"/>
      <c r="F78" s="280"/>
      <c r="G78" s="280"/>
      <c r="H78" s="280"/>
      <c r="I78" s="288"/>
      <c r="J78" s="288"/>
      <c r="K78" s="288"/>
      <c r="L78" s="288"/>
      <c r="M78" s="280"/>
      <c r="N78" s="280"/>
      <c r="O78" s="288"/>
      <c r="P78" s="288"/>
      <c r="Q78" s="280"/>
      <c r="R78" s="280"/>
      <c r="S78" s="280"/>
      <c r="T78" s="288"/>
      <c r="U78" s="280"/>
      <c r="V78" s="288"/>
      <c r="W78" s="214">
        <v>2</v>
      </c>
      <c r="X78" s="215" t="s">
        <v>662</v>
      </c>
      <c r="Y78" s="208" t="str">
        <f t="shared" si="0"/>
        <v>Probabilidad</v>
      </c>
      <c r="Z78" s="209" t="s">
        <v>221</v>
      </c>
      <c r="AA78" s="209" t="s">
        <v>229</v>
      </c>
      <c r="AB78" s="210" t="str">
        <f t="shared" si="9"/>
        <v>40%</v>
      </c>
      <c r="AC78" s="209" t="s">
        <v>232</v>
      </c>
      <c r="AD78" s="209" t="s">
        <v>237</v>
      </c>
      <c r="AE78" s="209" t="s">
        <v>241</v>
      </c>
      <c r="AF78" s="211">
        <f t="shared" ref="AF78:AF79" si="40">IFERROR(IF(AND(Y77="Probabilidad",Y78="Probabilidad"),(AH77-(+AH77*AB78)),IF(Y78="Probabilidad",(Q77-(+Q77*AB78)),IF(Y78="Impacto",AH77,""))),"")</f>
        <v>0.14399999999999999</v>
      </c>
      <c r="AG78" s="212" t="str">
        <f t="shared" si="1"/>
        <v>Muy Baja</v>
      </c>
      <c r="AH78" s="210">
        <f t="shared" si="2"/>
        <v>0.14399999999999999</v>
      </c>
      <c r="AI78" s="212" t="str">
        <f t="shared" ca="1" si="3"/>
        <v>Moderado</v>
      </c>
      <c r="AJ78" s="210">
        <f ca="1">IFERROR(IF(AND(Y77="Impacto",Y78="Impacto"),(AJ77-(+AJ77*AB78)),IF(Y78="Impacto",(U77-(+U77*AB78)),IF(Y78="Probabilidad",AJ77,""))),"")</f>
        <v>0.6</v>
      </c>
      <c r="AK78" s="213" t="str">
        <f t="shared" ca="1" si="4"/>
        <v>Moderado</v>
      </c>
      <c r="AL78" s="209" t="s">
        <v>268</v>
      </c>
      <c r="AM78" s="215"/>
      <c r="AN78" s="215"/>
      <c r="AO78" s="216"/>
      <c r="AP78" s="216"/>
      <c r="AQ78" s="215"/>
      <c r="AR78" s="215"/>
      <c r="AS78" s="219"/>
      <c r="AT78" s="219"/>
      <c r="AU78" s="219"/>
      <c r="AV78" s="219"/>
      <c r="AW78" s="219"/>
      <c r="AX78" s="219"/>
      <c r="AY78" s="219"/>
      <c r="AZ78" s="219"/>
      <c r="BA78" s="219"/>
      <c r="BB78" s="219"/>
      <c r="BC78" s="219"/>
      <c r="BD78" s="219"/>
      <c r="BE78" s="219"/>
      <c r="BF78" s="219"/>
      <c r="BG78" s="219"/>
      <c r="BH78" s="219"/>
      <c r="BI78" s="219"/>
      <c r="BJ78" s="219"/>
      <c r="BK78" s="219"/>
      <c r="BL78" s="219"/>
    </row>
    <row r="79" spans="1:64" s="217" customFormat="1" ht="79.5" customHeight="1" thickTop="1" thickBot="1" x14ac:dyDescent="0.3">
      <c r="A79" s="280"/>
      <c r="B79" s="280"/>
      <c r="C79" s="280"/>
      <c r="D79" s="279"/>
      <c r="E79" s="280"/>
      <c r="F79" s="280"/>
      <c r="G79" s="280"/>
      <c r="H79" s="280"/>
      <c r="I79" s="288"/>
      <c r="J79" s="288"/>
      <c r="K79" s="288"/>
      <c r="L79" s="288"/>
      <c r="M79" s="280"/>
      <c r="N79" s="280"/>
      <c r="O79" s="288"/>
      <c r="P79" s="288"/>
      <c r="Q79" s="280"/>
      <c r="R79" s="280"/>
      <c r="S79" s="280"/>
      <c r="T79" s="288"/>
      <c r="U79" s="280"/>
      <c r="V79" s="288"/>
      <c r="W79" s="214">
        <v>3</v>
      </c>
      <c r="X79" s="215" t="s">
        <v>663</v>
      </c>
      <c r="Y79" s="208" t="str">
        <f t="shared" si="0"/>
        <v>Probabilidad</v>
      </c>
      <c r="Z79" s="209" t="s">
        <v>221</v>
      </c>
      <c r="AA79" s="209" t="s">
        <v>229</v>
      </c>
      <c r="AB79" s="210" t="str">
        <f t="shared" si="9"/>
        <v>40%</v>
      </c>
      <c r="AC79" s="209" t="s">
        <v>232</v>
      </c>
      <c r="AD79" s="209" t="s">
        <v>237</v>
      </c>
      <c r="AE79" s="209" t="s">
        <v>241</v>
      </c>
      <c r="AF79" s="211">
        <f t="shared" si="40"/>
        <v>8.6399999999999991E-2</v>
      </c>
      <c r="AG79" s="212" t="str">
        <f t="shared" si="1"/>
        <v>Muy Baja</v>
      </c>
      <c r="AH79" s="210">
        <f t="shared" si="2"/>
        <v>8.6399999999999991E-2</v>
      </c>
      <c r="AI79" s="212" t="str">
        <f t="shared" ca="1" si="3"/>
        <v>Moderado</v>
      </c>
      <c r="AJ79" s="210">
        <f t="shared" ref="AJ79" ca="1" si="41">IFERROR(IF(AND(Y78="Impacto",Y79="Impacto"),(AJ78-(+AJ78*AB79)),IF(AND(Y78="Probabilidad",Y79="Impacto"),(AJ77-(+AJ77*AB79)),IF(Y79="Probabilidad",AJ78,""))),"")</f>
        <v>0.6</v>
      </c>
      <c r="AK79" s="213" t="str">
        <f t="shared" ca="1" si="4"/>
        <v>Moderado</v>
      </c>
      <c r="AL79" s="209" t="s">
        <v>268</v>
      </c>
      <c r="AM79" s="215"/>
      <c r="AN79" s="215"/>
      <c r="AO79" s="216"/>
      <c r="AP79" s="216"/>
      <c r="AQ79" s="215"/>
      <c r="AR79" s="215"/>
      <c r="AS79" s="219"/>
      <c r="AT79" s="219"/>
      <c r="AU79" s="219"/>
      <c r="AV79" s="219"/>
      <c r="AW79" s="219"/>
      <c r="AX79" s="219"/>
      <c r="AY79" s="219"/>
      <c r="AZ79" s="219"/>
      <c r="BA79" s="219"/>
      <c r="BB79" s="219"/>
      <c r="BC79" s="219"/>
      <c r="BD79" s="219"/>
      <c r="BE79" s="219"/>
      <c r="BF79" s="219"/>
      <c r="BG79" s="219"/>
      <c r="BH79" s="219"/>
      <c r="BI79" s="219"/>
      <c r="BJ79" s="219"/>
      <c r="BK79" s="219"/>
      <c r="BL79" s="219"/>
    </row>
    <row r="80" spans="1:64" s="217" customFormat="1" ht="102.75" customHeight="1" thickTop="1" thickBot="1" x14ac:dyDescent="0.3">
      <c r="A80" s="220">
        <v>24</v>
      </c>
      <c r="B80" s="208" t="s">
        <v>664</v>
      </c>
      <c r="C80" s="215" t="s">
        <v>282</v>
      </c>
      <c r="D80" s="215" t="s">
        <v>665</v>
      </c>
      <c r="E80" s="215" t="s">
        <v>251</v>
      </c>
      <c r="F80" s="215" t="s">
        <v>666</v>
      </c>
      <c r="G80" s="215" t="s">
        <v>667</v>
      </c>
      <c r="H80" s="215" t="s">
        <v>668</v>
      </c>
      <c r="I80" s="221" t="s">
        <v>496</v>
      </c>
      <c r="J80" s="221" t="s">
        <v>496</v>
      </c>
      <c r="K80" s="221" t="s">
        <v>496</v>
      </c>
      <c r="L80" s="221" t="s">
        <v>496</v>
      </c>
      <c r="M80" s="215" t="s">
        <v>252</v>
      </c>
      <c r="N80" s="215"/>
      <c r="O80" s="214">
        <v>365</v>
      </c>
      <c r="P80" s="221" t="str">
        <f>IF(O80&lt;=0,"",IF(O80&lt;=2,"Muy Baja",IF(O80&lt;=24,"Baja",IF(O80&lt;=500,"Media",IF(O80&lt;=5000,"Alta","Muy Alta")))))</f>
        <v>Media</v>
      </c>
      <c r="Q80" s="223">
        <f>IF(P80="","",IF(P80="Muy Baja",0.2,IF(P80="Baja",0.4,IF(P80="Media",0.6,IF(P80="Alta",0.8,IF(P80="Muy Alta",1,))))))</f>
        <v>0.6</v>
      </c>
      <c r="R80" s="223" t="s">
        <v>203</v>
      </c>
      <c r="S80" s="223" t="str">
        <f ca="1">IF(NOT(ISERROR(MATCH(R80,'Tabla Impacto'!$B$221:$B$224,0))),'Tabla Impacto'!$F$224&amp;"Por favor no seleccionar los criterios de impacto(Afectación Económica o presupuestal y Pérdida Reputacional)",R80)</f>
        <v>El riesgo afecta la imagen de la entidad con algunos usuarios de relevancia frente al logro de los objetivos</v>
      </c>
      <c r="T80" s="221" t="str">
        <f ca="1">+IF(OR(S80='Tabla Impacto'!$C$11,S80='Tabla Impacto'!$D$11),"Leve",IF(OR(S80='Tabla Impacto'!$C$12,S80='Tabla Impacto'!$D$12),"Menor",IF(OR(S80='Tabla Impacto'!$C$13,S80='Tabla Impacto'!$D$13,S80='Tabla Impacto'!$E$13),"Moderado",IF(OR(S80='Tabla Impacto'!$C$14,S80='Tabla Impacto'!$D$14,S80='Tabla Impacto'!$E$14),"Mayor",IF(OR(S80='Tabla Impacto'!$C$15,S80='Tabla Impacto'!$D$15,S80='Tabla Impacto'!$E$15),"Catastrófico","")))))</f>
        <v>Moderado</v>
      </c>
      <c r="U80" s="223">
        <f ca="1">IF(T80="","",IF(T80="Leve",0.2,IF(T80="Menor",0.4,IF(T80="Moderado",0.6,IF(T80="Mayor",0.8,IF(T80="Catastrófico",1,))))))</f>
        <v>0.6</v>
      </c>
      <c r="V80" s="228" t="str">
        <f ca="1">IF(OR(AND(P80="Muy Baja",T80="Leve"),AND(P80="Muy Baja",T80="Menor"),AND(P80="Baja",T80="Leve")),"Bajo",IF(OR(AND(P80="Muy baja",T80="Moderado"),AND(P80="Baja",T80="Menor"),AND(P80="Baja",T80="Moderado"),AND(P80="Media",T80="Leve"),AND(P80="Media",T80="Menor"),AND(P80="Media",T80="Moderado"),AND(P80="Alta",T80="Leve"),AND(P80="Alta",T80="Menor")),"Moderado",IF(OR(AND(P80="Muy Baja",T80="Mayor"),AND(P80="Baja",T80="Mayor"),AND(P80="Media",T80="Mayor"),AND(P80="Alta",T80="Moderado"),AND(P80="Alta",T80="Mayor"),AND(P80="Muy Alta",T80="Leve"),AND(P80="Muy Alta",T80="Menor"),AND(P80="Muy Alta",T80="Moderado"),AND(P80="Muy Alta",T80="Mayor")),"Alto",IF(OR(AND(P80="Muy Baja",T80="Catastrófico"),AND(P80="Baja",T80="Catastrófico"),AND(P80="Media",T80="Catastrófico"),AND(P80="Alta",T80="Catastrófico"),AND(P80="Muy Alta",T80="Catastrófico")),"Extremo",""))))</f>
        <v>Moderado</v>
      </c>
      <c r="W80" s="214">
        <v>1</v>
      </c>
      <c r="X80" s="215" t="s">
        <v>669</v>
      </c>
      <c r="Y80" s="208" t="str">
        <f t="shared" si="0"/>
        <v>Probabilidad</v>
      </c>
      <c r="Z80" s="209" t="s">
        <v>221</v>
      </c>
      <c r="AA80" s="209" t="s">
        <v>229</v>
      </c>
      <c r="AB80" s="210" t="str">
        <f t="shared" si="9"/>
        <v>40%</v>
      </c>
      <c r="AC80" s="209" t="s">
        <v>232</v>
      </c>
      <c r="AD80" s="209" t="s">
        <v>237</v>
      </c>
      <c r="AE80" s="209" t="s">
        <v>241</v>
      </c>
      <c r="AF80" s="211">
        <f>IFERROR(IF(Y80="Probabilidad",(Q80-(+Q80*AB80)),IF(Y80="Impacto",Q80,"")),"")</f>
        <v>0.36</v>
      </c>
      <c r="AG80" s="212" t="str">
        <f t="shared" si="1"/>
        <v>Baja</v>
      </c>
      <c r="AH80" s="210">
        <f t="shared" si="2"/>
        <v>0.36</v>
      </c>
      <c r="AI80" s="212" t="str">
        <f t="shared" ca="1" si="3"/>
        <v>Moderado</v>
      </c>
      <c r="AJ80" s="210">
        <f ca="1">IFERROR(IF(Y80="Impacto",(U80-(+U80*AB80)),IF(Y80="Probabilidad",U80,"")),"")</f>
        <v>0.6</v>
      </c>
      <c r="AK80" s="213" t="str">
        <f t="shared" ca="1" si="4"/>
        <v>Moderado</v>
      </c>
      <c r="AL80" s="209" t="s">
        <v>268</v>
      </c>
      <c r="AM80" s="215"/>
      <c r="AN80" s="215"/>
      <c r="AO80" s="216"/>
      <c r="AP80" s="216"/>
      <c r="AQ80" s="215"/>
      <c r="AR80" s="215"/>
      <c r="AS80" s="219"/>
      <c r="AT80" s="219"/>
      <c r="AU80" s="219"/>
      <c r="AV80" s="219"/>
      <c r="AW80" s="219"/>
      <c r="AX80" s="219"/>
      <c r="AY80" s="219"/>
      <c r="AZ80" s="219"/>
      <c r="BA80" s="219"/>
      <c r="BB80" s="219"/>
      <c r="BC80" s="219"/>
      <c r="BD80" s="219"/>
      <c r="BE80" s="219"/>
      <c r="BF80" s="219"/>
      <c r="BG80" s="219"/>
      <c r="BH80" s="219"/>
      <c r="BI80" s="219"/>
      <c r="BJ80" s="219"/>
      <c r="BK80" s="219"/>
      <c r="BL80" s="219"/>
    </row>
    <row r="81" spans="1:64" s="217" customFormat="1" ht="99.75" customHeight="1" thickTop="1" thickBot="1" x14ac:dyDescent="0.3">
      <c r="A81" s="281">
        <v>25</v>
      </c>
      <c r="B81" s="274" t="s">
        <v>670</v>
      </c>
      <c r="C81" s="272" t="s">
        <v>282</v>
      </c>
      <c r="D81" s="272" t="s">
        <v>671</v>
      </c>
      <c r="E81" s="272" t="s">
        <v>249</v>
      </c>
      <c r="F81" s="272" t="s">
        <v>672</v>
      </c>
      <c r="G81" s="272" t="s">
        <v>673</v>
      </c>
      <c r="H81" s="272" t="s">
        <v>674</v>
      </c>
      <c r="I81" s="286" t="s">
        <v>496</v>
      </c>
      <c r="J81" s="286" t="s">
        <v>496</v>
      </c>
      <c r="K81" s="286" t="s">
        <v>496</v>
      </c>
      <c r="L81" s="286" t="s">
        <v>496</v>
      </c>
      <c r="M81" s="272" t="s">
        <v>259</v>
      </c>
      <c r="N81" s="272"/>
      <c r="O81" s="273">
        <v>3650</v>
      </c>
      <c r="P81" s="286" t="str">
        <f>IF(O81&lt;=0,"",IF(O81&lt;=2,"Muy Baja",IF(O81&lt;=24,"Baja",IF(O81&lt;=500,"Media",IF(O81&lt;=5000,"Alta","Muy Alta")))))</f>
        <v>Alta</v>
      </c>
      <c r="Q81" s="289">
        <f>IF(P81="","",IF(P81="Muy Baja",0.2,IF(P81="Baja",0.4,IF(P81="Media",0.6,IF(P81="Alta",0.8,IF(P81="Muy Alta",1,))))))</f>
        <v>0.8</v>
      </c>
      <c r="R81" s="289" t="s">
        <v>199</v>
      </c>
      <c r="S81" s="289" t="str">
        <f ca="1">IF(NOT(ISERROR(MATCH(R81,'Tabla Impacto'!$B$221:$B$224,0))),'Tabla Impacto'!$F$224&amp;"Por favor no seleccionar los criterios de impacto(Afectación Económica o presupuestal y Pérdida Reputacional)",R81)</f>
        <v xml:space="preserve">Entre 10 y 50 SMLMV </v>
      </c>
      <c r="T81" s="286" t="str">
        <f ca="1">+IF(OR(S81='Tabla Impacto'!$C$11,S81='Tabla Impacto'!$D$11),"Leve",IF(OR(S81='Tabla Impacto'!$C$12,S81='Tabla Impacto'!$D$12),"Menor",IF(OR(S81='Tabla Impacto'!$C$13,S81='Tabla Impacto'!$D$13,S81='Tabla Impacto'!$E$13),"Moderado",IF(OR(S81='Tabla Impacto'!$C$14,S81='Tabla Impacto'!$D$14,S81='Tabla Impacto'!$E$14),"Mayor",IF(OR(S81='Tabla Impacto'!$C$15,S81='Tabla Impacto'!$D$15,S81='Tabla Impacto'!$E$15),"Catastrófico","")))))</f>
        <v>Menor</v>
      </c>
      <c r="U81" s="289">
        <f ca="1">IF(T81="","",IF(T81="Leve",0.2,IF(T81="Menor",0.4,IF(T81="Moderado",0.6,IF(T81="Mayor",0.8,IF(T81="Catastrófico",1,))))))</f>
        <v>0.4</v>
      </c>
      <c r="V81" s="287" t="str">
        <f ca="1">IF(OR(AND(P81="Muy Baja",T81="Leve"),AND(P81="Muy Baja",T81="Menor"),AND(P81="Baja",T81="Leve")),"Bajo",IF(OR(AND(P81="Muy baja",T81="Moderado"),AND(P81="Baja",T81="Menor"),AND(P81="Baja",T81="Moderado"),AND(P81="Media",T81="Leve"),AND(P81="Media",T81="Menor"),AND(P81="Media",T81="Moderado"),AND(P81="Alta",T81="Leve"),AND(P81="Alta",T81="Menor")),"Moderado",IF(OR(AND(P81="Muy Baja",T81="Mayor"),AND(P81="Baja",T81="Mayor"),AND(P81="Media",T81="Mayor"),AND(P81="Alta",T81="Moderado"),AND(P81="Alta",T81="Mayor"),AND(P81="Muy Alta",T81="Leve"),AND(P81="Muy Alta",T81="Menor"),AND(P81="Muy Alta",T81="Moderado"),AND(P81="Muy Alta",T81="Mayor")),"Alto",IF(OR(AND(P81="Muy Baja",T81="Catastrófico"),AND(P81="Baja",T81="Catastrófico"),AND(P81="Media",T81="Catastrófico"),AND(P81="Alta",T81="Catastrófico"),AND(P81="Muy Alta",T81="Catastrófico")),"Extremo",""))))</f>
        <v>Moderado</v>
      </c>
      <c r="W81" s="214">
        <v>1</v>
      </c>
      <c r="X81" s="215" t="s">
        <v>675</v>
      </c>
      <c r="Y81" s="208" t="str">
        <f t="shared" si="0"/>
        <v>Probabilidad</v>
      </c>
      <c r="Z81" s="209" t="s">
        <v>223</v>
      </c>
      <c r="AA81" s="209" t="s">
        <v>229</v>
      </c>
      <c r="AB81" s="210" t="str">
        <f t="shared" si="9"/>
        <v>30%</v>
      </c>
      <c r="AC81" s="209" t="s">
        <v>232</v>
      </c>
      <c r="AD81" s="209" t="s">
        <v>239</v>
      </c>
      <c r="AE81" s="209" t="s">
        <v>241</v>
      </c>
      <c r="AF81" s="211">
        <f>IFERROR(IF(Y81="Probabilidad",(Q81-(+Q81*AB81)),IF(Y81="Impacto",Q81,"")),"")</f>
        <v>0.56000000000000005</v>
      </c>
      <c r="AG81" s="212" t="str">
        <f t="shared" si="1"/>
        <v>Media</v>
      </c>
      <c r="AH81" s="210">
        <f t="shared" si="2"/>
        <v>0.56000000000000005</v>
      </c>
      <c r="AI81" s="212" t="str">
        <f t="shared" ca="1" si="3"/>
        <v>Menor</v>
      </c>
      <c r="AJ81" s="210">
        <f ca="1">IFERROR(IF(Y81="Impacto",(U81-(+U81*AB81)),IF(Y81="Probabilidad",U81,"")),"")</f>
        <v>0.4</v>
      </c>
      <c r="AK81" s="213" t="str">
        <f t="shared" ca="1" si="4"/>
        <v>Moderado</v>
      </c>
      <c r="AL81" s="209" t="s">
        <v>268</v>
      </c>
      <c r="AM81" s="215"/>
      <c r="AN81" s="215"/>
      <c r="AO81" s="216"/>
      <c r="AP81" s="216"/>
      <c r="AQ81" s="215"/>
      <c r="AR81" s="215"/>
      <c r="AS81" s="219"/>
      <c r="AT81" s="219"/>
      <c r="AU81" s="219"/>
      <c r="AV81" s="219"/>
      <c r="AW81" s="219"/>
      <c r="AX81" s="219"/>
      <c r="AY81" s="219"/>
      <c r="AZ81" s="219"/>
      <c r="BA81" s="219"/>
      <c r="BB81" s="219"/>
      <c r="BC81" s="219"/>
      <c r="BD81" s="219"/>
      <c r="BE81" s="219"/>
      <c r="BF81" s="219"/>
      <c r="BG81" s="219"/>
      <c r="BH81" s="219"/>
      <c r="BI81" s="219"/>
      <c r="BJ81" s="219"/>
      <c r="BK81" s="219"/>
      <c r="BL81" s="219"/>
    </row>
    <row r="82" spans="1:64" s="217" customFormat="1" ht="99.75" customHeight="1" thickTop="1" thickBot="1" x14ac:dyDescent="0.3">
      <c r="A82" s="280"/>
      <c r="B82" s="280"/>
      <c r="C82" s="280"/>
      <c r="D82" s="279"/>
      <c r="E82" s="280"/>
      <c r="F82" s="280"/>
      <c r="G82" s="280"/>
      <c r="H82" s="280"/>
      <c r="I82" s="288"/>
      <c r="J82" s="288"/>
      <c r="K82" s="288"/>
      <c r="L82" s="288"/>
      <c r="M82" s="280"/>
      <c r="N82" s="280"/>
      <c r="O82" s="288"/>
      <c r="P82" s="288"/>
      <c r="Q82" s="280"/>
      <c r="R82" s="280"/>
      <c r="S82" s="280"/>
      <c r="T82" s="288"/>
      <c r="U82" s="280"/>
      <c r="V82" s="288"/>
      <c r="W82" s="214">
        <v>2</v>
      </c>
      <c r="X82" s="215" t="s">
        <v>676</v>
      </c>
      <c r="Y82" s="208" t="str">
        <f t="shared" si="0"/>
        <v>Probabilidad</v>
      </c>
      <c r="Z82" s="209" t="s">
        <v>221</v>
      </c>
      <c r="AA82" s="209" t="s">
        <v>229</v>
      </c>
      <c r="AB82" s="210" t="str">
        <f t="shared" si="9"/>
        <v>40%</v>
      </c>
      <c r="AC82" s="209" t="s">
        <v>232</v>
      </c>
      <c r="AD82" s="209" t="s">
        <v>239</v>
      </c>
      <c r="AE82" s="209" t="s">
        <v>241</v>
      </c>
      <c r="AF82" s="211">
        <f t="shared" ref="AF82" si="42">IFERROR(IF(AND(Y81="Probabilidad",Y82="Probabilidad"),(AH81-(+AH81*AB82)),IF(Y82="Probabilidad",(Q81-(+Q81*AB82)),IF(Y82="Impacto",AH81,""))),"")</f>
        <v>0.33600000000000002</v>
      </c>
      <c r="AG82" s="212" t="str">
        <f t="shared" si="1"/>
        <v>Baja</v>
      </c>
      <c r="AH82" s="210">
        <f t="shared" si="2"/>
        <v>0.33600000000000002</v>
      </c>
      <c r="AI82" s="212" t="str">
        <f t="shared" ca="1" si="3"/>
        <v>Menor</v>
      </c>
      <c r="AJ82" s="210">
        <f ca="1">IFERROR(IF(AND(Y81="Impacto",Y82="Impacto"),(AJ81-(+AJ81*AB82)),IF(Y82="Impacto",(U81-(+U81*AB82)),IF(Y82="Probabilidad",AJ81,""))),"")</f>
        <v>0.4</v>
      </c>
      <c r="AK82" s="213" t="str">
        <f t="shared" ca="1" si="4"/>
        <v>Moderado</v>
      </c>
      <c r="AL82" s="209" t="s">
        <v>268</v>
      </c>
      <c r="AM82" s="215"/>
      <c r="AN82" s="215"/>
      <c r="AO82" s="216"/>
      <c r="AP82" s="216"/>
      <c r="AQ82" s="215"/>
      <c r="AR82" s="215"/>
      <c r="AS82" s="219"/>
      <c r="AT82" s="219"/>
      <c r="AU82" s="219"/>
      <c r="AV82" s="219"/>
      <c r="AW82" s="219"/>
      <c r="AX82" s="219"/>
      <c r="AY82" s="219"/>
      <c r="AZ82" s="219"/>
      <c r="BA82" s="219"/>
      <c r="BB82" s="219"/>
      <c r="BC82" s="219"/>
      <c r="BD82" s="219"/>
      <c r="BE82" s="219"/>
      <c r="BF82" s="219"/>
      <c r="BG82" s="219"/>
      <c r="BH82" s="219"/>
      <c r="BI82" s="219"/>
      <c r="BJ82" s="219"/>
      <c r="BK82" s="219"/>
      <c r="BL82" s="219"/>
    </row>
    <row r="83" spans="1:64" s="217" customFormat="1" ht="156.75" customHeight="1" thickTop="1" thickBot="1" x14ac:dyDescent="0.3">
      <c r="A83" s="281">
        <v>26</v>
      </c>
      <c r="B83" s="274" t="s">
        <v>677</v>
      </c>
      <c r="C83" s="272" t="s">
        <v>282</v>
      </c>
      <c r="D83" s="272" t="s">
        <v>678</v>
      </c>
      <c r="E83" s="272" t="s">
        <v>249</v>
      </c>
      <c r="F83" s="272" t="s">
        <v>679</v>
      </c>
      <c r="G83" s="272" t="s">
        <v>680</v>
      </c>
      <c r="H83" s="272" t="s">
        <v>1224</v>
      </c>
      <c r="I83" s="286" t="s">
        <v>496</v>
      </c>
      <c r="J83" s="286" t="s">
        <v>496</v>
      </c>
      <c r="K83" s="286" t="s">
        <v>496</v>
      </c>
      <c r="L83" s="286" t="s">
        <v>496</v>
      </c>
      <c r="M83" s="292" t="s">
        <v>252</v>
      </c>
      <c r="N83" s="272"/>
      <c r="O83" s="273">
        <v>500</v>
      </c>
      <c r="P83" s="286" t="str">
        <f>IF(O83&lt;=0,"",IF(O83&lt;=2,"Muy Baja",IF(O83&lt;=24,"Baja",IF(O83&lt;=500,"Media",IF(O83&lt;=5000,"Alta","Muy Alta")))))</f>
        <v>Media</v>
      </c>
      <c r="Q83" s="289">
        <f>IF(P83="","",IF(P83="Muy Baja",0.2,IF(P83="Baja",0.4,IF(P83="Media",0.6,IF(P83="Alta",0.8,IF(P83="Muy Alta",1,))))))</f>
        <v>0.6</v>
      </c>
      <c r="R83" s="289" t="s">
        <v>208</v>
      </c>
      <c r="S83" s="289" t="str">
        <f ca="1">IF(NOT(ISERROR(MATCH(R83,'Tabla Impacto'!$B$221:$B$224,0))),'Tabla Impacto'!$F$224&amp;"Por favor no seleccionar los criterios de impacto(Afectación Económica o presupuestal y Pérdida Reputacional)",R83)</f>
        <v xml:space="preserve">Mayor a 500 SMLMV </v>
      </c>
      <c r="T83" s="286" t="str">
        <f ca="1">+IF(OR(S83='Tabla Impacto'!$C$11,S83='Tabla Impacto'!$D$11),"Leve",IF(OR(S83='Tabla Impacto'!$C$12,S83='Tabla Impacto'!$D$12),"Menor",IF(OR(S83='Tabla Impacto'!$C$13,S83='Tabla Impacto'!$D$13,S83='Tabla Impacto'!$E$13),"Moderado",IF(OR(S83='Tabla Impacto'!$C$14,S83='Tabla Impacto'!$D$14,S83='Tabla Impacto'!$E$14),"Mayor",IF(OR(S83='Tabla Impacto'!$C$15,S83='Tabla Impacto'!$D$15,S83='Tabla Impacto'!$E$15),"Catastrófico","")))))</f>
        <v>Catastrófico</v>
      </c>
      <c r="U83" s="289">
        <f ca="1">IF(T83="","",IF(T83="Leve",0.2,IF(T83="Menor",0.4,IF(T83="Moderado",0.6,IF(T83="Mayor",0.8,IF(T83="Catastrófico",1,))))))</f>
        <v>1</v>
      </c>
      <c r="V83" s="287" t="str">
        <f ca="1">IF(OR(AND(P83="Muy Baja",T83="Leve"),AND(P83="Muy Baja",T83="Menor"),AND(P83="Baja",T83="Leve")),"Bajo",IF(OR(AND(P83="Muy baja",T83="Moderado"),AND(P83="Baja",T83="Menor"),AND(P83="Baja",T83="Moderado"),AND(P83="Media",T83="Leve"),AND(P83="Media",T83="Menor"),AND(P83="Media",T83="Moderado"),AND(P83="Alta",T83="Leve"),AND(P83="Alta",T83="Menor")),"Moderado",IF(OR(AND(P83="Muy Baja",T83="Mayor"),AND(P83="Baja",T83="Mayor"),AND(P83="Media",T83="Mayor"),AND(P83="Alta",T83="Moderado"),AND(P83="Alta",T83="Mayor"),AND(P83="Muy Alta",T83="Leve"),AND(P83="Muy Alta",T83="Menor"),AND(P83="Muy Alta",T83="Moderado"),AND(P83="Muy Alta",T83="Mayor")),"Alto",IF(OR(AND(P83="Muy Baja",T83="Catastrófico"),AND(P83="Baja",T83="Catastrófico"),AND(P83="Media",T83="Catastrófico"),AND(P83="Alta",T83="Catastrófico"),AND(P83="Muy Alta",T83="Catastrófico")),"Extremo",""))))</f>
        <v>Extremo</v>
      </c>
      <c r="W83" s="214">
        <v>1</v>
      </c>
      <c r="X83" s="215" t="s">
        <v>682</v>
      </c>
      <c r="Y83" s="208" t="str">
        <f t="shared" si="0"/>
        <v>Probabilidad</v>
      </c>
      <c r="Z83" s="209" t="s">
        <v>221</v>
      </c>
      <c r="AA83" s="209" t="s">
        <v>229</v>
      </c>
      <c r="AB83" s="210" t="str">
        <f t="shared" si="9"/>
        <v>40%</v>
      </c>
      <c r="AC83" s="209" t="s">
        <v>232</v>
      </c>
      <c r="AD83" s="209" t="s">
        <v>237</v>
      </c>
      <c r="AE83" s="209" t="s">
        <v>241</v>
      </c>
      <c r="AF83" s="211">
        <f>IFERROR(IF(Y83="Probabilidad",(Q83-(+Q83*AB83)),IF(Y83="Impacto",Q83,"")),"")</f>
        <v>0.36</v>
      </c>
      <c r="AG83" s="212" t="str">
        <f t="shared" si="1"/>
        <v>Baja</v>
      </c>
      <c r="AH83" s="210">
        <f t="shared" si="2"/>
        <v>0.36</v>
      </c>
      <c r="AI83" s="212" t="str">
        <f t="shared" ca="1" si="3"/>
        <v>Catastrófico</v>
      </c>
      <c r="AJ83" s="210">
        <f ca="1">IFERROR(IF(Y83="Impacto",(U83-(+U83*AB83)),IF(Y83="Probabilidad",U83,"")),"")</f>
        <v>1</v>
      </c>
      <c r="AK83" s="213" t="str">
        <f t="shared" ca="1" si="4"/>
        <v>Extremo</v>
      </c>
      <c r="AL83" s="209"/>
      <c r="AM83" s="215"/>
      <c r="AN83" s="215"/>
      <c r="AO83" s="216"/>
      <c r="AP83" s="216"/>
      <c r="AQ83" s="215"/>
      <c r="AR83" s="215"/>
      <c r="AS83" s="219"/>
      <c r="AT83" s="219"/>
      <c r="AU83" s="219"/>
      <c r="AV83" s="219"/>
      <c r="AW83" s="219"/>
      <c r="AX83" s="219"/>
      <c r="AY83" s="219"/>
      <c r="AZ83" s="219"/>
      <c r="BA83" s="219"/>
      <c r="BB83" s="219"/>
      <c r="BC83" s="219"/>
      <c r="BD83" s="219"/>
      <c r="BE83" s="219"/>
      <c r="BF83" s="219"/>
      <c r="BG83" s="219"/>
      <c r="BH83" s="219"/>
      <c r="BI83" s="219"/>
      <c r="BJ83" s="219"/>
      <c r="BK83" s="219"/>
      <c r="BL83" s="219"/>
    </row>
    <row r="84" spans="1:64" s="217" customFormat="1" ht="156.75" customHeight="1" thickTop="1" thickBot="1" x14ac:dyDescent="0.3">
      <c r="A84" s="280"/>
      <c r="B84" s="280"/>
      <c r="C84" s="280"/>
      <c r="D84" s="279"/>
      <c r="E84" s="280"/>
      <c r="F84" s="280"/>
      <c r="G84" s="280"/>
      <c r="H84" s="280"/>
      <c r="I84" s="288"/>
      <c r="J84" s="288"/>
      <c r="K84" s="288"/>
      <c r="L84" s="288"/>
      <c r="M84" s="293"/>
      <c r="N84" s="280"/>
      <c r="O84" s="288"/>
      <c r="P84" s="288"/>
      <c r="Q84" s="280"/>
      <c r="R84" s="280"/>
      <c r="S84" s="280"/>
      <c r="T84" s="288"/>
      <c r="U84" s="280"/>
      <c r="V84" s="288"/>
      <c r="W84" s="214">
        <v>2</v>
      </c>
      <c r="X84" s="215" t="s">
        <v>683</v>
      </c>
      <c r="Y84" s="208" t="str">
        <f t="shared" si="0"/>
        <v>Probabilidad</v>
      </c>
      <c r="Z84" s="209" t="s">
        <v>221</v>
      </c>
      <c r="AA84" s="209" t="s">
        <v>229</v>
      </c>
      <c r="AB84" s="210" t="str">
        <f t="shared" si="9"/>
        <v>40%</v>
      </c>
      <c r="AC84" s="209" t="s">
        <v>232</v>
      </c>
      <c r="AD84" s="209" t="s">
        <v>237</v>
      </c>
      <c r="AE84" s="209" t="s">
        <v>241</v>
      </c>
      <c r="AF84" s="211">
        <f t="shared" ref="AF84:AF85" si="43">IFERROR(IF(AND(Y83="Probabilidad",Y84="Probabilidad"),(AH83-(+AH83*AB84)),IF(Y84="Probabilidad",(Q83-(+Q83*AB84)),IF(Y84="Impacto",AH83,""))),"")</f>
        <v>0.216</v>
      </c>
      <c r="AG84" s="212" t="str">
        <f t="shared" si="1"/>
        <v>Baja</v>
      </c>
      <c r="AH84" s="210">
        <f t="shared" si="2"/>
        <v>0.216</v>
      </c>
      <c r="AI84" s="212" t="str">
        <f t="shared" ca="1" si="3"/>
        <v>Catastrófico</v>
      </c>
      <c r="AJ84" s="210">
        <f ca="1">IFERROR(IF(AND(Y83="Impacto",Y84="Impacto"),(AJ83-(+AJ83*AB84)),IF(Y84="Impacto",(U83-(+U83*AB84)),IF(Y84="Probabilidad",AJ83,""))),"")</f>
        <v>1</v>
      </c>
      <c r="AK84" s="213" t="str">
        <f t="shared" ca="1" si="4"/>
        <v>Extremo</v>
      </c>
      <c r="AL84" s="209"/>
      <c r="AM84" s="215"/>
      <c r="AN84" s="215"/>
      <c r="AO84" s="216"/>
      <c r="AP84" s="216"/>
      <c r="AQ84" s="215"/>
      <c r="AR84" s="215"/>
      <c r="AS84" s="219"/>
      <c r="AT84" s="219"/>
      <c r="AU84" s="219"/>
      <c r="AV84" s="219"/>
      <c r="AW84" s="219"/>
      <c r="AX84" s="219"/>
      <c r="AY84" s="219"/>
      <c r="AZ84" s="219"/>
      <c r="BA84" s="219"/>
      <c r="BB84" s="219"/>
      <c r="BC84" s="219"/>
      <c r="BD84" s="219"/>
      <c r="BE84" s="219"/>
      <c r="BF84" s="219"/>
      <c r="BG84" s="219"/>
      <c r="BH84" s="219"/>
      <c r="BI84" s="219"/>
      <c r="BJ84" s="219"/>
      <c r="BK84" s="219"/>
      <c r="BL84" s="219"/>
    </row>
    <row r="85" spans="1:64" s="217" customFormat="1" ht="156.75" customHeight="1" thickTop="1" thickBot="1" x14ac:dyDescent="0.3">
      <c r="A85" s="280"/>
      <c r="B85" s="280"/>
      <c r="C85" s="280"/>
      <c r="D85" s="279"/>
      <c r="E85" s="280"/>
      <c r="F85" s="280"/>
      <c r="G85" s="280"/>
      <c r="H85" s="280"/>
      <c r="I85" s="288"/>
      <c r="J85" s="288"/>
      <c r="K85" s="288"/>
      <c r="L85" s="288"/>
      <c r="M85" s="293"/>
      <c r="N85" s="280"/>
      <c r="O85" s="288"/>
      <c r="P85" s="288"/>
      <c r="Q85" s="280"/>
      <c r="R85" s="280"/>
      <c r="S85" s="280"/>
      <c r="T85" s="288"/>
      <c r="U85" s="280"/>
      <c r="V85" s="288"/>
      <c r="W85" s="214">
        <v>3</v>
      </c>
      <c r="X85" s="215" t="s">
        <v>684</v>
      </c>
      <c r="Y85" s="208" t="str">
        <f t="shared" si="0"/>
        <v>Probabilidad</v>
      </c>
      <c r="Z85" s="209" t="s">
        <v>221</v>
      </c>
      <c r="AA85" s="209" t="s">
        <v>229</v>
      </c>
      <c r="AB85" s="210" t="str">
        <f t="shared" si="9"/>
        <v>40%</v>
      </c>
      <c r="AC85" s="209" t="s">
        <v>232</v>
      </c>
      <c r="AD85" s="209" t="s">
        <v>237</v>
      </c>
      <c r="AE85" s="209" t="s">
        <v>241</v>
      </c>
      <c r="AF85" s="211">
        <f t="shared" si="43"/>
        <v>0.12959999999999999</v>
      </c>
      <c r="AG85" s="212" t="str">
        <f t="shared" si="1"/>
        <v>Muy Baja</v>
      </c>
      <c r="AH85" s="210">
        <f t="shared" si="2"/>
        <v>0.12959999999999999</v>
      </c>
      <c r="AI85" s="212" t="str">
        <f t="shared" ca="1" si="3"/>
        <v>Catastrófico</v>
      </c>
      <c r="AJ85" s="210">
        <f t="shared" ref="AJ85" ca="1" si="44">IFERROR(IF(AND(Y84="Impacto",Y85="Impacto"),(AJ84-(+AJ84*AB85)),IF(AND(Y84="Probabilidad",Y85="Impacto"),(AJ83-(+AJ83*AB85)),IF(Y85="Probabilidad",AJ84,""))),"")</f>
        <v>1</v>
      </c>
      <c r="AK85" s="213" t="str">
        <f t="shared" ca="1" si="4"/>
        <v>Extremo</v>
      </c>
      <c r="AL85" s="209" t="s">
        <v>275</v>
      </c>
      <c r="AM85" s="215"/>
      <c r="AN85" s="215"/>
      <c r="AO85" s="216"/>
      <c r="AP85" s="216"/>
      <c r="AQ85" s="215"/>
      <c r="AR85" s="215"/>
      <c r="AS85" s="219"/>
      <c r="AT85" s="219"/>
      <c r="AU85" s="219"/>
      <c r="AV85" s="219"/>
      <c r="AW85" s="219"/>
      <c r="AX85" s="219"/>
      <c r="AY85" s="219"/>
      <c r="AZ85" s="219"/>
      <c r="BA85" s="219"/>
      <c r="BB85" s="219"/>
      <c r="BC85" s="219"/>
      <c r="BD85" s="219"/>
      <c r="BE85" s="219"/>
      <c r="BF85" s="219"/>
      <c r="BG85" s="219"/>
      <c r="BH85" s="219"/>
      <c r="BI85" s="219"/>
      <c r="BJ85" s="219"/>
      <c r="BK85" s="219"/>
      <c r="BL85" s="219"/>
    </row>
    <row r="86" spans="1:64" s="217" customFormat="1" ht="210.75" customHeight="1" thickTop="1" thickBot="1" x14ac:dyDescent="0.3">
      <c r="A86" s="220">
        <v>27</v>
      </c>
      <c r="B86" s="208" t="s">
        <v>685</v>
      </c>
      <c r="C86" s="215" t="s">
        <v>282</v>
      </c>
      <c r="D86" s="215" t="s">
        <v>686</v>
      </c>
      <c r="E86" s="215" t="s">
        <v>253</v>
      </c>
      <c r="F86" s="215" t="s">
        <v>687</v>
      </c>
      <c r="G86" s="215" t="s">
        <v>688</v>
      </c>
      <c r="H86" s="215" t="s">
        <v>1225</v>
      </c>
      <c r="I86" s="221" t="s">
        <v>496</v>
      </c>
      <c r="J86" s="221" t="s">
        <v>496</v>
      </c>
      <c r="K86" s="221" t="s">
        <v>496</v>
      </c>
      <c r="L86" s="221" t="s">
        <v>496</v>
      </c>
      <c r="M86" s="224" t="s">
        <v>254</v>
      </c>
      <c r="N86" s="215"/>
      <c r="O86" s="214">
        <v>5001</v>
      </c>
      <c r="P86" s="221" t="str">
        <f>IF(O86&lt;=0,"",IF(O86&lt;=2,"Muy Baja",IF(O86&lt;=24,"Baja",IF(O86&lt;=500,"Media",IF(O86&lt;=5000,"Alta","Muy Alta")))))</f>
        <v>Muy Alta</v>
      </c>
      <c r="Q86" s="223">
        <f>IF(P86="","",IF(P86="Muy Baja",0.2,IF(P86="Baja",0.4,IF(P86="Media",0.6,IF(P86="Alta",0.8,IF(P86="Muy Alta",1,))))))</f>
        <v>1</v>
      </c>
      <c r="R86" s="223" t="s">
        <v>208</v>
      </c>
      <c r="S86" s="223" t="str">
        <f ca="1">IF(NOT(ISERROR(MATCH(R86,'Tabla Impacto'!$B$221:$B$224,0))),'Tabla Impacto'!$F$224&amp;"Por favor no seleccionar los criterios de impacto(Afectación Económica o presupuestal y Pérdida Reputacional)",R86)</f>
        <v xml:space="preserve">Mayor a 500 SMLMV </v>
      </c>
      <c r="T86" s="221" t="str">
        <f ca="1">+IF(OR(S86='Tabla Impacto'!$C$11,S86='Tabla Impacto'!$D$11),"Leve",IF(OR(S86='Tabla Impacto'!$C$12,S86='Tabla Impacto'!$D$12),"Menor",IF(OR(S86='Tabla Impacto'!$C$13,S86='Tabla Impacto'!$D$13,S86='Tabla Impacto'!$E$13),"Moderado",IF(OR(S86='Tabla Impacto'!$C$14,S86='Tabla Impacto'!$D$14,S86='Tabla Impacto'!$E$14),"Mayor",IF(OR(S86='Tabla Impacto'!$C$15,S86='Tabla Impacto'!$D$15,S86='Tabla Impacto'!$E$15),"Catastrófico","")))))</f>
        <v>Catastrófico</v>
      </c>
      <c r="U86" s="223">
        <f ca="1">IF(T86="","",IF(T86="Leve",0.2,IF(T86="Menor",0.4,IF(T86="Moderado",0.6,IF(T86="Mayor",0.8,IF(T86="Catastrófico",1,))))))</f>
        <v>1</v>
      </c>
      <c r="V86" s="228" t="str">
        <f ca="1">IF(OR(AND(P86="Muy Baja",T86="Leve"),AND(P86="Muy Baja",T86="Menor"),AND(P86="Baja",T86="Leve")),"Bajo",IF(OR(AND(P86="Muy baja",T86="Moderado"),AND(P86="Baja",T86="Menor"),AND(P86="Baja",T86="Moderado"),AND(P86="Media",T86="Leve"),AND(P86="Media",T86="Menor"),AND(P86="Media",T86="Moderado"),AND(P86="Alta",T86="Leve"),AND(P86="Alta",T86="Menor")),"Moderado",IF(OR(AND(P86="Muy Baja",T86="Mayor"),AND(P86="Baja",T86="Mayor"),AND(P86="Media",T86="Mayor"),AND(P86="Alta",T86="Moderado"),AND(P86="Alta",T86="Mayor"),AND(P86="Muy Alta",T86="Leve"),AND(P86="Muy Alta",T86="Menor"),AND(P86="Muy Alta",T86="Moderado"),AND(P86="Muy Alta",T86="Mayor")),"Alto",IF(OR(AND(P86="Muy Baja",T86="Catastrófico"),AND(P86="Baja",T86="Catastrófico"),AND(P86="Media",T86="Catastrófico"),AND(P86="Alta",T86="Catastrófico"),AND(P86="Muy Alta",T86="Catastrófico")),"Extremo",""))))</f>
        <v>Extremo</v>
      </c>
      <c r="W86" s="214">
        <v>1</v>
      </c>
      <c r="X86" s="215" t="s">
        <v>689</v>
      </c>
      <c r="Y86" s="208" t="str">
        <f t="shared" si="0"/>
        <v>Probabilidad</v>
      </c>
      <c r="Z86" s="209" t="s">
        <v>221</v>
      </c>
      <c r="AA86" s="209" t="s">
        <v>229</v>
      </c>
      <c r="AB86" s="210" t="str">
        <f>IF(AND(Z86="Preventivo",AA86="Automático"),"50%",IF(AND(Z86="Preventivo",AA86="Manual"),"40%",IF(AND(Z86="Detectivo",AA86="Automático"),"40%",IF(AND(Z86="Detectivo",AA86="Manual"),"30%",IF(AND(Z86="Correctivo",AA86="Automático"),"35%",IF(AND(Z86="Correctivo",AA86="Manual"),"25%",""))))))</f>
        <v>40%</v>
      </c>
      <c r="AC86" s="209" t="s">
        <v>232</v>
      </c>
      <c r="AD86" s="209" t="s">
        <v>237</v>
      </c>
      <c r="AE86" s="209" t="s">
        <v>241</v>
      </c>
      <c r="AF86" s="211">
        <f>IFERROR(IF(Y86="Probabilidad",(Q86-(+Q86*AB86)),IF(Y86="Impacto",Q86,"")),"")</f>
        <v>0.6</v>
      </c>
      <c r="AG86" s="212" t="str">
        <f t="shared" si="1"/>
        <v>Media</v>
      </c>
      <c r="AH86" s="210">
        <f t="shared" si="2"/>
        <v>0.6</v>
      </c>
      <c r="AI86" s="212" t="str">
        <f t="shared" ca="1" si="3"/>
        <v>Catastrófico</v>
      </c>
      <c r="AJ86" s="210">
        <f ca="1">IFERROR(IF(Y86="Impacto",(U86-(+U86*AB86)),IF(Y86="Probabilidad",U86,"")),"")</f>
        <v>1</v>
      </c>
      <c r="AK86" s="213" t="str">
        <f t="shared" ca="1" si="4"/>
        <v>Extremo</v>
      </c>
      <c r="AL86" s="209" t="s">
        <v>275</v>
      </c>
      <c r="AM86" s="215"/>
      <c r="AN86" s="215"/>
      <c r="AO86" s="216"/>
      <c r="AP86" s="216"/>
      <c r="AQ86" s="215"/>
      <c r="AR86" s="215"/>
      <c r="AS86" s="219"/>
      <c r="AT86" s="219"/>
      <c r="AU86" s="219"/>
      <c r="AV86" s="219"/>
      <c r="AW86" s="219"/>
      <c r="AX86" s="219"/>
      <c r="AY86" s="219"/>
      <c r="AZ86" s="219"/>
      <c r="BA86" s="219"/>
      <c r="BB86" s="219"/>
      <c r="BC86" s="219"/>
      <c r="BD86" s="219"/>
      <c r="BE86" s="219"/>
      <c r="BF86" s="219"/>
      <c r="BG86" s="219"/>
      <c r="BH86" s="219"/>
      <c r="BI86" s="219"/>
      <c r="BJ86" s="219"/>
      <c r="BK86" s="219"/>
      <c r="BL86" s="219"/>
    </row>
    <row r="87" spans="1:64" s="217" customFormat="1" ht="167.25" customHeight="1" thickTop="1" thickBot="1" x14ac:dyDescent="0.3">
      <c r="A87" s="281">
        <v>28</v>
      </c>
      <c r="B87" s="274" t="s">
        <v>690</v>
      </c>
      <c r="C87" s="272" t="s">
        <v>284</v>
      </c>
      <c r="D87" s="272" t="s">
        <v>691</v>
      </c>
      <c r="E87" s="272" t="s">
        <v>253</v>
      </c>
      <c r="F87" s="272" t="s">
        <v>692</v>
      </c>
      <c r="G87" s="272" t="s">
        <v>693</v>
      </c>
      <c r="H87" s="272" t="s">
        <v>1226</v>
      </c>
      <c r="I87" s="286" t="s">
        <v>496</v>
      </c>
      <c r="J87" s="286" t="s">
        <v>496</v>
      </c>
      <c r="K87" s="286" t="s">
        <v>496</v>
      </c>
      <c r="L87" s="286" t="s">
        <v>496</v>
      </c>
      <c r="M87" s="290" t="s">
        <v>483</v>
      </c>
      <c r="N87" s="272"/>
      <c r="O87" s="273">
        <v>5001</v>
      </c>
      <c r="P87" s="286" t="str">
        <f>IF(O87&lt;=0,"",IF(O87&lt;=2,"Muy Baja",IF(O87&lt;=24,"Baja",IF(O87&lt;=500,"Media",IF(O87&lt;=5000,"Alta","Muy Alta")))))</f>
        <v>Muy Alta</v>
      </c>
      <c r="Q87" s="289">
        <f>IF(P87="","",IF(P87="Muy Baja",0.2,IF(P87="Baja",0.4,IF(P87="Media",0.6,IF(P87="Alta",0.8,IF(P87="Muy Alta",1,))))))</f>
        <v>1</v>
      </c>
      <c r="R87" s="289" t="s">
        <v>203</v>
      </c>
      <c r="S87" s="289" t="str">
        <f ca="1">IF(NOT(ISERROR(MATCH(R87,'Tabla Impacto'!$B$221:$B$224,0))),'Tabla Impacto'!$F$224&amp;"Por favor no seleccionar los criterios de impacto(Afectación Económica o presupuestal y Pérdida Reputacional)",R87)</f>
        <v>El riesgo afecta la imagen de la entidad con algunos usuarios de relevancia frente al logro de los objetivos</v>
      </c>
      <c r="T87" s="286" t="str">
        <f ca="1">+IF(OR(S87='Tabla Impacto'!$C$11,S87='Tabla Impacto'!$D$11),"Leve",IF(OR(S87='Tabla Impacto'!$C$12,S87='Tabla Impacto'!$D$12),"Menor",IF(OR(S87='Tabla Impacto'!$C$13,S87='Tabla Impacto'!$D$13,S87='Tabla Impacto'!$E$13),"Moderado",IF(OR(S87='Tabla Impacto'!$C$14,S87='Tabla Impacto'!$D$14,S87='Tabla Impacto'!$E$14),"Mayor",IF(OR(S87='Tabla Impacto'!$C$15,S87='Tabla Impacto'!$D$15,S87='Tabla Impacto'!$E$15),"Catastrófico","")))))</f>
        <v>Moderado</v>
      </c>
      <c r="U87" s="289">
        <f ca="1">IF(T87="","",IF(T87="Leve",0.2,IF(T87="Menor",0.4,IF(T87="Moderado",0.6,IF(T87="Mayor",0.8,IF(T87="Catastrófico",1,))))))</f>
        <v>0.6</v>
      </c>
      <c r="V87" s="287" t="str">
        <f ca="1">IF(OR(AND(P87="Muy Baja",T87="Leve"),AND(P87="Muy Baja",T87="Menor"),AND(P87="Baja",T87="Leve")),"Bajo",IF(OR(AND(P87="Muy baja",T87="Moderado"),AND(P87="Baja",T87="Menor"),AND(P87="Baja",T87="Moderado"),AND(P87="Media",T87="Leve"),AND(P87="Media",T87="Menor"),AND(P87="Media",T87="Moderado"),AND(P87="Alta",T87="Leve"),AND(P87="Alta",T87="Menor")),"Moderado",IF(OR(AND(P87="Muy Baja",T87="Mayor"),AND(P87="Baja",T87="Mayor"),AND(P87="Media",T87="Mayor"),AND(P87="Alta",T87="Moderado"),AND(P87="Alta",T87="Mayor"),AND(P87="Muy Alta",T87="Leve"),AND(P87="Muy Alta",T87="Menor"),AND(P87="Muy Alta",T87="Moderado"),AND(P87="Muy Alta",T87="Mayor")),"Alto",IF(OR(AND(P87="Muy Baja",T87="Catastrófico"),AND(P87="Baja",T87="Catastrófico"),AND(P87="Media",T87="Catastrófico"),AND(P87="Alta",T87="Catastrófico"),AND(P87="Muy Alta",T87="Catastrófico")),"Extremo",""))))</f>
        <v>Alto</v>
      </c>
      <c r="W87" s="214">
        <v>1</v>
      </c>
      <c r="X87" s="215" t="s">
        <v>694</v>
      </c>
      <c r="Y87" s="208" t="str">
        <f t="shared" si="0"/>
        <v>Probabilidad</v>
      </c>
      <c r="Z87" s="209" t="s">
        <v>221</v>
      </c>
      <c r="AA87" s="209" t="s">
        <v>229</v>
      </c>
      <c r="AB87" s="210" t="str">
        <f t="shared" si="9"/>
        <v>40%</v>
      </c>
      <c r="AC87" s="209" t="s">
        <v>232</v>
      </c>
      <c r="AD87" s="209" t="s">
        <v>237</v>
      </c>
      <c r="AE87" s="209" t="s">
        <v>241</v>
      </c>
      <c r="AF87" s="211">
        <f>IFERROR(IF(Y87="Probabilidad",(Q87-(+Q87*AB87)),IF(Y87="Impacto",Q87,"")),"")</f>
        <v>0.6</v>
      </c>
      <c r="AG87" s="212" t="str">
        <f t="shared" si="1"/>
        <v>Media</v>
      </c>
      <c r="AH87" s="210">
        <f t="shared" si="2"/>
        <v>0.6</v>
      </c>
      <c r="AI87" s="212" t="str">
        <f t="shared" ca="1" si="3"/>
        <v>Moderado</v>
      </c>
      <c r="AJ87" s="210">
        <f ca="1">IFERROR(IF(Y87="Impacto",(U87-(+U87*AB87)),IF(Y87="Probabilidad",U87,"")),"")</f>
        <v>0.6</v>
      </c>
      <c r="AK87" s="213" t="str">
        <f t="shared" ca="1" si="4"/>
        <v>Moderado</v>
      </c>
      <c r="AL87" s="209" t="s">
        <v>268</v>
      </c>
      <c r="AM87" s="215"/>
      <c r="AN87" s="215"/>
      <c r="AO87" s="216"/>
      <c r="AP87" s="216"/>
      <c r="AQ87" s="215"/>
      <c r="AR87" s="215"/>
      <c r="AS87" s="219"/>
      <c r="AT87" s="219"/>
      <c r="AU87" s="219"/>
      <c r="AV87" s="219"/>
      <c r="AW87" s="219"/>
      <c r="AX87" s="219"/>
      <c r="AY87" s="219"/>
      <c r="AZ87" s="219"/>
      <c r="BA87" s="219"/>
      <c r="BB87" s="219"/>
      <c r="BC87" s="219"/>
      <c r="BD87" s="219"/>
      <c r="BE87" s="219"/>
      <c r="BF87" s="219"/>
      <c r="BG87" s="219"/>
      <c r="BH87" s="219"/>
      <c r="BI87" s="219"/>
      <c r="BJ87" s="219"/>
      <c r="BK87" s="219"/>
      <c r="BL87" s="219"/>
    </row>
    <row r="88" spans="1:64" s="217" customFormat="1" ht="125.25" customHeight="1" thickTop="1" thickBot="1" x14ac:dyDescent="0.3">
      <c r="A88" s="280"/>
      <c r="B88" s="280"/>
      <c r="C88" s="280"/>
      <c r="D88" s="279"/>
      <c r="E88" s="280"/>
      <c r="F88" s="280"/>
      <c r="G88" s="280"/>
      <c r="H88" s="280"/>
      <c r="I88" s="288"/>
      <c r="J88" s="288"/>
      <c r="K88" s="288"/>
      <c r="L88" s="288"/>
      <c r="M88" s="291"/>
      <c r="N88" s="280"/>
      <c r="O88" s="288"/>
      <c r="P88" s="288"/>
      <c r="Q88" s="280"/>
      <c r="R88" s="280"/>
      <c r="S88" s="280"/>
      <c r="T88" s="288"/>
      <c r="U88" s="280"/>
      <c r="V88" s="288"/>
      <c r="W88" s="214">
        <v>2</v>
      </c>
      <c r="X88" s="215" t="s">
        <v>695</v>
      </c>
      <c r="Y88" s="208" t="str">
        <f t="shared" si="0"/>
        <v>Probabilidad</v>
      </c>
      <c r="Z88" s="209" t="s">
        <v>221</v>
      </c>
      <c r="AA88" s="209" t="s">
        <v>229</v>
      </c>
      <c r="AB88" s="210" t="str">
        <f t="shared" si="9"/>
        <v>40%</v>
      </c>
      <c r="AC88" s="209" t="s">
        <v>232</v>
      </c>
      <c r="AD88" s="209" t="s">
        <v>237</v>
      </c>
      <c r="AE88" s="209" t="s">
        <v>241</v>
      </c>
      <c r="AF88" s="211">
        <f t="shared" ref="AF88" si="45">IFERROR(IF(AND(Y87="Probabilidad",Y88="Probabilidad"),(AH87-(+AH87*AB88)),IF(Y88="Probabilidad",(Q87-(+Q87*AB88)),IF(Y88="Impacto",AH87,""))),"")</f>
        <v>0.36</v>
      </c>
      <c r="AG88" s="212" t="str">
        <f t="shared" si="1"/>
        <v>Baja</v>
      </c>
      <c r="AH88" s="210">
        <f t="shared" si="2"/>
        <v>0.36</v>
      </c>
      <c r="AI88" s="212" t="str">
        <f t="shared" ca="1" si="3"/>
        <v>Moderado</v>
      </c>
      <c r="AJ88" s="210">
        <f ca="1">IFERROR(IF(AND(Y87="Impacto",Y88="Impacto"),(AJ87-(+AJ87*AB88)),IF(Y88="Impacto",(U87-(+U87*AB88)),IF(Y88="Probabilidad",AJ87,""))),"")</f>
        <v>0.6</v>
      </c>
      <c r="AK88" s="213" t="str">
        <f t="shared" ca="1" si="4"/>
        <v>Moderado</v>
      </c>
      <c r="AL88" s="209" t="s">
        <v>268</v>
      </c>
      <c r="AM88" s="215"/>
      <c r="AN88" s="215"/>
      <c r="AO88" s="216"/>
      <c r="AP88" s="216"/>
      <c r="AQ88" s="215"/>
      <c r="AR88" s="215"/>
      <c r="AS88" s="219"/>
      <c r="AT88" s="219"/>
      <c r="AU88" s="219"/>
      <c r="AV88" s="219"/>
      <c r="AW88" s="219"/>
      <c r="AX88" s="219"/>
      <c r="AY88" s="219"/>
      <c r="AZ88" s="219"/>
      <c r="BA88" s="219"/>
      <c r="BB88" s="219"/>
      <c r="BC88" s="219"/>
      <c r="BD88" s="219"/>
      <c r="BE88" s="219"/>
      <c r="BF88" s="219"/>
      <c r="BG88" s="219"/>
      <c r="BH88" s="219"/>
      <c r="BI88" s="219"/>
      <c r="BJ88" s="219"/>
      <c r="BK88" s="219"/>
      <c r="BL88" s="219"/>
    </row>
    <row r="89" spans="1:64" s="217" customFormat="1" ht="83.25" customHeight="1" thickTop="1" thickBot="1" x14ac:dyDescent="0.3">
      <c r="A89" s="281">
        <v>29</v>
      </c>
      <c r="B89" s="274" t="s">
        <v>696</v>
      </c>
      <c r="C89" s="272" t="s">
        <v>284</v>
      </c>
      <c r="D89" s="272" t="s">
        <v>691</v>
      </c>
      <c r="E89" s="272" t="s">
        <v>253</v>
      </c>
      <c r="F89" s="272" t="s">
        <v>697</v>
      </c>
      <c r="G89" s="272" t="s">
        <v>698</v>
      </c>
      <c r="H89" s="272" t="s">
        <v>699</v>
      </c>
      <c r="I89" s="286" t="s">
        <v>496</v>
      </c>
      <c r="J89" s="286" t="s">
        <v>496</v>
      </c>
      <c r="K89" s="286" t="s">
        <v>496</v>
      </c>
      <c r="L89" s="286" t="s">
        <v>496</v>
      </c>
      <c r="M89" s="272" t="s">
        <v>252</v>
      </c>
      <c r="N89" s="272"/>
      <c r="O89" s="273">
        <v>5001</v>
      </c>
      <c r="P89" s="286" t="str">
        <f>IF(O89&lt;=0,"",IF(O89&lt;=2,"Muy Baja",IF(O89&lt;=24,"Baja",IF(O89&lt;=500,"Media",IF(O89&lt;=5000,"Alta","Muy Alta")))))</f>
        <v>Muy Alta</v>
      </c>
      <c r="Q89" s="289">
        <f>IF(P89="","",IF(P89="Muy Baja",0.2,IF(P89="Baja",0.4,IF(P89="Media",0.6,IF(P89="Alta",0.8,IF(P89="Muy Alta",1,))))))</f>
        <v>1</v>
      </c>
      <c r="R89" s="289" t="s">
        <v>203</v>
      </c>
      <c r="S89" s="289" t="str">
        <f ca="1">IF(NOT(ISERROR(MATCH(R89,'Tabla Impacto'!$B$221:$B$224,0))),'Tabla Impacto'!$F$224&amp;"Por favor no seleccionar los criterios de impacto(Afectación Económica o presupuestal y Pérdida Reputacional)",R89)</f>
        <v>El riesgo afecta la imagen de la entidad con algunos usuarios de relevancia frente al logro de los objetivos</v>
      </c>
      <c r="T89" s="286" t="str">
        <f ca="1">+IF(OR(S89='Tabla Impacto'!$C$11,S89='Tabla Impacto'!$D$11),"Leve",IF(OR(S89='Tabla Impacto'!$C$12,S89='Tabla Impacto'!$D$12),"Menor",IF(OR(S89='Tabla Impacto'!$C$13,S89='Tabla Impacto'!$D$13,S89='Tabla Impacto'!$E$13),"Moderado",IF(OR(S89='Tabla Impacto'!$C$14,S89='Tabla Impacto'!$D$14,S89='Tabla Impacto'!$E$14),"Mayor",IF(OR(S89='Tabla Impacto'!$C$15,S89='Tabla Impacto'!$D$15,S89='Tabla Impacto'!$E$15),"Catastrófico","")))))</f>
        <v>Moderado</v>
      </c>
      <c r="U89" s="289">
        <f ca="1">IF(T89="","",IF(T89="Leve",0.2,IF(T89="Menor",0.4,IF(T89="Moderado",0.6,IF(T89="Mayor",0.8,IF(T89="Catastrófico",1,))))))</f>
        <v>0.6</v>
      </c>
      <c r="V89" s="287" t="str">
        <f ca="1">IF(OR(AND(P89="Muy Baja",T89="Leve"),AND(P89="Muy Baja",T89="Menor"),AND(P89="Baja",T89="Leve")),"Bajo",IF(OR(AND(P89="Muy baja",T89="Moderado"),AND(P89="Baja",T89="Menor"),AND(P89="Baja",T89="Moderado"),AND(P89="Media",T89="Leve"),AND(P89="Media",T89="Menor"),AND(P89="Media",T89="Moderado"),AND(P89="Alta",T89="Leve"),AND(P89="Alta",T89="Menor")),"Moderado",IF(OR(AND(P89="Muy Baja",T89="Mayor"),AND(P89="Baja",T89="Mayor"),AND(P89="Media",T89="Mayor"),AND(P89="Alta",T89="Moderado"),AND(P89="Alta",T89="Mayor"),AND(P89="Muy Alta",T89="Leve"),AND(P89="Muy Alta",T89="Menor"),AND(P89="Muy Alta",T89="Moderado"),AND(P89="Muy Alta",T89="Mayor")),"Alto",IF(OR(AND(P89="Muy Baja",T89="Catastrófico"),AND(P89="Baja",T89="Catastrófico"),AND(P89="Media",T89="Catastrófico"),AND(P89="Alta",T89="Catastrófico"),AND(P89="Muy Alta",T89="Catastrófico")),"Extremo",""))))</f>
        <v>Alto</v>
      </c>
      <c r="W89" s="214">
        <v>1</v>
      </c>
      <c r="X89" s="215" t="s">
        <v>700</v>
      </c>
      <c r="Y89" s="208" t="str">
        <f t="shared" si="0"/>
        <v>Probabilidad</v>
      </c>
      <c r="Z89" s="209" t="s">
        <v>221</v>
      </c>
      <c r="AA89" s="209" t="s">
        <v>229</v>
      </c>
      <c r="AB89" s="210" t="str">
        <f t="shared" si="9"/>
        <v>40%</v>
      </c>
      <c r="AC89" s="209" t="s">
        <v>232</v>
      </c>
      <c r="AD89" s="209" t="s">
        <v>237</v>
      </c>
      <c r="AE89" s="209" t="s">
        <v>241</v>
      </c>
      <c r="AF89" s="211">
        <f>IFERROR(IF(Y89="Probabilidad",(Q89-(+Q89*AB89)),IF(Y89="Impacto",Q89,"")),"")</f>
        <v>0.6</v>
      </c>
      <c r="AG89" s="212" t="str">
        <f t="shared" si="1"/>
        <v>Media</v>
      </c>
      <c r="AH89" s="210">
        <f t="shared" si="2"/>
        <v>0.6</v>
      </c>
      <c r="AI89" s="212" t="str">
        <f t="shared" ca="1" si="3"/>
        <v>Moderado</v>
      </c>
      <c r="AJ89" s="210">
        <f ca="1">IFERROR(IF(Y89="Impacto",(U89-(+U89*AB89)),IF(Y89="Probabilidad",U89,"")),"")</f>
        <v>0.6</v>
      </c>
      <c r="AK89" s="213" t="str">
        <f t="shared" ca="1" si="4"/>
        <v>Moderado</v>
      </c>
      <c r="AL89" s="209" t="s">
        <v>268</v>
      </c>
      <c r="AM89" s="215"/>
      <c r="AN89" s="215"/>
      <c r="AO89" s="216"/>
      <c r="AP89" s="216"/>
      <c r="AQ89" s="215"/>
      <c r="AR89" s="215"/>
      <c r="AS89" s="219"/>
      <c r="AT89" s="219"/>
      <c r="AU89" s="219"/>
      <c r="AV89" s="219"/>
      <c r="AW89" s="219"/>
      <c r="AX89" s="219"/>
      <c r="AY89" s="219"/>
      <c r="AZ89" s="219"/>
      <c r="BA89" s="219"/>
      <c r="BB89" s="219"/>
      <c r="BC89" s="219"/>
      <c r="BD89" s="219"/>
      <c r="BE89" s="219"/>
      <c r="BF89" s="219"/>
      <c r="BG89" s="219"/>
      <c r="BH89" s="219"/>
      <c r="BI89" s="219"/>
      <c r="BJ89" s="219"/>
      <c r="BK89" s="219"/>
      <c r="BL89" s="219"/>
    </row>
    <row r="90" spans="1:64" s="217" customFormat="1" ht="83.25" customHeight="1" thickTop="1" thickBot="1" x14ac:dyDescent="0.3">
      <c r="A90" s="280"/>
      <c r="B90" s="280"/>
      <c r="C90" s="280"/>
      <c r="D90" s="279"/>
      <c r="E90" s="280"/>
      <c r="F90" s="280"/>
      <c r="G90" s="280"/>
      <c r="H90" s="280"/>
      <c r="I90" s="288"/>
      <c r="J90" s="288"/>
      <c r="K90" s="288"/>
      <c r="L90" s="288"/>
      <c r="M90" s="280"/>
      <c r="N90" s="280"/>
      <c r="O90" s="288"/>
      <c r="P90" s="288"/>
      <c r="Q90" s="280"/>
      <c r="R90" s="280"/>
      <c r="S90" s="280"/>
      <c r="T90" s="288"/>
      <c r="U90" s="280"/>
      <c r="V90" s="288"/>
      <c r="W90" s="214">
        <v>2</v>
      </c>
      <c r="X90" s="215" t="s">
        <v>701</v>
      </c>
      <c r="Y90" s="208" t="str">
        <f t="shared" si="0"/>
        <v>Probabilidad</v>
      </c>
      <c r="Z90" s="209" t="s">
        <v>221</v>
      </c>
      <c r="AA90" s="209" t="s">
        <v>229</v>
      </c>
      <c r="AB90" s="210" t="str">
        <f t="shared" si="9"/>
        <v>40%</v>
      </c>
      <c r="AC90" s="209" t="s">
        <v>232</v>
      </c>
      <c r="AD90" s="209" t="s">
        <v>237</v>
      </c>
      <c r="AE90" s="209" t="s">
        <v>241</v>
      </c>
      <c r="AF90" s="211">
        <f t="shared" ref="AF90" si="46">IFERROR(IF(AND(Y89="Probabilidad",Y90="Probabilidad"),(AH89-(+AH89*AB90)),IF(Y90="Probabilidad",(Q89-(+Q89*AB90)),IF(Y90="Impacto",AH89,""))),"")</f>
        <v>0.36</v>
      </c>
      <c r="AG90" s="212" t="str">
        <f t="shared" si="1"/>
        <v>Baja</v>
      </c>
      <c r="AH90" s="210">
        <f t="shared" si="2"/>
        <v>0.36</v>
      </c>
      <c r="AI90" s="212" t="str">
        <f t="shared" ca="1" si="3"/>
        <v>Moderado</v>
      </c>
      <c r="AJ90" s="210">
        <f ca="1">IFERROR(IF(AND(Y89="Impacto",Y90="Impacto"),(AJ89-(+AJ89*AB90)),IF(Y90="Impacto",(U89-(+U89*AB90)),IF(Y90="Probabilidad",AJ89,""))),"")</f>
        <v>0.6</v>
      </c>
      <c r="AK90" s="213" t="str">
        <f t="shared" ca="1" si="4"/>
        <v>Moderado</v>
      </c>
      <c r="AL90" s="209" t="s">
        <v>268</v>
      </c>
      <c r="AM90" s="215"/>
      <c r="AN90" s="215"/>
      <c r="AO90" s="216"/>
      <c r="AP90" s="216"/>
      <c r="AQ90" s="215"/>
      <c r="AR90" s="215"/>
      <c r="AS90" s="219"/>
      <c r="AT90" s="219"/>
      <c r="AU90" s="219"/>
      <c r="AV90" s="219"/>
      <c r="AW90" s="219"/>
      <c r="AX90" s="219"/>
      <c r="AY90" s="219"/>
      <c r="AZ90" s="219"/>
      <c r="BA90" s="219"/>
      <c r="BB90" s="219"/>
      <c r="BC90" s="219"/>
      <c r="BD90" s="219"/>
      <c r="BE90" s="219"/>
      <c r="BF90" s="219"/>
      <c r="BG90" s="219"/>
      <c r="BH90" s="219"/>
      <c r="BI90" s="219"/>
      <c r="BJ90" s="219"/>
      <c r="BK90" s="219"/>
      <c r="BL90" s="219"/>
    </row>
    <row r="91" spans="1:64" s="217" customFormat="1" ht="250.5" customHeight="1" thickTop="1" thickBot="1" x14ac:dyDescent="0.3">
      <c r="A91" s="220">
        <v>30</v>
      </c>
      <c r="B91" s="208" t="s">
        <v>702</v>
      </c>
      <c r="C91" s="215" t="s">
        <v>284</v>
      </c>
      <c r="D91" s="215" t="s">
        <v>703</v>
      </c>
      <c r="E91" s="215" t="s">
        <v>253</v>
      </c>
      <c r="F91" s="215" t="s">
        <v>704</v>
      </c>
      <c r="G91" s="215" t="s">
        <v>705</v>
      </c>
      <c r="H91" s="215" t="s">
        <v>706</v>
      </c>
      <c r="I91" s="221" t="s">
        <v>496</v>
      </c>
      <c r="J91" s="221" t="s">
        <v>496</v>
      </c>
      <c r="K91" s="221" t="s">
        <v>496</v>
      </c>
      <c r="L91" s="221" t="s">
        <v>496</v>
      </c>
      <c r="M91" s="215" t="s">
        <v>252</v>
      </c>
      <c r="N91" s="215"/>
      <c r="O91" s="214">
        <v>5001</v>
      </c>
      <c r="P91" s="221" t="str">
        <f t="shared" ref="P91:P97" si="47">IF(O91&lt;=0,"",IF(O91&lt;=2,"Muy Baja",IF(O91&lt;=24,"Baja",IF(O91&lt;=500,"Media",IF(O91&lt;=5000,"Alta","Muy Alta")))))</f>
        <v>Muy Alta</v>
      </c>
      <c r="Q91" s="223">
        <f t="shared" ref="Q91:Q97" si="48">IF(P91="","",IF(P91="Muy Baja",0.2,IF(P91="Baja",0.4,IF(P91="Media",0.6,IF(P91="Alta",0.8,IF(P91="Muy Alta",1,))))))</f>
        <v>1</v>
      </c>
      <c r="R91" s="223" t="s">
        <v>203</v>
      </c>
      <c r="S91" s="223" t="str">
        <f ca="1">IF(NOT(ISERROR(MATCH(R91,'Tabla Impacto'!$B$221:$B$224,0))),'Tabla Impacto'!$F$224&amp;"Por favor no seleccionar los criterios de impacto(Afectación Económica o presupuestal y Pérdida Reputacional)",R91)</f>
        <v>El riesgo afecta la imagen de la entidad con algunos usuarios de relevancia frente al logro de los objetivos</v>
      </c>
      <c r="T91" s="221" t="str">
        <f ca="1">+IF(OR(S91='Tabla Impacto'!$C$11,S91='Tabla Impacto'!$D$11),"Leve",IF(OR(S91='Tabla Impacto'!$C$12,S91='Tabla Impacto'!$D$12),"Menor",IF(OR(S91='Tabla Impacto'!$C$13,S91='Tabla Impacto'!$D$13,S91='Tabla Impacto'!$E$13),"Moderado",IF(OR(S91='Tabla Impacto'!$C$14,S91='Tabla Impacto'!$D$14,S91='Tabla Impacto'!$E$14),"Mayor",IF(OR(S91='Tabla Impacto'!$C$15,S91='Tabla Impacto'!$D$15,S91='Tabla Impacto'!$E$15),"Catastrófico","")))))</f>
        <v>Moderado</v>
      </c>
      <c r="U91" s="223">
        <f t="shared" ref="U91:U97" ca="1" si="49">IF(T91="","",IF(T91="Leve",0.2,IF(T91="Menor",0.4,IF(T91="Moderado",0.6,IF(T91="Mayor",0.8,IF(T91="Catastrófico",1,))))))</f>
        <v>0.6</v>
      </c>
      <c r="V91" s="228" t="str">
        <f t="shared" ref="V91:V97" ca="1" si="5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14">
        <v>1</v>
      </c>
      <c r="X91" s="215" t="s">
        <v>707</v>
      </c>
      <c r="Y91" s="208" t="str">
        <f t="shared" si="0"/>
        <v>Probabilidad</v>
      </c>
      <c r="Z91" s="209" t="s">
        <v>221</v>
      </c>
      <c r="AA91" s="209" t="s">
        <v>229</v>
      </c>
      <c r="AB91" s="210" t="str">
        <f t="shared" si="9"/>
        <v>40%</v>
      </c>
      <c r="AC91" s="209" t="s">
        <v>232</v>
      </c>
      <c r="AD91" s="209" t="s">
        <v>237</v>
      </c>
      <c r="AE91" s="209" t="s">
        <v>241</v>
      </c>
      <c r="AF91" s="211">
        <f t="shared" ref="AF91:AF97" si="51">IFERROR(IF(Y91="Probabilidad",(Q91-(+Q91*AB91)),IF(Y91="Impacto",Q91,"")),"")</f>
        <v>0.6</v>
      </c>
      <c r="AG91" s="212" t="str">
        <f t="shared" si="1"/>
        <v>Media</v>
      </c>
      <c r="AH91" s="210">
        <f t="shared" si="2"/>
        <v>0.6</v>
      </c>
      <c r="AI91" s="212" t="str">
        <f t="shared" ca="1" si="3"/>
        <v>Moderado</v>
      </c>
      <c r="AJ91" s="210">
        <f t="shared" ref="AJ91:AJ97" ca="1" si="52">IFERROR(IF(Y91="Impacto",(U91-(+U91*AB91)),IF(Y91="Probabilidad",U91,"")),"")</f>
        <v>0.6</v>
      </c>
      <c r="AK91" s="213" t="str">
        <f t="shared" ca="1" si="4"/>
        <v>Moderado</v>
      </c>
      <c r="AL91" s="209" t="s">
        <v>268</v>
      </c>
      <c r="AM91" s="215"/>
      <c r="AN91" s="215"/>
      <c r="AO91" s="216"/>
      <c r="AP91" s="216"/>
      <c r="AQ91" s="215"/>
      <c r="AR91" s="215"/>
      <c r="AS91" s="219"/>
      <c r="AT91" s="219"/>
      <c r="AU91" s="219"/>
      <c r="AV91" s="219"/>
      <c r="AW91" s="219"/>
      <c r="AX91" s="219"/>
      <c r="AY91" s="219"/>
      <c r="AZ91" s="219"/>
      <c r="BA91" s="219"/>
      <c r="BB91" s="219"/>
      <c r="BC91" s="219"/>
      <c r="BD91" s="219"/>
      <c r="BE91" s="219"/>
      <c r="BF91" s="219"/>
      <c r="BG91" s="219"/>
      <c r="BH91" s="219"/>
      <c r="BI91" s="219"/>
      <c r="BJ91" s="219"/>
      <c r="BK91" s="219"/>
      <c r="BL91" s="219"/>
    </row>
    <row r="92" spans="1:64" s="217" customFormat="1" ht="147" customHeight="1" thickTop="1" thickBot="1" x14ac:dyDescent="0.3">
      <c r="A92" s="220">
        <v>31</v>
      </c>
      <c r="B92" s="208" t="s">
        <v>708</v>
      </c>
      <c r="C92" s="215" t="s">
        <v>284</v>
      </c>
      <c r="D92" s="215" t="s">
        <v>709</v>
      </c>
      <c r="E92" s="215" t="s">
        <v>251</v>
      </c>
      <c r="F92" s="215" t="s">
        <v>710</v>
      </c>
      <c r="G92" s="215" t="s">
        <v>711</v>
      </c>
      <c r="H92" s="215" t="s">
        <v>712</v>
      </c>
      <c r="I92" s="221" t="s">
        <v>496</v>
      </c>
      <c r="J92" s="221" t="s">
        <v>496</v>
      </c>
      <c r="K92" s="221" t="s">
        <v>496</v>
      </c>
      <c r="L92" s="221" t="s">
        <v>496</v>
      </c>
      <c r="M92" s="215" t="s">
        <v>252</v>
      </c>
      <c r="N92" s="215"/>
      <c r="O92" s="214">
        <v>5001</v>
      </c>
      <c r="P92" s="221" t="str">
        <f t="shared" si="47"/>
        <v>Muy Alta</v>
      </c>
      <c r="Q92" s="223">
        <f t="shared" si="48"/>
        <v>1</v>
      </c>
      <c r="R92" s="223" t="s">
        <v>203</v>
      </c>
      <c r="S92" s="223" t="str">
        <f ca="1">IF(NOT(ISERROR(MATCH(R92,'Tabla Impacto'!$B$221:$B$224,0))),'Tabla Impacto'!$F$224&amp;"Por favor no seleccionar los criterios de impacto(Afectación Económica o presupuestal y Pérdida Reputacional)",R92)</f>
        <v>El riesgo afecta la imagen de la entidad con algunos usuarios de relevancia frente al logro de los objetivos</v>
      </c>
      <c r="T92" s="221" t="str">
        <f ca="1">+IF(OR(S92='Tabla Impacto'!$C$11,S92='Tabla Impacto'!$D$11),"Leve",IF(OR(S92='Tabla Impacto'!$C$12,S92='Tabla Impacto'!$D$12),"Menor",IF(OR(S92='Tabla Impacto'!$C$13,S92='Tabla Impacto'!$D$13,S92='Tabla Impacto'!$E$13),"Moderado",IF(OR(S92='Tabla Impacto'!$C$14,S92='Tabla Impacto'!$D$14,S92='Tabla Impacto'!$E$14),"Mayor",IF(OR(S92='Tabla Impacto'!$C$15,S92='Tabla Impacto'!$D$15,S92='Tabla Impacto'!$E$15),"Catastrófico","")))))</f>
        <v>Moderado</v>
      </c>
      <c r="U92" s="223">
        <f t="shared" ca="1" si="49"/>
        <v>0.6</v>
      </c>
      <c r="V92" s="228" t="str">
        <f t="shared" ca="1" si="50"/>
        <v>Alto</v>
      </c>
      <c r="W92" s="214">
        <v>1</v>
      </c>
      <c r="X92" s="215" t="s">
        <v>713</v>
      </c>
      <c r="Y92" s="208" t="str">
        <f t="shared" si="0"/>
        <v>Probabilidad</v>
      </c>
      <c r="Z92" s="209" t="s">
        <v>221</v>
      </c>
      <c r="AA92" s="209" t="s">
        <v>229</v>
      </c>
      <c r="AB92" s="210" t="str">
        <f t="shared" si="9"/>
        <v>40%</v>
      </c>
      <c r="AC92" s="209" t="s">
        <v>232</v>
      </c>
      <c r="AD92" s="209" t="s">
        <v>237</v>
      </c>
      <c r="AE92" s="209" t="s">
        <v>241</v>
      </c>
      <c r="AF92" s="211">
        <f t="shared" si="51"/>
        <v>0.6</v>
      </c>
      <c r="AG92" s="212" t="str">
        <f t="shared" si="1"/>
        <v>Media</v>
      </c>
      <c r="AH92" s="210">
        <f t="shared" si="2"/>
        <v>0.6</v>
      </c>
      <c r="AI92" s="212" t="str">
        <f t="shared" ca="1" si="3"/>
        <v>Moderado</v>
      </c>
      <c r="AJ92" s="210">
        <f t="shared" ca="1" si="52"/>
        <v>0.6</v>
      </c>
      <c r="AK92" s="213" t="str">
        <f t="shared" ca="1" si="4"/>
        <v>Moderado</v>
      </c>
      <c r="AL92" s="209" t="s">
        <v>268</v>
      </c>
      <c r="AM92" s="215"/>
      <c r="AN92" s="215"/>
      <c r="AO92" s="216"/>
      <c r="AP92" s="216"/>
      <c r="AQ92" s="215"/>
      <c r="AR92" s="215"/>
      <c r="AS92" s="219"/>
      <c r="AT92" s="219"/>
      <c r="AU92" s="219"/>
      <c r="AV92" s="219"/>
      <c r="AW92" s="219"/>
      <c r="AX92" s="219"/>
      <c r="AY92" s="219"/>
      <c r="AZ92" s="219"/>
      <c r="BA92" s="219"/>
      <c r="BB92" s="219"/>
      <c r="BC92" s="219"/>
      <c r="BD92" s="219"/>
      <c r="BE92" s="219"/>
      <c r="BF92" s="219"/>
      <c r="BG92" s="219"/>
      <c r="BH92" s="219"/>
      <c r="BI92" s="219"/>
      <c r="BJ92" s="219"/>
      <c r="BK92" s="219"/>
      <c r="BL92" s="219"/>
    </row>
    <row r="93" spans="1:64" s="217" customFormat="1" ht="183.75" customHeight="1" thickTop="1" thickBot="1" x14ac:dyDescent="0.3">
      <c r="A93" s="220">
        <v>32</v>
      </c>
      <c r="B93" s="208" t="s">
        <v>714</v>
      </c>
      <c r="C93" s="215" t="s">
        <v>284</v>
      </c>
      <c r="D93" s="215" t="s">
        <v>709</v>
      </c>
      <c r="E93" s="215" t="s">
        <v>253</v>
      </c>
      <c r="F93" s="215" t="s">
        <v>687</v>
      </c>
      <c r="G93" s="215" t="s">
        <v>688</v>
      </c>
      <c r="H93" s="215" t="s">
        <v>1225</v>
      </c>
      <c r="I93" s="221" t="s">
        <v>496</v>
      </c>
      <c r="J93" s="221" t="s">
        <v>496</v>
      </c>
      <c r="K93" s="221" t="s">
        <v>496</v>
      </c>
      <c r="L93" s="221" t="s">
        <v>496</v>
      </c>
      <c r="M93" s="224" t="s">
        <v>254</v>
      </c>
      <c r="N93" s="215"/>
      <c r="O93" s="214">
        <v>5001</v>
      </c>
      <c r="P93" s="221" t="str">
        <f t="shared" si="47"/>
        <v>Muy Alta</v>
      </c>
      <c r="Q93" s="223">
        <f t="shared" si="48"/>
        <v>1</v>
      </c>
      <c r="R93" s="223" t="s">
        <v>203</v>
      </c>
      <c r="S93" s="223" t="str">
        <f ca="1">IF(NOT(ISERROR(MATCH(R93,'Tabla Impacto'!$B$221:$B$224,0))),'Tabla Impacto'!$F$224&amp;"Por favor no seleccionar los criterios de impacto(Afectación Económica o presupuestal y Pérdida Reputacional)",R93)</f>
        <v>El riesgo afecta la imagen de la entidad con algunos usuarios de relevancia frente al logro de los objetivos</v>
      </c>
      <c r="T93" s="221" t="str">
        <f ca="1">+IF(OR(S93='Tabla Impacto'!$C$11,S93='Tabla Impacto'!$D$11),"Leve",IF(OR(S93='Tabla Impacto'!$C$12,S93='Tabla Impacto'!$D$12),"Menor",IF(OR(S93='Tabla Impacto'!$C$13,S93='Tabla Impacto'!$D$13,S93='Tabla Impacto'!$E$13),"Moderado",IF(OR(S93='Tabla Impacto'!$C$14,S93='Tabla Impacto'!$D$14,S93='Tabla Impacto'!$E$14),"Mayor",IF(OR(S93='Tabla Impacto'!$C$15,S93='Tabla Impacto'!$D$15,S93='Tabla Impacto'!$E$15),"Catastrófico","")))))</f>
        <v>Moderado</v>
      </c>
      <c r="U93" s="223">
        <f t="shared" ca="1" si="49"/>
        <v>0.6</v>
      </c>
      <c r="V93" s="228" t="str">
        <f t="shared" ca="1" si="50"/>
        <v>Alto</v>
      </c>
      <c r="W93" s="214">
        <v>1</v>
      </c>
      <c r="X93" s="215" t="s">
        <v>715</v>
      </c>
      <c r="Y93" s="208" t="str">
        <f t="shared" si="0"/>
        <v>Probabilidad</v>
      </c>
      <c r="Z93" s="209" t="s">
        <v>221</v>
      </c>
      <c r="AA93" s="209" t="s">
        <v>229</v>
      </c>
      <c r="AB93" s="210" t="str">
        <f t="shared" si="9"/>
        <v>40%</v>
      </c>
      <c r="AC93" s="209" t="s">
        <v>232</v>
      </c>
      <c r="AD93" s="209" t="s">
        <v>237</v>
      </c>
      <c r="AE93" s="209" t="s">
        <v>241</v>
      </c>
      <c r="AF93" s="211">
        <f t="shared" si="51"/>
        <v>0.6</v>
      </c>
      <c r="AG93" s="212" t="str">
        <f t="shared" si="1"/>
        <v>Media</v>
      </c>
      <c r="AH93" s="210">
        <f t="shared" si="2"/>
        <v>0.6</v>
      </c>
      <c r="AI93" s="212" t="str">
        <f t="shared" ca="1" si="3"/>
        <v>Moderado</v>
      </c>
      <c r="AJ93" s="210">
        <f t="shared" ca="1" si="52"/>
        <v>0.6</v>
      </c>
      <c r="AK93" s="213" t="str">
        <f t="shared" ca="1" si="4"/>
        <v>Moderado</v>
      </c>
      <c r="AL93" s="209" t="s">
        <v>268</v>
      </c>
      <c r="AM93" s="215"/>
      <c r="AN93" s="215"/>
      <c r="AO93" s="216"/>
      <c r="AP93" s="216"/>
      <c r="AQ93" s="215"/>
      <c r="AR93" s="215"/>
      <c r="AS93" s="219"/>
      <c r="AT93" s="219"/>
      <c r="AU93" s="219"/>
      <c r="AV93" s="219"/>
      <c r="AW93" s="219"/>
      <c r="AX93" s="219"/>
      <c r="AY93" s="219"/>
      <c r="AZ93" s="219"/>
      <c r="BA93" s="219"/>
      <c r="BB93" s="219"/>
      <c r="BC93" s="219"/>
      <c r="BD93" s="219"/>
      <c r="BE93" s="219"/>
      <c r="BF93" s="219"/>
      <c r="BG93" s="219"/>
      <c r="BH93" s="219"/>
      <c r="BI93" s="219"/>
      <c r="BJ93" s="219"/>
      <c r="BK93" s="219"/>
      <c r="BL93" s="219"/>
    </row>
    <row r="94" spans="1:64" s="217" customFormat="1" ht="129" customHeight="1" thickTop="1" thickBot="1" x14ac:dyDescent="0.3">
      <c r="A94" s="220">
        <v>33</v>
      </c>
      <c r="B94" s="208" t="s">
        <v>716</v>
      </c>
      <c r="C94" s="215" t="s">
        <v>284</v>
      </c>
      <c r="D94" s="215" t="s">
        <v>709</v>
      </c>
      <c r="E94" s="215" t="s">
        <v>253</v>
      </c>
      <c r="F94" s="215" t="s">
        <v>717</v>
      </c>
      <c r="G94" s="215" t="s">
        <v>718</v>
      </c>
      <c r="H94" s="215" t="s">
        <v>719</v>
      </c>
      <c r="I94" s="221" t="s">
        <v>496</v>
      </c>
      <c r="J94" s="221" t="s">
        <v>496</v>
      </c>
      <c r="K94" s="221" t="s">
        <v>496</v>
      </c>
      <c r="L94" s="221" t="s">
        <v>496</v>
      </c>
      <c r="M94" s="224" t="s">
        <v>254</v>
      </c>
      <c r="N94" s="215"/>
      <c r="O94" s="214">
        <v>5001</v>
      </c>
      <c r="P94" s="221" t="str">
        <f t="shared" si="47"/>
        <v>Muy Alta</v>
      </c>
      <c r="Q94" s="223">
        <f t="shared" si="48"/>
        <v>1</v>
      </c>
      <c r="R94" s="223" t="s">
        <v>200</v>
      </c>
      <c r="S94" s="223" t="str">
        <f ca="1">IF(NOT(ISERROR(MATCH(R94,'Tabla Impacto'!$B$221:$B$224,0))),'Tabla Impacto'!$F$224&amp;"Por favor no seleccionar los criterios de impacto(Afectación Económica o presupuestal y Pérdida Reputacional)",R94)</f>
        <v>El riesgo afecta la imagen de la entidad internamente, de conocimiento general, nivel interno, de junta dircetiva y accionistas y/o de provedores</v>
      </c>
      <c r="T94" s="221" t="str">
        <f ca="1">+IF(OR(S94='Tabla Impacto'!$C$11,S94='Tabla Impacto'!$D$11),"Leve",IF(OR(S94='Tabla Impacto'!$C$12,S94='Tabla Impacto'!$D$12),"Menor",IF(OR(S94='Tabla Impacto'!$C$13,S94='Tabla Impacto'!$D$13,S94='Tabla Impacto'!$E$13),"Moderado",IF(OR(S94='Tabla Impacto'!$C$14,S94='Tabla Impacto'!$D$14,S94='Tabla Impacto'!$E$14),"Mayor",IF(OR(S94='Tabla Impacto'!$C$15,S94='Tabla Impacto'!$D$15,S94='Tabla Impacto'!$E$15),"Catastrófico","")))))</f>
        <v>Menor</v>
      </c>
      <c r="U94" s="223">
        <f t="shared" ca="1" si="49"/>
        <v>0.4</v>
      </c>
      <c r="V94" s="228" t="str">
        <f t="shared" ca="1" si="50"/>
        <v>Alto</v>
      </c>
      <c r="W94" s="214">
        <v>1</v>
      </c>
      <c r="X94" s="215" t="s">
        <v>720</v>
      </c>
      <c r="Y94" s="208" t="str">
        <f t="shared" si="0"/>
        <v>Probabilidad</v>
      </c>
      <c r="Z94" s="209" t="s">
        <v>221</v>
      </c>
      <c r="AA94" s="209" t="s">
        <v>229</v>
      </c>
      <c r="AB94" s="210" t="str">
        <f t="shared" si="9"/>
        <v>40%</v>
      </c>
      <c r="AC94" s="209" t="s">
        <v>232</v>
      </c>
      <c r="AD94" s="209" t="s">
        <v>237</v>
      </c>
      <c r="AE94" s="209" t="s">
        <v>241</v>
      </c>
      <c r="AF94" s="211">
        <f t="shared" si="51"/>
        <v>0.6</v>
      </c>
      <c r="AG94" s="212" t="str">
        <f t="shared" si="1"/>
        <v>Media</v>
      </c>
      <c r="AH94" s="210">
        <f t="shared" si="2"/>
        <v>0.6</v>
      </c>
      <c r="AI94" s="212" t="str">
        <f t="shared" ca="1" si="3"/>
        <v>Menor</v>
      </c>
      <c r="AJ94" s="210">
        <f t="shared" ca="1" si="52"/>
        <v>0.4</v>
      </c>
      <c r="AK94" s="213" t="str">
        <f t="shared" ca="1" si="4"/>
        <v>Moderado</v>
      </c>
      <c r="AL94" s="209" t="s">
        <v>268</v>
      </c>
      <c r="AM94" s="215"/>
      <c r="AN94" s="215"/>
      <c r="AO94" s="216"/>
      <c r="AP94" s="216"/>
      <c r="AQ94" s="215"/>
      <c r="AR94" s="215"/>
      <c r="AS94" s="219"/>
      <c r="AT94" s="219"/>
      <c r="AU94" s="219"/>
      <c r="AV94" s="219"/>
      <c r="AW94" s="219"/>
      <c r="AX94" s="219"/>
      <c r="AY94" s="219"/>
      <c r="AZ94" s="219"/>
      <c r="BA94" s="219"/>
      <c r="BB94" s="219"/>
      <c r="BC94" s="219"/>
      <c r="BD94" s="219"/>
      <c r="BE94" s="219"/>
      <c r="BF94" s="219"/>
      <c r="BG94" s="219"/>
      <c r="BH94" s="219"/>
      <c r="BI94" s="219"/>
      <c r="BJ94" s="219"/>
      <c r="BK94" s="219"/>
      <c r="BL94" s="219"/>
    </row>
    <row r="95" spans="1:64" s="217" customFormat="1" ht="164.25" customHeight="1" thickTop="1" thickBot="1" x14ac:dyDescent="0.3">
      <c r="A95" s="220">
        <v>34</v>
      </c>
      <c r="B95" s="208" t="s">
        <v>721</v>
      </c>
      <c r="C95" s="215" t="s">
        <v>285</v>
      </c>
      <c r="D95" s="215" t="s">
        <v>722</v>
      </c>
      <c r="E95" s="215" t="s">
        <v>251</v>
      </c>
      <c r="F95" s="215" t="s">
        <v>723</v>
      </c>
      <c r="G95" s="215" t="s">
        <v>724</v>
      </c>
      <c r="H95" s="215" t="s">
        <v>725</v>
      </c>
      <c r="I95" s="221" t="s">
        <v>496</v>
      </c>
      <c r="J95" s="221" t="s">
        <v>496</v>
      </c>
      <c r="K95" s="221" t="s">
        <v>496</v>
      </c>
      <c r="L95" s="221" t="s">
        <v>496</v>
      </c>
      <c r="M95" s="225" t="s">
        <v>483</v>
      </c>
      <c r="N95" s="215"/>
      <c r="O95" s="214">
        <v>365</v>
      </c>
      <c r="P95" s="221" t="str">
        <f t="shared" si="47"/>
        <v>Media</v>
      </c>
      <c r="Q95" s="223">
        <f t="shared" si="48"/>
        <v>0.6</v>
      </c>
      <c r="R95" s="223" t="s">
        <v>200</v>
      </c>
      <c r="S95" s="223" t="str">
        <f ca="1">IF(NOT(ISERROR(MATCH(R95,'Tabla Impacto'!$B$221:$B$224,0))),'Tabla Impacto'!$F$224&amp;"Por favor no seleccionar los criterios de impacto(Afectación Económica o presupuestal y Pérdida Reputacional)",R95)</f>
        <v>El riesgo afecta la imagen de la entidad internamente, de conocimiento general, nivel interno, de junta dircetiva y accionistas y/o de provedores</v>
      </c>
      <c r="T95" s="221" t="str">
        <f ca="1">+IF(OR(S95='Tabla Impacto'!$C$11,S95='Tabla Impacto'!$D$11),"Leve",IF(OR(S95='Tabla Impacto'!$C$12,S95='Tabla Impacto'!$D$12),"Menor",IF(OR(S95='Tabla Impacto'!$C$13,S95='Tabla Impacto'!$D$13,S95='Tabla Impacto'!$E$13),"Moderado",IF(OR(S95='Tabla Impacto'!$C$14,S95='Tabla Impacto'!$D$14,S95='Tabla Impacto'!$E$14),"Mayor",IF(OR(S95='Tabla Impacto'!$C$15,S95='Tabla Impacto'!$D$15,S95='Tabla Impacto'!$E$15),"Catastrófico","")))))</f>
        <v>Menor</v>
      </c>
      <c r="U95" s="223">
        <f t="shared" ca="1" si="49"/>
        <v>0.4</v>
      </c>
      <c r="V95" s="228" t="str">
        <f t="shared" ca="1" si="50"/>
        <v>Moderado</v>
      </c>
      <c r="W95" s="214">
        <v>1</v>
      </c>
      <c r="X95" s="215" t="s">
        <v>726</v>
      </c>
      <c r="Y95" s="208" t="str">
        <f t="shared" si="0"/>
        <v>Probabilidad</v>
      </c>
      <c r="Z95" s="209" t="s">
        <v>221</v>
      </c>
      <c r="AA95" s="209" t="s">
        <v>229</v>
      </c>
      <c r="AB95" s="210" t="s">
        <v>575</v>
      </c>
      <c r="AC95" s="209" t="s">
        <v>232</v>
      </c>
      <c r="AD95" s="209" t="s">
        <v>237</v>
      </c>
      <c r="AE95" s="209" t="s">
        <v>241</v>
      </c>
      <c r="AF95" s="211">
        <f t="shared" si="51"/>
        <v>0.36</v>
      </c>
      <c r="AG95" s="212" t="str">
        <f t="shared" si="1"/>
        <v>Baja</v>
      </c>
      <c r="AH95" s="210">
        <f t="shared" si="2"/>
        <v>0.36</v>
      </c>
      <c r="AI95" s="212" t="str">
        <f t="shared" ca="1" si="3"/>
        <v>Menor</v>
      </c>
      <c r="AJ95" s="210">
        <f t="shared" ca="1" si="52"/>
        <v>0.4</v>
      </c>
      <c r="AK95" s="213" t="str">
        <f t="shared" ca="1" si="4"/>
        <v>Moderado</v>
      </c>
      <c r="AL95" s="209" t="s">
        <v>268</v>
      </c>
      <c r="AM95" s="215"/>
      <c r="AN95" s="215"/>
      <c r="AO95" s="216"/>
      <c r="AP95" s="216"/>
      <c r="AQ95" s="215"/>
      <c r="AR95" s="215"/>
      <c r="AS95" s="219"/>
      <c r="AT95" s="219"/>
      <c r="AU95" s="219"/>
      <c r="AV95" s="219"/>
      <c r="AW95" s="219"/>
      <c r="AX95" s="219"/>
      <c r="AY95" s="219"/>
      <c r="AZ95" s="219"/>
      <c r="BA95" s="219"/>
      <c r="BB95" s="219"/>
      <c r="BC95" s="219"/>
      <c r="BD95" s="219"/>
      <c r="BE95" s="219"/>
      <c r="BF95" s="219"/>
      <c r="BG95" s="219"/>
      <c r="BH95" s="219"/>
      <c r="BI95" s="219"/>
      <c r="BJ95" s="219"/>
      <c r="BK95" s="219"/>
      <c r="BL95" s="219"/>
    </row>
    <row r="96" spans="1:64" s="217" customFormat="1" ht="162" customHeight="1" thickTop="1" thickBot="1" x14ac:dyDescent="0.3">
      <c r="A96" s="220">
        <v>35</v>
      </c>
      <c r="B96" s="208" t="s">
        <v>727</v>
      </c>
      <c r="C96" s="215" t="s">
        <v>285</v>
      </c>
      <c r="D96" s="215" t="s">
        <v>728</v>
      </c>
      <c r="E96" s="215" t="s">
        <v>251</v>
      </c>
      <c r="F96" s="215" t="s">
        <v>729</v>
      </c>
      <c r="G96" s="215" t="s">
        <v>730</v>
      </c>
      <c r="H96" s="215" t="s">
        <v>731</v>
      </c>
      <c r="I96" s="221" t="s">
        <v>496</v>
      </c>
      <c r="J96" s="221" t="s">
        <v>496</v>
      </c>
      <c r="K96" s="221" t="s">
        <v>496</v>
      </c>
      <c r="L96" s="221" t="s">
        <v>496</v>
      </c>
      <c r="M96" s="225" t="s">
        <v>483</v>
      </c>
      <c r="N96" s="215"/>
      <c r="O96" s="214">
        <v>365</v>
      </c>
      <c r="P96" s="221" t="str">
        <f t="shared" si="47"/>
        <v>Media</v>
      </c>
      <c r="Q96" s="223">
        <f t="shared" si="48"/>
        <v>0.6</v>
      </c>
      <c r="R96" s="223" t="s">
        <v>200</v>
      </c>
      <c r="S96" s="223" t="str">
        <f ca="1">IF(NOT(ISERROR(MATCH(R96,'Tabla Impacto'!$B$221:$B$224,0))),'Tabla Impacto'!$F$224&amp;"Por favor no seleccionar los criterios de impacto(Afectación Económica o presupuestal y Pérdida Reputacional)",R96)</f>
        <v>El riesgo afecta la imagen de la entidad internamente, de conocimiento general, nivel interno, de junta dircetiva y accionistas y/o de provedores</v>
      </c>
      <c r="T96" s="221" t="str">
        <f ca="1">+IF(OR(S96='Tabla Impacto'!$C$11,S96='Tabla Impacto'!$D$11),"Leve",IF(OR(S96='Tabla Impacto'!$C$12,S96='Tabla Impacto'!$D$12),"Menor",IF(OR(S96='Tabla Impacto'!$C$13,S96='Tabla Impacto'!$D$13,S96='Tabla Impacto'!$E$13),"Moderado",IF(OR(S96='Tabla Impacto'!$C$14,S96='Tabla Impacto'!$D$14,S96='Tabla Impacto'!$E$14),"Mayor",IF(OR(S96='Tabla Impacto'!$C$15,S96='Tabla Impacto'!$D$15,S96='Tabla Impacto'!$E$15),"Catastrófico","")))))</f>
        <v>Menor</v>
      </c>
      <c r="U96" s="223">
        <f t="shared" ca="1" si="49"/>
        <v>0.4</v>
      </c>
      <c r="V96" s="228" t="str">
        <f t="shared" ca="1" si="50"/>
        <v>Moderado</v>
      </c>
      <c r="W96" s="214">
        <v>1</v>
      </c>
      <c r="X96" s="215" t="s">
        <v>732</v>
      </c>
      <c r="Y96" s="208" t="str">
        <f t="shared" si="0"/>
        <v>Probabilidad</v>
      </c>
      <c r="Z96" s="209" t="s">
        <v>221</v>
      </c>
      <c r="AA96" s="209" t="s">
        <v>229</v>
      </c>
      <c r="AB96" s="210" t="s">
        <v>575</v>
      </c>
      <c r="AC96" s="209" t="s">
        <v>232</v>
      </c>
      <c r="AD96" s="209" t="s">
        <v>237</v>
      </c>
      <c r="AE96" s="209" t="s">
        <v>241</v>
      </c>
      <c r="AF96" s="211">
        <f t="shared" si="51"/>
        <v>0.36</v>
      </c>
      <c r="AG96" s="212" t="str">
        <f t="shared" si="1"/>
        <v>Baja</v>
      </c>
      <c r="AH96" s="210">
        <f t="shared" si="2"/>
        <v>0.36</v>
      </c>
      <c r="AI96" s="212" t="str">
        <f t="shared" ca="1" si="3"/>
        <v>Menor</v>
      </c>
      <c r="AJ96" s="210">
        <f t="shared" ca="1" si="52"/>
        <v>0.4</v>
      </c>
      <c r="AK96" s="213" t="str">
        <f t="shared" ca="1" si="4"/>
        <v>Moderado</v>
      </c>
      <c r="AL96" s="209" t="s">
        <v>268</v>
      </c>
      <c r="AM96" s="215"/>
      <c r="AN96" s="215"/>
      <c r="AO96" s="216"/>
      <c r="AP96" s="216"/>
      <c r="AQ96" s="215"/>
      <c r="AR96" s="215"/>
      <c r="AS96" s="219"/>
      <c r="AT96" s="219"/>
      <c r="AU96" s="219"/>
      <c r="AV96" s="219"/>
      <c r="AW96" s="219"/>
      <c r="AX96" s="219"/>
      <c r="AY96" s="219"/>
      <c r="AZ96" s="219"/>
      <c r="BA96" s="219"/>
      <c r="BB96" s="219"/>
      <c r="BC96" s="219"/>
      <c r="BD96" s="219"/>
      <c r="BE96" s="219"/>
      <c r="BF96" s="219"/>
      <c r="BG96" s="219"/>
      <c r="BH96" s="219"/>
      <c r="BI96" s="219"/>
      <c r="BJ96" s="219"/>
      <c r="BK96" s="219"/>
      <c r="BL96" s="219"/>
    </row>
    <row r="97" spans="1:64" s="217" customFormat="1" ht="84" customHeight="1" thickTop="1" thickBot="1" x14ac:dyDescent="0.3">
      <c r="A97" s="281">
        <v>36</v>
      </c>
      <c r="B97" s="274" t="s">
        <v>733</v>
      </c>
      <c r="C97" s="272" t="s">
        <v>285</v>
      </c>
      <c r="D97" s="272" t="s">
        <v>734</v>
      </c>
      <c r="E97" s="272" t="s">
        <v>253</v>
      </c>
      <c r="F97" s="272" t="s">
        <v>735</v>
      </c>
      <c r="G97" s="272" t="s">
        <v>736</v>
      </c>
      <c r="H97" s="272" t="s">
        <v>737</v>
      </c>
      <c r="I97" s="286" t="s">
        <v>496</v>
      </c>
      <c r="J97" s="286" t="s">
        <v>496</v>
      </c>
      <c r="K97" s="286" t="s">
        <v>496</v>
      </c>
      <c r="L97" s="286" t="s">
        <v>496</v>
      </c>
      <c r="M97" s="272" t="s">
        <v>252</v>
      </c>
      <c r="N97" s="272"/>
      <c r="O97" s="273">
        <v>6000</v>
      </c>
      <c r="P97" s="286" t="str">
        <f t="shared" si="47"/>
        <v>Muy Alta</v>
      </c>
      <c r="Q97" s="289">
        <f t="shared" si="48"/>
        <v>1</v>
      </c>
      <c r="R97" s="289" t="s">
        <v>203</v>
      </c>
      <c r="S97" s="289" t="str">
        <f ca="1">IF(NOT(ISERROR(MATCH(R97,'Tabla Impacto'!$B$221:$B$224,0))),'Tabla Impacto'!$F$224&amp;"Por favor no seleccionar los criterios de impacto(Afectación Económica o presupuestal y Pérdida Reputacional)",R97)</f>
        <v>El riesgo afecta la imagen de la entidad con algunos usuarios de relevancia frente al logro de los objetivos</v>
      </c>
      <c r="T97" s="286" t="str">
        <f ca="1">+IF(OR(S97='Tabla Impacto'!$C$11,S97='Tabla Impacto'!$D$11),"Leve",IF(OR(S97='Tabla Impacto'!$C$12,S97='Tabla Impacto'!$D$12),"Menor",IF(OR(S97='Tabla Impacto'!$C$13,S97='Tabla Impacto'!$D$13,S97='Tabla Impacto'!$E$13),"Moderado",IF(OR(S97='Tabla Impacto'!$C$14,S97='Tabla Impacto'!$D$14,S97='Tabla Impacto'!$E$14),"Mayor",IF(OR(S97='Tabla Impacto'!$C$15,S97='Tabla Impacto'!$D$15,S97='Tabla Impacto'!$E$15),"Catastrófico","")))))</f>
        <v>Moderado</v>
      </c>
      <c r="U97" s="289">
        <f t="shared" ca="1" si="49"/>
        <v>0.6</v>
      </c>
      <c r="V97" s="287" t="str">
        <f t="shared" ca="1" si="50"/>
        <v>Alto</v>
      </c>
      <c r="W97" s="214">
        <v>1</v>
      </c>
      <c r="X97" s="215" t="s">
        <v>738</v>
      </c>
      <c r="Y97" s="208" t="str">
        <f t="shared" si="0"/>
        <v>Probabilidad</v>
      </c>
      <c r="Z97" s="209" t="s">
        <v>221</v>
      </c>
      <c r="AA97" s="209" t="s">
        <v>229</v>
      </c>
      <c r="AB97" s="210" t="s">
        <v>575</v>
      </c>
      <c r="AC97" s="209" t="s">
        <v>232</v>
      </c>
      <c r="AD97" s="209" t="s">
        <v>237</v>
      </c>
      <c r="AE97" s="209" t="s">
        <v>241</v>
      </c>
      <c r="AF97" s="211">
        <f t="shared" si="51"/>
        <v>0.6</v>
      </c>
      <c r="AG97" s="212" t="str">
        <f t="shared" si="1"/>
        <v>Media</v>
      </c>
      <c r="AH97" s="210">
        <f t="shared" si="2"/>
        <v>0.6</v>
      </c>
      <c r="AI97" s="212" t="str">
        <f t="shared" ca="1" si="3"/>
        <v>Moderado</v>
      </c>
      <c r="AJ97" s="210">
        <f t="shared" ca="1" si="52"/>
        <v>0.6</v>
      </c>
      <c r="AK97" s="213" t="str">
        <f t="shared" ca="1" si="4"/>
        <v>Moderado</v>
      </c>
      <c r="AL97" s="209" t="s">
        <v>268</v>
      </c>
      <c r="AM97" s="215"/>
      <c r="AN97" s="215"/>
      <c r="AO97" s="216"/>
      <c r="AP97" s="216"/>
      <c r="AQ97" s="215"/>
      <c r="AR97" s="215"/>
      <c r="AS97" s="219"/>
      <c r="AT97" s="219"/>
      <c r="AU97" s="219"/>
      <c r="AV97" s="219"/>
      <c r="AW97" s="219"/>
      <c r="AX97" s="219"/>
      <c r="AY97" s="219"/>
      <c r="AZ97" s="219"/>
      <c r="BA97" s="219"/>
      <c r="BB97" s="219"/>
      <c r="BC97" s="219"/>
      <c r="BD97" s="219"/>
      <c r="BE97" s="219"/>
      <c r="BF97" s="219"/>
      <c r="BG97" s="219"/>
      <c r="BH97" s="219"/>
      <c r="BI97" s="219"/>
      <c r="BJ97" s="219"/>
      <c r="BK97" s="219"/>
      <c r="BL97" s="219"/>
    </row>
    <row r="98" spans="1:64" s="217" customFormat="1" ht="84" customHeight="1" thickTop="1" thickBot="1" x14ac:dyDescent="0.3">
      <c r="A98" s="280"/>
      <c r="B98" s="280"/>
      <c r="C98" s="280"/>
      <c r="D98" s="279"/>
      <c r="E98" s="280"/>
      <c r="F98" s="280"/>
      <c r="G98" s="280"/>
      <c r="H98" s="280"/>
      <c r="I98" s="288"/>
      <c r="J98" s="288"/>
      <c r="K98" s="288"/>
      <c r="L98" s="288"/>
      <c r="M98" s="280"/>
      <c r="N98" s="280"/>
      <c r="O98" s="288"/>
      <c r="P98" s="288"/>
      <c r="Q98" s="280"/>
      <c r="R98" s="280"/>
      <c r="S98" s="280"/>
      <c r="T98" s="288"/>
      <c r="U98" s="280"/>
      <c r="V98" s="288"/>
      <c r="W98" s="214">
        <v>2</v>
      </c>
      <c r="X98" s="215" t="s">
        <v>739</v>
      </c>
      <c r="Y98" s="208" t="str">
        <f t="shared" si="0"/>
        <v>Probabilidad</v>
      </c>
      <c r="Z98" s="209" t="s">
        <v>221</v>
      </c>
      <c r="AA98" s="209" t="s">
        <v>229</v>
      </c>
      <c r="AB98" s="210" t="s">
        <v>575</v>
      </c>
      <c r="AC98" s="209" t="s">
        <v>232</v>
      </c>
      <c r="AD98" s="209" t="s">
        <v>237</v>
      </c>
      <c r="AE98" s="209" t="s">
        <v>241</v>
      </c>
      <c r="AF98" s="211">
        <f t="shared" ref="AF98" si="53">IFERROR(IF(AND(Y97="Probabilidad",Y98="Probabilidad"),(AH97-(+AH97*AB98)),IF(Y98="Probabilidad",(Q97-(+Q97*AB98)),IF(Y98="Impacto",AH97,""))),"")</f>
        <v>0.36</v>
      </c>
      <c r="AG98" s="212" t="str">
        <f t="shared" si="1"/>
        <v>Baja</v>
      </c>
      <c r="AH98" s="210">
        <f t="shared" si="2"/>
        <v>0.36</v>
      </c>
      <c r="AI98" s="212" t="str">
        <f t="shared" ca="1" si="3"/>
        <v>Moderado</v>
      </c>
      <c r="AJ98" s="210">
        <f ca="1">IFERROR(IF(AND(Y97="Impacto",Y98="Impacto"),(AJ97-(+AJ97*AB98)),IF(Y98="Impacto",(U97-(+U97*AB98)),IF(Y98="Probabilidad",AJ97,""))),"")</f>
        <v>0.6</v>
      </c>
      <c r="AK98" s="213" t="str">
        <f t="shared" ca="1" si="4"/>
        <v>Moderado</v>
      </c>
      <c r="AL98" s="209" t="s">
        <v>268</v>
      </c>
      <c r="AM98" s="215"/>
      <c r="AN98" s="215"/>
      <c r="AO98" s="216"/>
      <c r="AP98" s="216"/>
      <c r="AQ98" s="215"/>
      <c r="AR98" s="215"/>
      <c r="AS98" s="219"/>
      <c r="AT98" s="219"/>
      <c r="AU98" s="219"/>
      <c r="AV98" s="219"/>
      <c r="AW98" s="219"/>
      <c r="AX98" s="219"/>
      <c r="AY98" s="219"/>
      <c r="AZ98" s="219"/>
      <c r="BA98" s="219"/>
      <c r="BB98" s="219"/>
      <c r="BC98" s="219"/>
      <c r="BD98" s="219"/>
      <c r="BE98" s="219"/>
      <c r="BF98" s="219"/>
      <c r="BG98" s="219"/>
      <c r="BH98" s="219"/>
      <c r="BI98" s="219"/>
      <c r="BJ98" s="219"/>
      <c r="BK98" s="219"/>
      <c r="BL98" s="219"/>
    </row>
    <row r="99" spans="1:64" s="217" customFormat="1" ht="95.25" customHeight="1" thickTop="1" thickBot="1" x14ac:dyDescent="0.3">
      <c r="A99" s="281">
        <v>37</v>
      </c>
      <c r="B99" s="274" t="s">
        <v>740</v>
      </c>
      <c r="C99" s="272" t="s">
        <v>285</v>
      </c>
      <c r="D99" s="272" t="s">
        <v>741</v>
      </c>
      <c r="E99" s="272" t="s">
        <v>253</v>
      </c>
      <c r="F99" s="272" t="s">
        <v>742</v>
      </c>
      <c r="G99" s="272" t="s">
        <v>743</v>
      </c>
      <c r="H99" s="272" t="s">
        <v>744</v>
      </c>
      <c r="I99" s="286" t="s">
        <v>496</v>
      </c>
      <c r="J99" s="286" t="s">
        <v>496</v>
      </c>
      <c r="K99" s="286" t="s">
        <v>496</v>
      </c>
      <c r="L99" s="286" t="s">
        <v>496</v>
      </c>
      <c r="M99" s="290" t="s">
        <v>483</v>
      </c>
      <c r="N99" s="272"/>
      <c r="O99" s="273">
        <v>5001</v>
      </c>
      <c r="P99" s="286" t="str">
        <f>IF(O99&lt;=0,"",IF(O99&lt;=2,"Muy Baja",IF(O99&lt;=24,"Baja",IF(O99&lt;=500,"Media",IF(O99&lt;=5000,"Alta","Muy Alta")))))</f>
        <v>Muy Alta</v>
      </c>
      <c r="Q99" s="289">
        <f>IF(P99="","",IF(P99="Muy Baja",0.2,IF(P99="Baja",0.4,IF(P99="Media",0.6,IF(P99="Alta",0.8,IF(P99="Muy Alta",1,))))))</f>
        <v>1</v>
      </c>
      <c r="R99" s="289" t="s">
        <v>203</v>
      </c>
      <c r="S99" s="289" t="str">
        <f ca="1">IF(NOT(ISERROR(MATCH(R99,'Tabla Impacto'!$B$221:$B$224,0))),'Tabla Impacto'!$F$224&amp;"Por favor no seleccionar los criterios de impacto(Afectación Económica o presupuestal y Pérdida Reputacional)",R99)</f>
        <v>El riesgo afecta la imagen de la entidad con algunos usuarios de relevancia frente al logro de los objetivos</v>
      </c>
      <c r="T99" s="286" t="str">
        <f ca="1">+IF(OR(S99='Tabla Impacto'!$C$11,S99='Tabla Impacto'!$D$11),"Leve",IF(OR(S99='Tabla Impacto'!$C$12,S99='Tabla Impacto'!$D$12),"Menor",IF(OR(S99='Tabla Impacto'!$C$13,S99='Tabla Impacto'!$D$13,S99='Tabla Impacto'!$E$13),"Moderado",IF(OR(S99='Tabla Impacto'!$C$14,S99='Tabla Impacto'!$D$14,S99='Tabla Impacto'!$E$14),"Mayor",IF(OR(S99='Tabla Impacto'!$C$15,S99='Tabla Impacto'!$D$15,S99='Tabla Impacto'!$E$15),"Catastrófico","")))))</f>
        <v>Moderado</v>
      </c>
      <c r="U99" s="289">
        <f ca="1">IF(T99="","",IF(T99="Leve",0.2,IF(T99="Menor",0.4,IF(T99="Moderado",0.6,IF(T99="Mayor",0.8,IF(T99="Catastrófico",1,))))))</f>
        <v>0.6</v>
      </c>
      <c r="V99" s="287" t="str">
        <f ca="1">IF(OR(AND(P99="Muy Baja",T99="Leve"),AND(P99="Muy Baja",T99="Menor"),AND(P99="Baja",T99="Leve")),"Bajo",IF(OR(AND(P99="Muy baja",T99="Moderado"),AND(P99="Baja",T99="Menor"),AND(P99="Baja",T99="Moderado"),AND(P99="Media",T99="Leve"),AND(P99="Media",T99="Menor"),AND(P99="Media",T99="Moderado"),AND(P99="Alta",T99="Leve"),AND(P99="Alta",T99="Menor")),"Moderado",IF(OR(AND(P99="Muy Baja",T99="Mayor"),AND(P99="Baja",T99="Mayor"),AND(P99="Media",T99="Mayor"),AND(P99="Alta",T99="Moderado"),AND(P99="Alta",T99="Mayor"),AND(P99="Muy Alta",T99="Leve"),AND(P99="Muy Alta",T99="Menor"),AND(P99="Muy Alta",T99="Moderado"),AND(P99="Muy Alta",T99="Mayor")),"Alto",IF(OR(AND(P99="Muy Baja",T99="Catastrófico"),AND(P99="Baja",T99="Catastrófico"),AND(P99="Media",T99="Catastrófico"),AND(P99="Alta",T99="Catastrófico"),AND(P99="Muy Alta",T99="Catastrófico")),"Extremo",""))))</f>
        <v>Alto</v>
      </c>
      <c r="W99" s="214">
        <v>1</v>
      </c>
      <c r="X99" s="215" t="s">
        <v>745</v>
      </c>
      <c r="Y99" s="208" t="str">
        <f t="shared" si="0"/>
        <v>Probabilidad</v>
      </c>
      <c r="Z99" s="209" t="s">
        <v>221</v>
      </c>
      <c r="AA99" s="209" t="s">
        <v>229</v>
      </c>
      <c r="AB99" s="210" t="s">
        <v>575</v>
      </c>
      <c r="AC99" s="209" t="s">
        <v>232</v>
      </c>
      <c r="AD99" s="209" t="s">
        <v>237</v>
      </c>
      <c r="AE99" s="209" t="s">
        <v>241</v>
      </c>
      <c r="AF99" s="211">
        <f>IFERROR(IF(Y99="Probabilidad",(Q99-(+Q99*AB99)),IF(Y99="Impacto",Q99,"")),"")</f>
        <v>0.6</v>
      </c>
      <c r="AG99" s="212" t="str">
        <f t="shared" si="1"/>
        <v>Media</v>
      </c>
      <c r="AH99" s="210">
        <f t="shared" si="2"/>
        <v>0.6</v>
      </c>
      <c r="AI99" s="212" t="str">
        <f t="shared" ca="1" si="3"/>
        <v>Moderado</v>
      </c>
      <c r="AJ99" s="210">
        <f ca="1">IFERROR(IF(Y99="Impacto",(U99-(+U99*AB99)),IF(Y99="Probabilidad",U99,"")),"")</f>
        <v>0.6</v>
      </c>
      <c r="AK99" s="213" t="str">
        <f t="shared" ca="1" si="4"/>
        <v>Moderado</v>
      </c>
      <c r="AL99" s="209" t="s">
        <v>268</v>
      </c>
      <c r="AM99" s="215"/>
      <c r="AN99" s="215"/>
      <c r="AO99" s="216"/>
      <c r="AP99" s="216"/>
      <c r="AQ99" s="215"/>
      <c r="AR99" s="215"/>
      <c r="AS99" s="219"/>
      <c r="AT99" s="219"/>
      <c r="AU99" s="219"/>
      <c r="AV99" s="219"/>
      <c r="AW99" s="219"/>
      <c r="AX99" s="219"/>
      <c r="AY99" s="219"/>
      <c r="AZ99" s="219"/>
      <c r="BA99" s="219"/>
      <c r="BB99" s="219"/>
      <c r="BC99" s="219"/>
      <c r="BD99" s="219"/>
      <c r="BE99" s="219"/>
      <c r="BF99" s="219"/>
      <c r="BG99" s="219"/>
      <c r="BH99" s="219"/>
      <c r="BI99" s="219"/>
      <c r="BJ99" s="219"/>
      <c r="BK99" s="219"/>
      <c r="BL99" s="219"/>
    </row>
    <row r="100" spans="1:64" s="217" customFormat="1" ht="95.25" customHeight="1" thickTop="1" thickBot="1" x14ac:dyDescent="0.3">
      <c r="A100" s="280"/>
      <c r="B100" s="280"/>
      <c r="C100" s="280"/>
      <c r="D100" s="279"/>
      <c r="E100" s="280"/>
      <c r="F100" s="280"/>
      <c r="G100" s="280"/>
      <c r="H100" s="280"/>
      <c r="I100" s="288"/>
      <c r="J100" s="288"/>
      <c r="K100" s="288"/>
      <c r="L100" s="288"/>
      <c r="M100" s="291"/>
      <c r="N100" s="280"/>
      <c r="O100" s="288"/>
      <c r="P100" s="288"/>
      <c r="Q100" s="280"/>
      <c r="R100" s="280"/>
      <c r="S100" s="280"/>
      <c r="T100" s="288"/>
      <c r="U100" s="280"/>
      <c r="V100" s="288"/>
      <c r="W100" s="214">
        <v>2</v>
      </c>
      <c r="X100" s="215" t="s">
        <v>746</v>
      </c>
      <c r="Y100" s="208" t="str">
        <f t="shared" si="0"/>
        <v>Probabilidad</v>
      </c>
      <c r="Z100" s="209" t="s">
        <v>221</v>
      </c>
      <c r="AA100" s="209" t="s">
        <v>229</v>
      </c>
      <c r="AB100" s="210" t="s">
        <v>575</v>
      </c>
      <c r="AC100" s="209" t="s">
        <v>232</v>
      </c>
      <c r="AD100" s="209" t="s">
        <v>237</v>
      </c>
      <c r="AE100" s="209" t="s">
        <v>241</v>
      </c>
      <c r="AF100" s="211">
        <f t="shared" ref="AF100" si="54">IFERROR(IF(AND(Y99="Probabilidad",Y100="Probabilidad"),(AH99-(+AH99*AB100)),IF(Y100="Probabilidad",(Q99-(+Q99*AB100)),IF(Y100="Impacto",AH99,""))),"")</f>
        <v>0.36</v>
      </c>
      <c r="AG100" s="212" t="str">
        <f t="shared" si="1"/>
        <v>Baja</v>
      </c>
      <c r="AH100" s="210">
        <f t="shared" si="2"/>
        <v>0.36</v>
      </c>
      <c r="AI100" s="212" t="str">
        <f t="shared" ca="1" si="3"/>
        <v>Moderado</v>
      </c>
      <c r="AJ100" s="210">
        <f ca="1">IFERROR(IF(AND(Y99="Impacto",Y100="Impacto"),(AJ99-(+AJ99*AB100)),IF(Y100="Impacto",(U99-(+U99*AB100)),IF(Y100="Probabilidad",AJ99,""))),"")</f>
        <v>0.6</v>
      </c>
      <c r="AK100" s="213" t="str">
        <f t="shared" ca="1" si="4"/>
        <v>Moderado</v>
      </c>
      <c r="AL100" s="209" t="s">
        <v>268</v>
      </c>
      <c r="AM100" s="215"/>
      <c r="AN100" s="215"/>
      <c r="AO100" s="216"/>
      <c r="AP100" s="216"/>
      <c r="AQ100" s="215"/>
      <c r="AR100" s="215"/>
      <c r="AS100" s="219"/>
      <c r="AT100" s="219"/>
      <c r="AU100" s="219"/>
      <c r="AV100" s="219"/>
      <c r="AW100" s="219"/>
      <c r="AX100" s="219"/>
      <c r="AY100" s="219"/>
      <c r="AZ100" s="219"/>
      <c r="BA100" s="219"/>
      <c r="BB100" s="219"/>
      <c r="BC100" s="219"/>
      <c r="BD100" s="219"/>
      <c r="BE100" s="219"/>
      <c r="BF100" s="219"/>
      <c r="BG100" s="219"/>
      <c r="BH100" s="219"/>
      <c r="BI100" s="219"/>
      <c r="BJ100" s="219"/>
      <c r="BK100" s="219"/>
      <c r="BL100" s="219"/>
    </row>
    <row r="101" spans="1:64" s="217" customFormat="1" ht="150.75" customHeight="1" thickTop="1" thickBot="1" x14ac:dyDescent="0.3">
      <c r="A101" s="220">
        <v>38</v>
      </c>
      <c r="B101" s="208" t="s">
        <v>747</v>
      </c>
      <c r="C101" s="215" t="s">
        <v>285</v>
      </c>
      <c r="D101" s="215" t="s">
        <v>741</v>
      </c>
      <c r="E101" s="215" t="s">
        <v>253</v>
      </c>
      <c r="F101" s="215" t="s">
        <v>748</v>
      </c>
      <c r="G101" s="215" t="s">
        <v>749</v>
      </c>
      <c r="H101" s="215" t="s">
        <v>750</v>
      </c>
      <c r="I101" s="221" t="s">
        <v>496</v>
      </c>
      <c r="J101" s="221" t="s">
        <v>496</v>
      </c>
      <c r="K101" s="221" t="s">
        <v>496</v>
      </c>
      <c r="L101" s="221" t="s">
        <v>496</v>
      </c>
      <c r="M101" s="225" t="s">
        <v>483</v>
      </c>
      <c r="N101" s="215"/>
      <c r="O101" s="214">
        <v>5001</v>
      </c>
      <c r="P101" s="221" t="str">
        <f>IF(O101&lt;=0,"",IF(O101&lt;=2,"Muy Baja",IF(O101&lt;=24,"Baja",IF(O101&lt;=500,"Media",IF(O101&lt;=5000,"Alta","Muy Alta")))))</f>
        <v>Muy Alta</v>
      </c>
      <c r="Q101" s="223">
        <f>IF(P101="","",IF(P101="Muy Baja",0.2,IF(P101="Baja",0.4,IF(P101="Media",0.6,IF(P101="Alta",0.8,IF(P101="Muy Alta",1,))))))</f>
        <v>1</v>
      </c>
      <c r="R101" s="223" t="s">
        <v>203</v>
      </c>
      <c r="S101" s="223" t="str">
        <f ca="1">IF(NOT(ISERROR(MATCH(R101,'Tabla Impacto'!$B$221:$B$224,0))),'Tabla Impacto'!$F$224&amp;"Por favor no seleccionar los criterios de impacto(Afectación Económica o presupuestal y Pérdida Reputacional)",R101)</f>
        <v>El riesgo afecta la imagen de la entidad con algunos usuarios de relevancia frente al logro de los objetivos</v>
      </c>
      <c r="T101" s="221" t="str">
        <f ca="1">+IF(OR(S101='Tabla Impacto'!$C$11,S101='Tabla Impacto'!$D$11),"Leve",IF(OR(S101='Tabla Impacto'!$C$12,S101='Tabla Impacto'!$D$12),"Menor",IF(OR(S101='Tabla Impacto'!$C$13,S101='Tabla Impacto'!$D$13,S101='Tabla Impacto'!$E$13),"Moderado",IF(OR(S101='Tabla Impacto'!$C$14,S101='Tabla Impacto'!$D$14,S101='Tabla Impacto'!$E$14),"Mayor",IF(OR(S101='Tabla Impacto'!$C$15,S101='Tabla Impacto'!$D$15,S101='Tabla Impacto'!$E$15),"Catastrófico","")))))</f>
        <v>Moderado</v>
      </c>
      <c r="U101" s="223">
        <f ca="1">IF(T101="","",IF(T101="Leve",0.2,IF(T101="Menor",0.4,IF(T101="Moderado",0.6,IF(T101="Mayor",0.8,IF(T101="Catastrófico",1,))))))</f>
        <v>0.6</v>
      </c>
      <c r="V101" s="228" t="str">
        <f ca="1">IF(OR(AND(P101="Muy Baja",T101="Leve"),AND(P101="Muy Baja",T101="Menor"),AND(P101="Baja",T101="Leve")),"Bajo",IF(OR(AND(P101="Muy baja",T101="Moderado"),AND(P101="Baja",T101="Menor"),AND(P101="Baja",T101="Moderado"),AND(P101="Media",T101="Leve"),AND(P101="Media",T101="Menor"),AND(P101="Media",T101="Moderado"),AND(P101="Alta",T101="Leve"),AND(P101="Alta",T101="Menor")),"Moderado",IF(OR(AND(P101="Muy Baja",T101="Mayor"),AND(P101="Baja",T101="Mayor"),AND(P101="Media",T101="Mayor"),AND(P101="Alta",T101="Moderado"),AND(P101="Alta",T101="Mayor"),AND(P101="Muy Alta",T101="Leve"),AND(P101="Muy Alta",T101="Menor"),AND(P101="Muy Alta",T101="Moderado"),AND(P101="Muy Alta",T101="Mayor")),"Alto",IF(OR(AND(P101="Muy Baja",T101="Catastrófico"),AND(P101="Baja",T101="Catastrófico"),AND(P101="Media",T101="Catastrófico"),AND(P101="Alta",T101="Catastrófico"),AND(P101="Muy Alta",T101="Catastrófico")),"Extremo",""))))</f>
        <v>Alto</v>
      </c>
      <c r="W101" s="214">
        <v>1</v>
      </c>
      <c r="X101" s="215" t="s">
        <v>751</v>
      </c>
      <c r="Y101" s="208" t="str">
        <f t="shared" si="0"/>
        <v>Probabilidad</v>
      </c>
      <c r="Z101" s="209" t="s">
        <v>221</v>
      </c>
      <c r="AA101" s="209" t="s">
        <v>229</v>
      </c>
      <c r="AB101" s="210" t="s">
        <v>575</v>
      </c>
      <c r="AC101" s="209" t="s">
        <v>232</v>
      </c>
      <c r="AD101" s="209" t="s">
        <v>237</v>
      </c>
      <c r="AE101" s="209" t="s">
        <v>241</v>
      </c>
      <c r="AF101" s="211">
        <f>IFERROR(IF(Y101="Probabilidad",(Q101-(+Q101*AB101)),IF(Y101="Impacto",Q101,"")),"")</f>
        <v>0.6</v>
      </c>
      <c r="AG101" s="212" t="str">
        <f t="shared" si="1"/>
        <v>Media</v>
      </c>
      <c r="AH101" s="210">
        <f t="shared" si="2"/>
        <v>0.6</v>
      </c>
      <c r="AI101" s="212" t="str">
        <f t="shared" ca="1" si="3"/>
        <v>Moderado</v>
      </c>
      <c r="AJ101" s="210">
        <f ca="1">IFERROR(IF(Y101="Impacto",(U101-(+U101*AB101)),IF(Y101="Probabilidad",U101,"")),"")</f>
        <v>0.6</v>
      </c>
      <c r="AK101" s="213" t="str">
        <f t="shared" ca="1" si="4"/>
        <v>Moderado</v>
      </c>
      <c r="AL101" s="209" t="s">
        <v>268</v>
      </c>
      <c r="AM101" s="215"/>
      <c r="AN101" s="215"/>
      <c r="AO101" s="216"/>
      <c r="AP101" s="216"/>
      <c r="AQ101" s="215"/>
      <c r="AR101" s="215"/>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row>
    <row r="102" spans="1:64" s="217" customFormat="1" ht="89.25" customHeight="1" thickTop="1" thickBot="1" x14ac:dyDescent="0.3">
      <c r="A102" s="281">
        <v>39</v>
      </c>
      <c r="B102" s="274" t="s">
        <v>752</v>
      </c>
      <c r="C102" s="272" t="s">
        <v>286</v>
      </c>
      <c r="D102" s="272" t="s">
        <v>753</v>
      </c>
      <c r="E102" s="272" t="s">
        <v>249</v>
      </c>
      <c r="F102" s="272" t="s">
        <v>754</v>
      </c>
      <c r="G102" s="272" t="s">
        <v>755</v>
      </c>
      <c r="H102" s="272" t="s">
        <v>756</v>
      </c>
      <c r="I102" s="286" t="s">
        <v>496</v>
      </c>
      <c r="J102" s="286" t="s">
        <v>496</v>
      </c>
      <c r="K102" s="286" t="s">
        <v>496</v>
      </c>
      <c r="L102" s="286" t="s">
        <v>496</v>
      </c>
      <c r="M102" s="272" t="s">
        <v>259</v>
      </c>
      <c r="N102" s="272"/>
      <c r="O102" s="273">
        <v>4</v>
      </c>
      <c r="P102" s="286" t="str">
        <f>IF(O102&lt;=0,"",IF(O102&lt;=2,"Muy Baja",IF(O102&lt;=24,"Baja",IF(O102&lt;=500,"Media",IF(O102&lt;=5000,"Alta","Muy Alta")))))</f>
        <v>Baja</v>
      </c>
      <c r="Q102" s="289">
        <f>IF(P102="","",IF(P102="Muy Baja",0.2,IF(P102="Baja",0.4,IF(P102="Media",0.6,IF(P102="Alta",0.8,IF(P102="Muy Alta",1,))))))</f>
        <v>0.4</v>
      </c>
      <c r="R102" s="289" t="s">
        <v>202</v>
      </c>
      <c r="S102" s="289" t="str">
        <f ca="1">IF(NOT(ISERROR(MATCH(R102,'Tabla Impacto'!$B$221:$B$224,0))),'Tabla Impacto'!$F$224&amp;"Por favor no seleccionar los criterios de impacto(Afectación Económica o presupuestal y Pérdida Reputacional)",R102)</f>
        <v xml:space="preserve">Entre 50 y 100 SMLMV </v>
      </c>
      <c r="T102" s="286" t="str">
        <f ca="1">+IF(OR(S102='Tabla Impacto'!$C$11,S102='Tabla Impacto'!$D$11),"Leve",IF(OR(S102='Tabla Impacto'!$C$12,S102='Tabla Impacto'!$D$12),"Menor",IF(OR(S102='Tabla Impacto'!$C$13,S102='Tabla Impacto'!$D$13,S102='Tabla Impacto'!$E$13),"Moderado",IF(OR(S102='Tabla Impacto'!$C$14,S102='Tabla Impacto'!$D$14,S102='Tabla Impacto'!$E$14),"Mayor",IF(OR(S102='Tabla Impacto'!$C$15,S102='Tabla Impacto'!$D$15,S102='Tabla Impacto'!$E$15),"Catastrófico","")))))</f>
        <v>Moderado</v>
      </c>
      <c r="U102" s="289">
        <f ca="1">IF(T102="","",IF(T102="Leve",0.2,IF(T102="Menor",0.4,IF(T102="Moderado",0.6,IF(T102="Mayor",0.8,IF(T102="Catastrófico",1,))))))</f>
        <v>0.6</v>
      </c>
      <c r="V102" s="287" t="str">
        <f ca="1">IF(OR(AND(P102="Muy Baja",T102="Leve"),AND(P102="Muy Baja",T102="Menor"),AND(P102="Baja",T102="Leve")),"Bajo",IF(OR(AND(P102="Muy baja",T102="Moderado"),AND(P102="Baja",T102="Menor"),AND(P102="Baja",T102="Moderado"),AND(P102="Media",T102="Leve"),AND(P102="Media",T102="Menor"),AND(P102="Media",T102="Moderado"),AND(P102="Alta",T102="Leve"),AND(P102="Alta",T102="Menor")),"Moderado",IF(OR(AND(P102="Muy Baja",T102="Mayor"),AND(P102="Baja",T102="Mayor"),AND(P102="Media",T102="Mayor"),AND(P102="Alta",T102="Moderado"),AND(P102="Alta",T102="Mayor"),AND(P102="Muy Alta",T102="Leve"),AND(P102="Muy Alta",T102="Menor"),AND(P102="Muy Alta",T102="Moderado"),AND(P102="Muy Alta",T102="Mayor")),"Alto",IF(OR(AND(P102="Muy Baja",T102="Catastrófico"),AND(P102="Baja",T102="Catastrófico"),AND(P102="Media",T102="Catastrófico"),AND(P102="Alta",T102="Catastrófico"),AND(P102="Muy Alta",T102="Catastrófico")),"Extremo",""))))</f>
        <v>Moderado</v>
      </c>
      <c r="W102" s="214">
        <v>1</v>
      </c>
      <c r="X102" s="215" t="s">
        <v>757</v>
      </c>
      <c r="Y102" s="208" t="str">
        <f t="shared" si="0"/>
        <v>Probabilidad</v>
      </c>
      <c r="Z102" s="209" t="s">
        <v>221</v>
      </c>
      <c r="AA102" s="209" t="s">
        <v>229</v>
      </c>
      <c r="AB102" s="210" t="s">
        <v>575</v>
      </c>
      <c r="AC102" s="209" t="s">
        <v>232</v>
      </c>
      <c r="AD102" s="209" t="s">
        <v>237</v>
      </c>
      <c r="AE102" s="209" t="s">
        <v>241</v>
      </c>
      <c r="AF102" s="211">
        <f>IFERROR(IF(Y102="Probabilidad",(Q102-(+Q102*AB102)),IF(Y102="Impacto",Q102,"")),"")</f>
        <v>0.24</v>
      </c>
      <c r="AG102" s="212" t="str">
        <f t="shared" si="1"/>
        <v>Baja</v>
      </c>
      <c r="AH102" s="210">
        <f t="shared" si="2"/>
        <v>0.24</v>
      </c>
      <c r="AI102" s="212" t="str">
        <f t="shared" ca="1" si="3"/>
        <v>Moderado</v>
      </c>
      <c r="AJ102" s="210">
        <f ca="1">IFERROR(IF(Y102="Impacto",(U102-(+U102*AB102)),IF(Y102="Probabilidad",U102,"")),"")</f>
        <v>0.6</v>
      </c>
      <c r="AK102" s="213" t="str">
        <f t="shared" ca="1" si="4"/>
        <v>Moderado</v>
      </c>
      <c r="AL102" s="209" t="s">
        <v>268</v>
      </c>
      <c r="AM102" s="215"/>
      <c r="AN102" s="215"/>
      <c r="AO102" s="216"/>
      <c r="AP102" s="216"/>
      <c r="AQ102" s="215"/>
      <c r="AR102" s="215"/>
      <c r="AS102" s="219"/>
      <c r="AT102" s="219"/>
      <c r="AU102" s="219"/>
      <c r="AV102" s="219"/>
      <c r="AW102" s="219"/>
      <c r="AX102" s="219"/>
      <c r="AY102" s="219"/>
      <c r="AZ102" s="219"/>
      <c r="BA102" s="219"/>
      <c r="BB102" s="219"/>
      <c r="BC102" s="219"/>
      <c r="BD102" s="219"/>
      <c r="BE102" s="219"/>
      <c r="BF102" s="219"/>
      <c r="BG102" s="219"/>
      <c r="BH102" s="219"/>
      <c r="BI102" s="219"/>
      <c r="BJ102" s="219"/>
      <c r="BK102" s="219"/>
      <c r="BL102" s="219"/>
    </row>
    <row r="103" spans="1:64" s="217" customFormat="1" ht="89.25" customHeight="1" thickTop="1" thickBot="1" x14ac:dyDescent="0.3">
      <c r="A103" s="280"/>
      <c r="B103" s="280"/>
      <c r="C103" s="280"/>
      <c r="D103" s="279"/>
      <c r="E103" s="280"/>
      <c r="F103" s="280"/>
      <c r="G103" s="280"/>
      <c r="H103" s="280"/>
      <c r="I103" s="288"/>
      <c r="J103" s="288"/>
      <c r="K103" s="288"/>
      <c r="L103" s="288"/>
      <c r="M103" s="280"/>
      <c r="N103" s="280"/>
      <c r="O103" s="288"/>
      <c r="P103" s="288"/>
      <c r="Q103" s="280"/>
      <c r="R103" s="280"/>
      <c r="S103" s="280"/>
      <c r="T103" s="288"/>
      <c r="U103" s="280"/>
      <c r="V103" s="288"/>
      <c r="W103" s="214">
        <v>2</v>
      </c>
      <c r="X103" s="215" t="s">
        <v>758</v>
      </c>
      <c r="Y103" s="208" t="str">
        <f t="shared" si="0"/>
        <v>Probabilidad</v>
      </c>
      <c r="Z103" s="209" t="s">
        <v>221</v>
      </c>
      <c r="AA103" s="209" t="s">
        <v>229</v>
      </c>
      <c r="AB103" s="210" t="s">
        <v>575</v>
      </c>
      <c r="AC103" s="209" t="s">
        <v>232</v>
      </c>
      <c r="AD103" s="209" t="s">
        <v>237</v>
      </c>
      <c r="AE103" s="209" t="s">
        <v>241</v>
      </c>
      <c r="AF103" s="211">
        <f t="shared" ref="AF103" si="55">IFERROR(IF(AND(Y102="Probabilidad",Y103="Probabilidad"),(AH102-(+AH102*AB103)),IF(Y103="Probabilidad",(Q102-(+Q102*AB103)),IF(Y103="Impacto",AH102,""))),"")</f>
        <v>0.14399999999999999</v>
      </c>
      <c r="AG103" s="212" t="str">
        <f t="shared" si="1"/>
        <v>Muy Baja</v>
      </c>
      <c r="AH103" s="210">
        <f t="shared" si="2"/>
        <v>0.14399999999999999</v>
      </c>
      <c r="AI103" s="212" t="str">
        <f t="shared" ca="1" si="3"/>
        <v>Moderado</v>
      </c>
      <c r="AJ103" s="210">
        <f ca="1">IFERROR(IF(AND(Y102="Impacto",Y103="Impacto"),(AJ102-(+AJ102*AB103)),IF(Y103="Impacto",(U102-(+U102*AB103)),IF(Y103="Probabilidad",AJ102,""))),"")</f>
        <v>0.6</v>
      </c>
      <c r="AK103" s="213" t="str">
        <f t="shared" ca="1" si="4"/>
        <v>Moderado</v>
      </c>
      <c r="AL103" s="209" t="s">
        <v>268</v>
      </c>
      <c r="AM103" s="215"/>
      <c r="AN103" s="215"/>
      <c r="AO103" s="216"/>
      <c r="AP103" s="216"/>
      <c r="AQ103" s="215"/>
      <c r="AR103" s="215"/>
      <c r="AS103" s="219"/>
      <c r="AT103" s="219"/>
      <c r="AU103" s="219"/>
      <c r="AV103" s="219"/>
      <c r="AW103" s="219"/>
      <c r="AX103" s="219"/>
      <c r="AY103" s="219"/>
      <c r="AZ103" s="219"/>
      <c r="BA103" s="219"/>
      <c r="BB103" s="219"/>
      <c r="BC103" s="219"/>
      <c r="BD103" s="219"/>
      <c r="BE103" s="219"/>
      <c r="BF103" s="219"/>
      <c r="BG103" s="219"/>
      <c r="BH103" s="219"/>
      <c r="BI103" s="219"/>
      <c r="BJ103" s="219"/>
      <c r="BK103" s="219"/>
      <c r="BL103" s="219"/>
    </row>
    <row r="104" spans="1:64" s="217" customFormat="1" ht="85.5" customHeight="1" thickTop="1" thickBot="1" x14ac:dyDescent="0.3">
      <c r="A104" s="281">
        <v>40</v>
      </c>
      <c r="B104" s="274" t="s">
        <v>759</v>
      </c>
      <c r="C104" s="272" t="s">
        <v>286</v>
      </c>
      <c r="D104" s="272" t="s">
        <v>760</v>
      </c>
      <c r="E104" s="272" t="s">
        <v>251</v>
      </c>
      <c r="F104" s="272" t="s">
        <v>761</v>
      </c>
      <c r="G104" s="272" t="s">
        <v>762</v>
      </c>
      <c r="H104" s="272" t="s">
        <v>763</v>
      </c>
      <c r="I104" s="286" t="s">
        <v>496</v>
      </c>
      <c r="J104" s="286" t="s">
        <v>496</v>
      </c>
      <c r="K104" s="286" t="s">
        <v>496</v>
      </c>
      <c r="L104" s="286" t="s">
        <v>496</v>
      </c>
      <c r="M104" s="272" t="s">
        <v>252</v>
      </c>
      <c r="N104" s="272"/>
      <c r="O104" s="273">
        <v>4</v>
      </c>
      <c r="P104" s="286" t="str">
        <f>IF(O104&lt;=0,"",IF(O104&lt;=2,"Muy Baja",IF(O104&lt;=24,"Baja",IF(O104&lt;=500,"Media",IF(O104&lt;=5000,"Alta","Muy Alta")))))</f>
        <v>Baja</v>
      </c>
      <c r="Q104" s="289">
        <f>IF(P104="","",IF(P104="Muy Baja",0.2,IF(P104="Baja",0.4,IF(P104="Media",0.6,IF(P104="Alta",0.8,IF(P104="Muy Alta",1,))))))</f>
        <v>0.4</v>
      </c>
      <c r="R104" s="289" t="s">
        <v>203</v>
      </c>
      <c r="S104" s="289" t="str">
        <f ca="1">IF(NOT(ISERROR(MATCH(R104,'Tabla Impacto'!$B$221:$B$224,0))),'Tabla Impacto'!$F$224&amp;"Por favor no seleccionar los criterios de impacto(Afectación Económica o presupuestal y Pérdida Reputacional)",R104)</f>
        <v>El riesgo afecta la imagen de la entidad con algunos usuarios de relevancia frente al logro de los objetivos</v>
      </c>
      <c r="T104" s="286" t="str">
        <f ca="1">+IF(OR(S104='Tabla Impacto'!$C$11,S104='Tabla Impacto'!$D$11),"Leve",IF(OR(S104='Tabla Impacto'!$C$12,S104='Tabla Impacto'!$D$12),"Menor",IF(OR(S104='Tabla Impacto'!$C$13,S104='Tabla Impacto'!$D$13,S104='Tabla Impacto'!$E$13),"Moderado",IF(OR(S104='Tabla Impacto'!$C$14,S104='Tabla Impacto'!$D$14,S104='Tabla Impacto'!$E$14),"Mayor",IF(OR(S104='Tabla Impacto'!$C$15,S104='Tabla Impacto'!$D$15,S104='Tabla Impacto'!$E$15),"Catastrófico","")))))</f>
        <v>Moderado</v>
      </c>
      <c r="U104" s="289">
        <f ca="1">IF(T104="","",IF(T104="Leve",0.2,IF(T104="Menor",0.4,IF(T104="Moderado",0.6,IF(T104="Mayor",0.8,IF(T104="Catastrófico",1,))))))</f>
        <v>0.6</v>
      </c>
      <c r="V104" s="287" t="str">
        <f ca="1">IF(OR(AND(P104="Muy Baja",T104="Leve"),AND(P104="Muy Baja",T104="Menor"),AND(P104="Baja",T104="Leve")),"Bajo",IF(OR(AND(P104="Muy baja",T104="Moderado"),AND(P104="Baja",T104="Menor"),AND(P104="Baja",T104="Moderado"),AND(P104="Media",T104="Leve"),AND(P104="Media",T104="Menor"),AND(P104="Media",T104="Moderado"),AND(P104="Alta",T104="Leve"),AND(P104="Alta",T104="Menor")),"Moderado",IF(OR(AND(P104="Muy Baja",T104="Mayor"),AND(P104="Baja",T104="Mayor"),AND(P104="Media",T104="Mayor"),AND(P104="Alta",T104="Moderado"),AND(P104="Alta",T104="Mayor"),AND(P104="Muy Alta",T104="Leve"),AND(P104="Muy Alta",T104="Menor"),AND(P104="Muy Alta",T104="Moderado"),AND(P104="Muy Alta",T104="Mayor")),"Alto",IF(OR(AND(P104="Muy Baja",T104="Catastrófico"),AND(P104="Baja",T104="Catastrófico"),AND(P104="Media",T104="Catastrófico"),AND(P104="Alta",T104="Catastrófico"),AND(P104="Muy Alta",T104="Catastrófico")),"Extremo",""))))</f>
        <v>Moderado</v>
      </c>
      <c r="W104" s="214">
        <v>1</v>
      </c>
      <c r="X104" s="215" t="s">
        <v>764</v>
      </c>
      <c r="Y104" s="208" t="str">
        <f t="shared" si="0"/>
        <v>Probabilidad</v>
      </c>
      <c r="Z104" s="209" t="s">
        <v>221</v>
      </c>
      <c r="AA104" s="209" t="s">
        <v>229</v>
      </c>
      <c r="AB104" s="210" t="s">
        <v>575</v>
      </c>
      <c r="AC104" s="209" t="s">
        <v>232</v>
      </c>
      <c r="AD104" s="209" t="s">
        <v>237</v>
      </c>
      <c r="AE104" s="209" t="s">
        <v>241</v>
      </c>
      <c r="AF104" s="211">
        <f>IFERROR(IF(Y104="Probabilidad",(Q104-(+Q104*AB104)),IF(Y104="Impacto",Q104,"")),"")</f>
        <v>0.24</v>
      </c>
      <c r="AG104" s="212" t="str">
        <f t="shared" si="1"/>
        <v>Baja</v>
      </c>
      <c r="AH104" s="210">
        <f t="shared" si="2"/>
        <v>0.24</v>
      </c>
      <c r="AI104" s="212" t="str">
        <f t="shared" ca="1" si="3"/>
        <v>Moderado</v>
      </c>
      <c r="AJ104" s="210">
        <f ca="1">IFERROR(IF(Y104="Impacto",(U104-(+U104*AB104)),IF(Y104="Probabilidad",U104,"")),"")</f>
        <v>0.6</v>
      </c>
      <c r="AK104" s="213" t="str">
        <f t="shared" ca="1" si="4"/>
        <v>Moderado</v>
      </c>
      <c r="AL104" s="209"/>
      <c r="AM104" s="215"/>
      <c r="AN104" s="215"/>
      <c r="AO104" s="216"/>
      <c r="AP104" s="216"/>
      <c r="AQ104" s="215"/>
      <c r="AR104" s="215"/>
      <c r="AS104" s="219"/>
      <c r="AT104" s="219"/>
      <c r="AU104" s="219"/>
      <c r="AV104" s="219"/>
      <c r="AW104" s="219"/>
      <c r="AX104" s="219"/>
      <c r="AY104" s="219"/>
      <c r="AZ104" s="219"/>
      <c r="BA104" s="219"/>
      <c r="BB104" s="219"/>
      <c r="BC104" s="219"/>
      <c r="BD104" s="219"/>
      <c r="BE104" s="219"/>
      <c r="BF104" s="219"/>
      <c r="BG104" s="219"/>
      <c r="BH104" s="219"/>
      <c r="BI104" s="219"/>
      <c r="BJ104" s="219"/>
      <c r="BK104" s="219"/>
      <c r="BL104" s="219"/>
    </row>
    <row r="105" spans="1:64" s="217" customFormat="1" ht="85.5" customHeight="1" thickTop="1" thickBot="1" x14ac:dyDescent="0.3">
      <c r="A105" s="280"/>
      <c r="B105" s="280"/>
      <c r="C105" s="280"/>
      <c r="D105" s="279"/>
      <c r="E105" s="280"/>
      <c r="F105" s="280"/>
      <c r="G105" s="280"/>
      <c r="H105" s="280"/>
      <c r="I105" s="288"/>
      <c r="J105" s="288"/>
      <c r="K105" s="288"/>
      <c r="L105" s="288"/>
      <c r="M105" s="280"/>
      <c r="N105" s="280"/>
      <c r="O105" s="288"/>
      <c r="P105" s="288"/>
      <c r="Q105" s="280"/>
      <c r="R105" s="280"/>
      <c r="S105" s="280"/>
      <c r="T105" s="288"/>
      <c r="U105" s="280"/>
      <c r="V105" s="288"/>
      <c r="W105" s="214">
        <v>2</v>
      </c>
      <c r="X105" s="215" t="s">
        <v>765</v>
      </c>
      <c r="Y105" s="208" t="str">
        <f t="shared" si="0"/>
        <v>Probabilidad</v>
      </c>
      <c r="Z105" s="209" t="s">
        <v>221</v>
      </c>
      <c r="AA105" s="209" t="s">
        <v>229</v>
      </c>
      <c r="AB105" s="210" t="s">
        <v>575</v>
      </c>
      <c r="AC105" s="209" t="s">
        <v>232</v>
      </c>
      <c r="AD105" s="209" t="s">
        <v>237</v>
      </c>
      <c r="AE105" s="209" t="s">
        <v>241</v>
      </c>
      <c r="AF105" s="211">
        <f t="shared" ref="AF105:AF106" si="56">IFERROR(IF(AND(Y104="Probabilidad",Y105="Probabilidad"),(AH104-(+AH104*AB105)),IF(Y105="Probabilidad",(Q104-(+Q104*AB105)),IF(Y105="Impacto",AH104,""))),"")</f>
        <v>0.14399999999999999</v>
      </c>
      <c r="AG105" s="212" t="str">
        <f t="shared" si="1"/>
        <v>Muy Baja</v>
      </c>
      <c r="AH105" s="210">
        <f t="shared" si="2"/>
        <v>0.14399999999999999</v>
      </c>
      <c r="AI105" s="212" t="str">
        <f t="shared" ca="1" si="3"/>
        <v>Moderado</v>
      </c>
      <c r="AJ105" s="210">
        <f ca="1">IFERROR(IF(AND(Y104="Impacto",Y105="Impacto"),(AJ104-(+AJ104*AB105)),IF(Y105="Impacto",(U104-(+U104*AB105)),IF(Y105="Probabilidad",AJ104,""))),"")</f>
        <v>0.6</v>
      </c>
      <c r="AK105" s="213" t="str">
        <f t="shared" ca="1" si="4"/>
        <v>Moderado</v>
      </c>
      <c r="AL105" s="209"/>
      <c r="AM105" s="215"/>
      <c r="AN105" s="215"/>
      <c r="AO105" s="216"/>
      <c r="AP105" s="216"/>
      <c r="AQ105" s="215"/>
      <c r="AR105" s="215"/>
      <c r="AS105" s="219"/>
      <c r="AT105" s="219"/>
      <c r="AU105" s="219"/>
      <c r="AV105" s="219"/>
      <c r="AW105" s="219"/>
      <c r="AX105" s="219"/>
      <c r="AY105" s="219"/>
      <c r="AZ105" s="219"/>
      <c r="BA105" s="219"/>
      <c r="BB105" s="219"/>
      <c r="BC105" s="219"/>
      <c r="BD105" s="219"/>
      <c r="BE105" s="219"/>
      <c r="BF105" s="219"/>
      <c r="BG105" s="219"/>
      <c r="BH105" s="219"/>
      <c r="BI105" s="219"/>
      <c r="BJ105" s="219"/>
      <c r="BK105" s="219"/>
      <c r="BL105" s="219"/>
    </row>
    <row r="106" spans="1:64" s="217" customFormat="1" ht="111" customHeight="1" thickTop="1" thickBot="1" x14ac:dyDescent="0.3">
      <c r="A106" s="280"/>
      <c r="B106" s="280"/>
      <c r="C106" s="280"/>
      <c r="D106" s="279"/>
      <c r="E106" s="280"/>
      <c r="F106" s="280"/>
      <c r="G106" s="280"/>
      <c r="H106" s="280"/>
      <c r="I106" s="288"/>
      <c r="J106" s="288"/>
      <c r="K106" s="288"/>
      <c r="L106" s="288"/>
      <c r="M106" s="280"/>
      <c r="N106" s="280"/>
      <c r="O106" s="288"/>
      <c r="P106" s="288"/>
      <c r="Q106" s="280"/>
      <c r="R106" s="280"/>
      <c r="S106" s="280"/>
      <c r="T106" s="288"/>
      <c r="U106" s="280"/>
      <c r="V106" s="288"/>
      <c r="W106" s="214">
        <v>3</v>
      </c>
      <c r="X106" s="215" t="s">
        <v>766</v>
      </c>
      <c r="Y106" s="208" t="str">
        <f t="shared" si="0"/>
        <v>Probabilidad</v>
      </c>
      <c r="Z106" s="209" t="s">
        <v>221</v>
      </c>
      <c r="AA106" s="209" t="s">
        <v>229</v>
      </c>
      <c r="AB106" s="210" t="s">
        <v>575</v>
      </c>
      <c r="AC106" s="209" t="s">
        <v>235</v>
      </c>
      <c r="AD106" s="209" t="s">
        <v>237</v>
      </c>
      <c r="AE106" s="209" t="s">
        <v>241</v>
      </c>
      <c r="AF106" s="211">
        <f t="shared" si="56"/>
        <v>8.6399999999999991E-2</v>
      </c>
      <c r="AG106" s="212" t="str">
        <f t="shared" si="1"/>
        <v>Muy Baja</v>
      </c>
      <c r="AH106" s="210">
        <f t="shared" si="2"/>
        <v>8.6399999999999991E-2</v>
      </c>
      <c r="AI106" s="212" t="str">
        <f t="shared" ca="1" si="3"/>
        <v>Moderado</v>
      </c>
      <c r="AJ106" s="210">
        <f t="shared" ref="AJ106" ca="1" si="57">IFERROR(IF(AND(Y105="Impacto",Y106="Impacto"),(AJ105-(+AJ105*AB106)),IF(AND(Y105="Probabilidad",Y106="Impacto"),(AJ104-(+AJ104*AB106)),IF(Y106="Probabilidad",AJ105,""))),"")</f>
        <v>0.6</v>
      </c>
      <c r="AK106" s="213" t="str">
        <f t="shared" ca="1" si="4"/>
        <v>Moderado</v>
      </c>
      <c r="AL106" s="209"/>
      <c r="AM106" s="215"/>
      <c r="AN106" s="215"/>
      <c r="AO106" s="216"/>
      <c r="AP106" s="216"/>
      <c r="AQ106" s="215"/>
      <c r="AR106" s="215"/>
      <c r="AS106" s="219"/>
      <c r="AT106" s="219"/>
      <c r="AU106" s="219"/>
      <c r="AV106" s="219"/>
      <c r="AW106" s="219"/>
      <c r="AX106" s="219"/>
      <c r="AY106" s="219"/>
      <c r="AZ106" s="219"/>
      <c r="BA106" s="219"/>
      <c r="BB106" s="219"/>
      <c r="BC106" s="219"/>
      <c r="BD106" s="219"/>
      <c r="BE106" s="219"/>
      <c r="BF106" s="219"/>
      <c r="BG106" s="219"/>
      <c r="BH106" s="219"/>
      <c r="BI106" s="219"/>
      <c r="BJ106" s="219"/>
      <c r="BK106" s="219"/>
      <c r="BL106" s="219"/>
    </row>
    <row r="107" spans="1:64" s="217" customFormat="1" ht="96.75" customHeight="1" thickTop="1" thickBot="1" x14ac:dyDescent="0.3">
      <c r="A107" s="281">
        <v>41</v>
      </c>
      <c r="B107" s="274" t="s">
        <v>767</v>
      </c>
      <c r="C107" s="272" t="s">
        <v>286</v>
      </c>
      <c r="D107" s="272" t="s">
        <v>768</v>
      </c>
      <c r="E107" s="272" t="s">
        <v>253</v>
      </c>
      <c r="F107" s="272" t="s">
        <v>769</v>
      </c>
      <c r="G107" s="272" t="s">
        <v>770</v>
      </c>
      <c r="H107" s="272" t="s">
        <v>771</v>
      </c>
      <c r="I107" s="286" t="s">
        <v>496</v>
      </c>
      <c r="J107" s="286" t="s">
        <v>496</v>
      </c>
      <c r="K107" s="286" t="s">
        <v>496</v>
      </c>
      <c r="L107" s="286" t="s">
        <v>496</v>
      </c>
      <c r="M107" s="272" t="s">
        <v>252</v>
      </c>
      <c r="N107" s="272"/>
      <c r="O107" s="273">
        <v>4</v>
      </c>
      <c r="P107" s="286" t="str">
        <f>IF(O107&lt;=0,"",IF(O107&lt;=2,"Muy Baja",IF(O107&lt;=24,"Baja",IF(O107&lt;=500,"Media",IF(O107&lt;=5000,"Alta","Muy Alta")))))</f>
        <v>Baja</v>
      </c>
      <c r="Q107" s="289">
        <f>IF(P107="","",IF(P107="Muy Baja",0.2,IF(P107="Baja",0.4,IF(P107="Media",0.6,IF(P107="Alta",0.8,IF(P107="Muy Alta",1,))))))</f>
        <v>0.4</v>
      </c>
      <c r="R107" s="289" t="s">
        <v>197</v>
      </c>
      <c r="S107" s="289" t="str">
        <f ca="1">IF(NOT(ISERROR(MATCH(R107,'Tabla Impacto'!$B$221:$B$224,0))),'Tabla Impacto'!$F$224&amp;"Por favor no seleccionar los criterios de impacto(Afectación Económica o presupuestal y Pérdida Reputacional)",R107)</f>
        <v>El riesgo afecta la imagen de alguna área de la organización</v>
      </c>
      <c r="T107" s="286" t="str">
        <f ca="1">+IF(OR(S107='Tabla Impacto'!$C$11,S107='Tabla Impacto'!$D$11),"Leve",IF(OR(S107='Tabla Impacto'!$C$12,S107='Tabla Impacto'!$D$12),"Menor",IF(OR(S107='Tabla Impacto'!$C$13,S107='Tabla Impacto'!$D$13,S107='Tabla Impacto'!$E$13),"Moderado",IF(OR(S107='Tabla Impacto'!$C$14,S107='Tabla Impacto'!$D$14,S107='Tabla Impacto'!$E$14),"Mayor",IF(OR(S107='Tabla Impacto'!$C$15,S107='Tabla Impacto'!$D$15,S107='Tabla Impacto'!$E$15),"Catastrófico","")))))</f>
        <v>Leve</v>
      </c>
      <c r="U107" s="289">
        <f ca="1">IF(T107="","",IF(T107="Leve",0.2,IF(T107="Menor",0.4,IF(T107="Moderado",0.6,IF(T107="Mayor",0.8,IF(T107="Catastrófico",1,))))))</f>
        <v>0.2</v>
      </c>
      <c r="V107" s="287" t="str">
        <f ca="1">IF(OR(AND(P107="Muy Baja",T107="Leve"),AND(P107="Muy Baja",T107="Menor"),AND(P107="Baja",T107="Leve")),"Bajo",IF(OR(AND(P107="Muy baja",T107="Moderado"),AND(P107="Baja",T107="Menor"),AND(P107="Baja",T107="Moderado"),AND(P107="Media",T107="Leve"),AND(P107="Media",T107="Menor"),AND(P107="Media",T107="Moderado"),AND(P107="Alta",T107="Leve"),AND(P107="Alta",T107="Menor")),"Moderado",IF(OR(AND(P107="Muy Baja",T107="Mayor"),AND(P107="Baja",T107="Mayor"),AND(P107="Media",T107="Mayor"),AND(P107="Alta",T107="Moderado"),AND(P107="Alta",T107="Mayor"),AND(P107="Muy Alta",T107="Leve"),AND(P107="Muy Alta",T107="Menor"),AND(P107="Muy Alta",T107="Moderado"),AND(P107="Muy Alta",T107="Mayor")),"Alto",IF(OR(AND(P107="Muy Baja",T107="Catastrófico"),AND(P107="Baja",T107="Catastrófico"),AND(P107="Media",T107="Catastrófico"),AND(P107="Alta",T107="Catastrófico"),AND(P107="Muy Alta",T107="Catastrófico")),"Extremo",""))))</f>
        <v>Bajo</v>
      </c>
      <c r="W107" s="214">
        <v>1</v>
      </c>
      <c r="X107" s="215" t="s">
        <v>772</v>
      </c>
      <c r="Y107" s="208" t="str">
        <f t="shared" si="0"/>
        <v>Probabilidad</v>
      </c>
      <c r="Z107" s="209" t="s">
        <v>221</v>
      </c>
      <c r="AA107" s="209" t="s">
        <v>229</v>
      </c>
      <c r="AB107" s="210" t="s">
        <v>575</v>
      </c>
      <c r="AC107" s="209" t="s">
        <v>232</v>
      </c>
      <c r="AD107" s="209" t="s">
        <v>237</v>
      </c>
      <c r="AE107" s="209" t="s">
        <v>241</v>
      </c>
      <c r="AF107" s="211">
        <f>IFERROR(IF(Y107="Probabilidad",(Q107-(+Q107*AB107)),IF(Y107="Impacto",Q107,"")),"")</f>
        <v>0.24</v>
      </c>
      <c r="AG107" s="212" t="str">
        <f t="shared" si="1"/>
        <v>Baja</v>
      </c>
      <c r="AH107" s="210">
        <f t="shared" si="2"/>
        <v>0.24</v>
      </c>
      <c r="AI107" s="212" t="str">
        <f t="shared" ca="1" si="3"/>
        <v>Leve</v>
      </c>
      <c r="AJ107" s="210">
        <f ca="1">IFERROR(IF(Y107="Impacto",(U107-(+U107*AB107)),IF(Y107="Probabilidad",U107,"")),"")</f>
        <v>0.2</v>
      </c>
      <c r="AK107" s="213" t="str">
        <f t="shared" ca="1" si="4"/>
        <v>Bajo</v>
      </c>
      <c r="AL107" s="209"/>
      <c r="AM107" s="215"/>
      <c r="AN107" s="215"/>
      <c r="AO107" s="216"/>
      <c r="AP107" s="216"/>
      <c r="AQ107" s="215"/>
      <c r="AR107" s="215"/>
      <c r="AS107" s="219"/>
      <c r="AT107" s="219"/>
      <c r="AU107" s="219"/>
      <c r="AV107" s="219"/>
      <c r="AW107" s="219"/>
      <c r="AX107" s="219"/>
      <c r="AY107" s="219"/>
      <c r="AZ107" s="219"/>
      <c r="BA107" s="219"/>
      <c r="BB107" s="219"/>
      <c r="BC107" s="219"/>
      <c r="BD107" s="219"/>
      <c r="BE107" s="219"/>
      <c r="BF107" s="219"/>
      <c r="BG107" s="219"/>
      <c r="BH107" s="219"/>
      <c r="BI107" s="219"/>
      <c r="BJ107" s="219"/>
      <c r="BK107" s="219"/>
      <c r="BL107" s="219"/>
    </row>
    <row r="108" spans="1:64" s="217" customFormat="1" ht="96.75" customHeight="1" thickTop="1" thickBot="1" x14ac:dyDescent="0.3">
      <c r="A108" s="280"/>
      <c r="B108" s="280"/>
      <c r="C108" s="280"/>
      <c r="D108" s="279"/>
      <c r="E108" s="280"/>
      <c r="F108" s="280"/>
      <c r="G108" s="280"/>
      <c r="H108" s="280"/>
      <c r="I108" s="288"/>
      <c r="J108" s="288"/>
      <c r="K108" s="288"/>
      <c r="L108" s="288"/>
      <c r="M108" s="280"/>
      <c r="N108" s="280"/>
      <c r="O108" s="288"/>
      <c r="P108" s="288"/>
      <c r="Q108" s="280"/>
      <c r="R108" s="280"/>
      <c r="S108" s="280"/>
      <c r="T108" s="288"/>
      <c r="U108" s="280"/>
      <c r="V108" s="288"/>
      <c r="W108" s="214">
        <v>2</v>
      </c>
      <c r="X108" s="215" t="s">
        <v>773</v>
      </c>
      <c r="Y108" s="208" t="str">
        <f t="shared" si="0"/>
        <v>Probabilidad</v>
      </c>
      <c r="Z108" s="209" t="s">
        <v>221</v>
      </c>
      <c r="AA108" s="209" t="s">
        <v>229</v>
      </c>
      <c r="AB108" s="210" t="s">
        <v>575</v>
      </c>
      <c r="AC108" s="209" t="s">
        <v>232</v>
      </c>
      <c r="AD108" s="209" t="s">
        <v>237</v>
      </c>
      <c r="AE108" s="209" t="s">
        <v>241</v>
      </c>
      <c r="AF108" s="211">
        <f t="shared" ref="AF108" si="58">IFERROR(IF(AND(Y107="Probabilidad",Y108="Probabilidad"),(AH107-(+AH107*AB108)),IF(Y108="Probabilidad",(Q107-(+Q107*AB108)),IF(Y108="Impacto",AH107,""))),"")</f>
        <v>0.14399999999999999</v>
      </c>
      <c r="AG108" s="212" t="str">
        <f t="shared" si="1"/>
        <v>Muy Baja</v>
      </c>
      <c r="AH108" s="210">
        <f t="shared" si="2"/>
        <v>0.14399999999999999</v>
      </c>
      <c r="AI108" s="212" t="str">
        <f t="shared" ca="1" si="3"/>
        <v>Leve</v>
      </c>
      <c r="AJ108" s="210">
        <f ca="1">IFERROR(IF(AND(Y107="Impacto",Y108="Impacto"),(AJ107-(+AJ107*AB108)),IF(Y108="Impacto",(U107-(+U107*AB108)),IF(Y108="Probabilidad",AJ107,""))),"")</f>
        <v>0.2</v>
      </c>
      <c r="AK108" s="213" t="str">
        <f t="shared" ca="1" si="4"/>
        <v>Bajo</v>
      </c>
      <c r="AL108" s="209"/>
      <c r="AM108" s="215"/>
      <c r="AN108" s="215"/>
      <c r="AO108" s="216"/>
      <c r="AP108" s="216"/>
      <c r="AQ108" s="215"/>
      <c r="AR108" s="215"/>
      <c r="AS108" s="219"/>
      <c r="AT108" s="219"/>
      <c r="AU108" s="219"/>
      <c r="AV108" s="219"/>
      <c r="AW108" s="219"/>
      <c r="AX108" s="219"/>
      <c r="AY108" s="219"/>
      <c r="AZ108" s="219"/>
      <c r="BA108" s="219"/>
      <c r="BB108" s="219"/>
      <c r="BC108" s="219"/>
      <c r="BD108" s="219"/>
      <c r="BE108" s="219"/>
      <c r="BF108" s="219"/>
      <c r="BG108" s="219"/>
      <c r="BH108" s="219"/>
      <c r="BI108" s="219"/>
      <c r="BJ108" s="219"/>
      <c r="BK108" s="219"/>
      <c r="BL108" s="219"/>
    </row>
    <row r="109" spans="1:64" s="217" customFormat="1" ht="83.25" customHeight="1" thickTop="1" thickBot="1" x14ac:dyDescent="0.3">
      <c r="A109" s="281">
        <v>42</v>
      </c>
      <c r="B109" s="274" t="s">
        <v>774</v>
      </c>
      <c r="C109" s="272" t="s">
        <v>286</v>
      </c>
      <c r="D109" s="272" t="s">
        <v>775</v>
      </c>
      <c r="E109" s="272" t="s">
        <v>253</v>
      </c>
      <c r="F109" s="272" t="s">
        <v>776</v>
      </c>
      <c r="G109" s="272" t="s">
        <v>777</v>
      </c>
      <c r="H109" s="272" t="s">
        <v>778</v>
      </c>
      <c r="I109" s="286" t="s">
        <v>496</v>
      </c>
      <c r="J109" s="286" t="s">
        <v>496</v>
      </c>
      <c r="K109" s="286" t="s">
        <v>496</v>
      </c>
      <c r="L109" s="286" t="s">
        <v>496</v>
      </c>
      <c r="M109" s="272" t="s">
        <v>252</v>
      </c>
      <c r="N109" s="272"/>
      <c r="O109" s="273">
        <v>4</v>
      </c>
      <c r="P109" s="286" t="str">
        <f>IF(O109&lt;=0,"",IF(O109&lt;=2,"Muy Baja",IF(O109&lt;=24,"Baja",IF(O109&lt;=500,"Media",IF(O109&lt;=5000,"Alta","Muy Alta")))))</f>
        <v>Baja</v>
      </c>
      <c r="Q109" s="289">
        <f>IF(P109="","",IF(P109="Muy Baja",0.2,IF(P109="Baja",0.4,IF(P109="Media",0.6,IF(P109="Alta",0.8,IF(P109="Muy Alta",1,))))))</f>
        <v>0.4</v>
      </c>
      <c r="R109" s="289" t="s">
        <v>203</v>
      </c>
      <c r="S109" s="289" t="str">
        <f ca="1">IF(NOT(ISERROR(MATCH(R109,'Tabla Impacto'!$B$221:$B$224,0))),'Tabla Impacto'!$F$224&amp;"Por favor no seleccionar los criterios de impacto(Afectación Económica o presupuestal y Pérdida Reputacional)",R109)</f>
        <v>El riesgo afecta la imagen de la entidad con algunos usuarios de relevancia frente al logro de los objetivos</v>
      </c>
      <c r="T109" s="286" t="str">
        <f ca="1">+IF(OR(S109='Tabla Impacto'!$C$11,S109='Tabla Impacto'!$D$11),"Leve",IF(OR(S109='Tabla Impacto'!$C$12,S109='Tabla Impacto'!$D$12),"Menor",IF(OR(S109='Tabla Impacto'!$C$13,S109='Tabla Impacto'!$D$13,S109='Tabla Impacto'!$E$13),"Moderado",IF(OR(S109='Tabla Impacto'!$C$14,S109='Tabla Impacto'!$D$14,S109='Tabla Impacto'!$E$14),"Mayor",IF(OR(S109='Tabla Impacto'!$C$15,S109='Tabla Impacto'!$D$15,S109='Tabla Impacto'!$E$15),"Catastrófico","")))))</f>
        <v>Moderado</v>
      </c>
      <c r="U109" s="289">
        <f ca="1">IF(T109="","",IF(T109="Leve",0.2,IF(T109="Menor",0.4,IF(T109="Moderado",0.6,IF(T109="Mayor",0.8,IF(T109="Catastrófico",1,))))))</f>
        <v>0.6</v>
      </c>
      <c r="V109" s="287" t="str">
        <f ca="1">IF(OR(AND(P109="Muy Baja",T109="Leve"),AND(P109="Muy Baja",T109="Menor"),AND(P109="Baja",T109="Leve")),"Bajo",IF(OR(AND(P109="Muy baja",T109="Moderado"),AND(P109="Baja",T109="Menor"),AND(P109="Baja",T109="Moderado"),AND(P109="Media",T109="Leve"),AND(P109="Media",T109="Menor"),AND(P109="Media",T109="Moderado"),AND(P109="Alta",T109="Leve"),AND(P109="Alta",T109="Menor")),"Moderado",IF(OR(AND(P109="Muy Baja",T109="Mayor"),AND(P109="Baja",T109="Mayor"),AND(P109="Media",T109="Mayor"),AND(P109="Alta",T109="Moderado"),AND(P109="Alta",T109="Mayor"),AND(P109="Muy Alta",T109="Leve"),AND(P109="Muy Alta",T109="Menor"),AND(P109="Muy Alta",T109="Moderado"),AND(P109="Muy Alta",T109="Mayor")),"Alto",IF(OR(AND(P109="Muy Baja",T109="Catastrófico"),AND(P109="Baja",T109="Catastrófico"),AND(P109="Media",T109="Catastrófico"),AND(P109="Alta",T109="Catastrófico"),AND(P109="Muy Alta",T109="Catastrófico")),"Extremo",""))))</f>
        <v>Moderado</v>
      </c>
      <c r="W109" s="214">
        <v>1</v>
      </c>
      <c r="X109" s="215" t="s">
        <v>779</v>
      </c>
      <c r="Y109" s="208" t="str">
        <f t="shared" si="0"/>
        <v>Probabilidad</v>
      </c>
      <c r="Z109" s="209" t="s">
        <v>221</v>
      </c>
      <c r="AA109" s="209" t="s">
        <v>229</v>
      </c>
      <c r="AB109" s="210" t="s">
        <v>575</v>
      </c>
      <c r="AC109" s="209" t="s">
        <v>232</v>
      </c>
      <c r="AD109" s="209" t="s">
        <v>237</v>
      </c>
      <c r="AE109" s="209" t="s">
        <v>241</v>
      </c>
      <c r="AF109" s="211">
        <f>IFERROR(IF(Y109="Probabilidad",(Q109-(+Q109*AB109)),IF(Y109="Impacto",Q109,"")),"")</f>
        <v>0.24</v>
      </c>
      <c r="AG109" s="212" t="str">
        <f t="shared" si="1"/>
        <v>Baja</v>
      </c>
      <c r="AH109" s="210">
        <f t="shared" si="2"/>
        <v>0.24</v>
      </c>
      <c r="AI109" s="212" t="str">
        <f t="shared" ca="1" si="3"/>
        <v>Moderado</v>
      </c>
      <c r="AJ109" s="210">
        <f ca="1">IFERROR(IF(Y109="Impacto",(U109-(+U109*AB109)),IF(Y109="Probabilidad",U109,"")),"")</f>
        <v>0.6</v>
      </c>
      <c r="AK109" s="213" t="str">
        <f t="shared" ca="1" si="4"/>
        <v>Moderado</v>
      </c>
      <c r="AL109" s="209"/>
      <c r="AM109" s="215"/>
      <c r="AN109" s="215"/>
      <c r="AO109" s="216"/>
      <c r="AP109" s="216"/>
      <c r="AQ109" s="215"/>
      <c r="AR109" s="215"/>
      <c r="AS109" s="219"/>
      <c r="AT109" s="219"/>
      <c r="AU109" s="219"/>
      <c r="AV109" s="219"/>
      <c r="AW109" s="219"/>
      <c r="AX109" s="219"/>
      <c r="AY109" s="219"/>
      <c r="AZ109" s="219"/>
      <c r="BA109" s="219"/>
      <c r="BB109" s="219"/>
      <c r="BC109" s="219"/>
      <c r="BD109" s="219"/>
      <c r="BE109" s="219"/>
      <c r="BF109" s="219"/>
      <c r="BG109" s="219"/>
      <c r="BH109" s="219"/>
      <c r="BI109" s="219"/>
      <c r="BJ109" s="219"/>
      <c r="BK109" s="219"/>
      <c r="BL109" s="219"/>
    </row>
    <row r="110" spans="1:64" s="217" customFormat="1" ht="96" customHeight="1" thickTop="1" thickBot="1" x14ac:dyDescent="0.3">
      <c r="A110" s="280"/>
      <c r="B110" s="280"/>
      <c r="C110" s="280"/>
      <c r="D110" s="279"/>
      <c r="E110" s="280"/>
      <c r="F110" s="280"/>
      <c r="G110" s="280"/>
      <c r="H110" s="280"/>
      <c r="I110" s="288"/>
      <c r="J110" s="288"/>
      <c r="K110" s="288"/>
      <c r="L110" s="288"/>
      <c r="M110" s="280"/>
      <c r="N110" s="280"/>
      <c r="O110" s="288"/>
      <c r="P110" s="288"/>
      <c r="Q110" s="280"/>
      <c r="R110" s="280"/>
      <c r="S110" s="280"/>
      <c r="T110" s="288"/>
      <c r="U110" s="280"/>
      <c r="V110" s="288"/>
      <c r="W110" s="214">
        <v>2</v>
      </c>
      <c r="X110" s="215" t="s">
        <v>780</v>
      </c>
      <c r="Y110" s="208" t="str">
        <f t="shared" si="0"/>
        <v>Probabilidad</v>
      </c>
      <c r="Z110" s="209" t="s">
        <v>221</v>
      </c>
      <c r="AA110" s="209" t="s">
        <v>229</v>
      </c>
      <c r="AB110" s="210" t="s">
        <v>575</v>
      </c>
      <c r="AC110" s="209" t="s">
        <v>232</v>
      </c>
      <c r="AD110" s="209" t="s">
        <v>237</v>
      </c>
      <c r="AE110" s="209" t="s">
        <v>241</v>
      </c>
      <c r="AF110" s="211">
        <f t="shared" ref="AF110" si="59">IFERROR(IF(AND(Y109="Probabilidad",Y110="Probabilidad"),(AH109-(+AH109*AB110)),IF(Y110="Probabilidad",(Q109-(+Q109*AB110)),IF(Y110="Impacto",AH109,""))),"")</f>
        <v>0.14399999999999999</v>
      </c>
      <c r="AG110" s="212" t="str">
        <f t="shared" si="1"/>
        <v>Muy Baja</v>
      </c>
      <c r="AH110" s="210">
        <f t="shared" si="2"/>
        <v>0.14399999999999999</v>
      </c>
      <c r="AI110" s="212" t="str">
        <f t="shared" ca="1" si="3"/>
        <v>Moderado</v>
      </c>
      <c r="AJ110" s="210">
        <f ca="1">IFERROR(IF(AND(Y109="Impacto",Y110="Impacto"),(AJ109-(+AJ109*AB110)),IF(Y110="Impacto",(U109-(+U109*AB110)),IF(Y110="Probabilidad",AJ109,""))),"")</f>
        <v>0.6</v>
      </c>
      <c r="AK110" s="213" t="str">
        <f t="shared" ca="1" si="4"/>
        <v>Moderado</v>
      </c>
      <c r="AL110" s="209"/>
      <c r="AM110" s="215"/>
      <c r="AN110" s="215"/>
      <c r="AO110" s="216"/>
      <c r="AP110" s="216"/>
      <c r="AQ110" s="215"/>
      <c r="AR110" s="215"/>
      <c r="AS110" s="219"/>
      <c r="AT110" s="219"/>
      <c r="AU110" s="219"/>
      <c r="AV110" s="219"/>
      <c r="AW110" s="219"/>
      <c r="AX110" s="219"/>
      <c r="AY110" s="219"/>
      <c r="AZ110" s="219"/>
      <c r="BA110" s="219"/>
      <c r="BB110" s="219"/>
      <c r="BC110" s="219"/>
      <c r="BD110" s="219"/>
      <c r="BE110" s="219"/>
      <c r="BF110" s="219"/>
      <c r="BG110" s="219"/>
      <c r="BH110" s="219"/>
      <c r="BI110" s="219"/>
      <c r="BJ110" s="219"/>
      <c r="BK110" s="219"/>
      <c r="BL110" s="219"/>
    </row>
    <row r="111" spans="1:64" s="217" customFormat="1" ht="220.5" customHeight="1" thickTop="1" thickBot="1" x14ac:dyDescent="0.3">
      <c r="A111" s="220">
        <v>43</v>
      </c>
      <c r="B111" s="208" t="s">
        <v>781</v>
      </c>
      <c r="C111" s="215" t="s">
        <v>286</v>
      </c>
      <c r="D111" s="215" t="s">
        <v>753</v>
      </c>
      <c r="E111" s="215" t="s">
        <v>251</v>
      </c>
      <c r="F111" s="215" t="s">
        <v>782</v>
      </c>
      <c r="G111" s="215" t="s">
        <v>783</v>
      </c>
      <c r="H111" s="215" t="s">
        <v>784</v>
      </c>
      <c r="I111" s="221" t="s">
        <v>496</v>
      </c>
      <c r="J111" s="221" t="s">
        <v>496</v>
      </c>
      <c r="K111" s="221" t="s">
        <v>496</v>
      </c>
      <c r="L111" s="221" t="s">
        <v>496</v>
      </c>
      <c r="M111" s="215" t="s">
        <v>252</v>
      </c>
      <c r="N111" s="215"/>
      <c r="O111" s="214">
        <v>4</v>
      </c>
      <c r="P111" s="221" t="str">
        <f>IF(O111&lt;=0,"",IF(O111&lt;=2,"Muy Baja",IF(O111&lt;=24,"Baja",IF(O111&lt;=500,"Media",IF(O111&lt;=5000,"Alta","Muy Alta")))))</f>
        <v>Baja</v>
      </c>
      <c r="Q111" s="223">
        <f>IF(P111="","",IF(P111="Muy Baja",0.2,IF(P111="Baja",0.4,IF(P111="Media",0.6,IF(P111="Alta",0.8,IF(P111="Muy Alta",1,))))))</f>
        <v>0.4</v>
      </c>
      <c r="R111" s="223" t="s">
        <v>203</v>
      </c>
      <c r="S111" s="223" t="str">
        <f ca="1">IF(NOT(ISERROR(MATCH(R111,'Tabla Impacto'!$B$221:$B$224,0))),'Tabla Impacto'!$F$224&amp;"Por favor no seleccionar los criterios de impacto(Afectación Económica o presupuestal y Pérdida Reputacional)",R111)</f>
        <v>El riesgo afecta la imagen de la entidad con algunos usuarios de relevancia frente al logro de los objetivos</v>
      </c>
      <c r="T111" s="221" t="str">
        <f ca="1">+IF(OR(S111='Tabla Impacto'!$C$11,S111='Tabla Impacto'!$D$11),"Leve",IF(OR(S111='Tabla Impacto'!$C$12,S111='Tabla Impacto'!$D$12),"Menor",IF(OR(S111='Tabla Impacto'!$C$13,S111='Tabla Impacto'!$D$13,S111='Tabla Impacto'!$E$13),"Moderado",IF(OR(S111='Tabla Impacto'!$C$14,S111='Tabla Impacto'!$D$14,S111='Tabla Impacto'!$E$14),"Mayor",IF(OR(S111='Tabla Impacto'!$C$15,S111='Tabla Impacto'!$D$15,S111='Tabla Impacto'!$E$15),"Catastrófico","")))))</f>
        <v>Moderado</v>
      </c>
      <c r="U111" s="223">
        <f ca="1">IF(T111="","",IF(T111="Leve",0.2,IF(T111="Menor",0.4,IF(T111="Moderado",0.6,IF(T111="Mayor",0.8,IF(T111="Catastrófico",1,))))))</f>
        <v>0.6</v>
      </c>
      <c r="V111" s="228" t="str">
        <f ca="1">IF(OR(AND(P111="Muy Baja",T111="Leve"),AND(P111="Muy Baja",T111="Menor"),AND(P111="Baja",T111="Leve")),"Bajo",IF(OR(AND(P111="Muy baja",T111="Moderado"),AND(P111="Baja",T111="Menor"),AND(P111="Baja",T111="Moderado"),AND(P111="Media",T111="Leve"),AND(P111="Media",T111="Menor"),AND(P111="Media",T111="Moderado"),AND(P111="Alta",T111="Leve"),AND(P111="Alta",T111="Menor")),"Moderado",IF(OR(AND(P111="Muy Baja",T111="Mayor"),AND(P111="Baja",T111="Mayor"),AND(P111="Media",T111="Mayor"),AND(P111="Alta",T111="Moderado"),AND(P111="Alta",T111="Mayor"),AND(P111="Muy Alta",T111="Leve"),AND(P111="Muy Alta",T111="Menor"),AND(P111="Muy Alta",T111="Moderado"),AND(P111="Muy Alta",T111="Mayor")),"Alto",IF(OR(AND(P111="Muy Baja",T111="Catastrófico"),AND(P111="Baja",T111="Catastrófico"),AND(P111="Media",T111="Catastrófico"),AND(P111="Alta",T111="Catastrófico"),AND(P111="Muy Alta",T111="Catastrófico")),"Extremo",""))))</f>
        <v>Moderado</v>
      </c>
      <c r="W111" s="214">
        <v>1</v>
      </c>
      <c r="X111" s="215" t="s">
        <v>785</v>
      </c>
      <c r="Y111" s="208" t="str">
        <f t="shared" si="0"/>
        <v>Probabilidad</v>
      </c>
      <c r="Z111" s="209" t="s">
        <v>221</v>
      </c>
      <c r="AA111" s="209" t="s">
        <v>229</v>
      </c>
      <c r="AB111" s="210" t="str">
        <f t="shared" si="9"/>
        <v>40%</v>
      </c>
      <c r="AC111" s="209" t="s">
        <v>232</v>
      </c>
      <c r="AD111" s="209" t="s">
        <v>237</v>
      </c>
      <c r="AE111" s="209" t="s">
        <v>241</v>
      </c>
      <c r="AF111" s="211">
        <f>IFERROR(IF(Y111="Probabilidad",(Q111-(+Q111*AB111)),IF(Y111="Impacto",Q111,"")),"")</f>
        <v>0.24</v>
      </c>
      <c r="AG111" s="212" t="str">
        <f t="shared" si="1"/>
        <v>Baja</v>
      </c>
      <c r="AH111" s="210">
        <f t="shared" si="2"/>
        <v>0.24</v>
      </c>
      <c r="AI111" s="212" t="str">
        <f t="shared" ca="1" si="3"/>
        <v>Moderado</v>
      </c>
      <c r="AJ111" s="210">
        <f ca="1">IFERROR(IF(Y111="Impacto",(U111-(+U111*AB111)),IF(Y111="Probabilidad",U111,"")),"")</f>
        <v>0.6</v>
      </c>
      <c r="AK111" s="213" t="str">
        <f t="shared" ca="1" si="4"/>
        <v>Moderado</v>
      </c>
      <c r="AL111" s="209"/>
      <c r="AM111" s="215"/>
      <c r="AN111" s="215"/>
      <c r="AO111" s="216"/>
      <c r="AP111" s="216"/>
      <c r="AQ111" s="215"/>
      <c r="AR111" s="215"/>
      <c r="AS111" s="219"/>
      <c r="AT111" s="219"/>
      <c r="AU111" s="219"/>
      <c r="AV111" s="219"/>
      <c r="AW111" s="219"/>
      <c r="AX111" s="219"/>
      <c r="AY111" s="219"/>
      <c r="AZ111" s="219"/>
      <c r="BA111" s="219"/>
      <c r="BB111" s="219"/>
      <c r="BC111" s="219"/>
      <c r="BD111" s="219"/>
      <c r="BE111" s="219"/>
      <c r="BF111" s="219"/>
      <c r="BG111" s="219"/>
      <c r="BH111" s="219"/>
      <c r="BI111" s="219"/>
      <c r="BJ111" s="219"/>
      <c r="BK111" s="219"/>
      <c r="BL111" s="219"/>
    </row>
    <row r="112" spans="1:64" s="217" customFormat="1" ht="69" customHeight="1" thickTop="1" thickBot="1" x14ac:dyDescent="0.3">
      <c r="A112" s="281">
        <v>44</v>
      </c>
      <c r="B112" s="274" t="s">
        <v>786</v>
      </c>
      <c r="C112" s="272" t="s">
        <v>287</v>
      </c>
      <c r="D112" s="272" t="s">
        <v>787</v>
      </c>
      <c r="E112" s="272" t="s">
        <v>253</v>
      </c>
      <c r="F112" s="272" t="s">
        <v>788</v>
      </c>
      <c r="G112" s="272" t="s">
        <v>789</v>
      </c>
      <c r="H112" s="272" t="s">
        <v>790</v>
      </c>
      <c r="I112" s="286" t="s">
        <v>496</v>
      </c>
      <c r="J112" s="286" t="s">
        <v>496</v>
      </c>
      <c r="K112" s="286" t="s">
        <v>496</v>
      </c>
      <c r="L112" s="286" t="s">
        <v>496</v>
      </c>
      <c r="M112" s="272" t="s">
        <v>252</v>
      </c>
      <c r="N112" s="272"/>
      <c r="O112" s="273">
        <v>4000</v>
      </c>
      <c r="P112" s="286" t="str">
        <f>IF(O112&lt;=0,"",IF(O112&lt;=2,"Muy Baja",IF(O112&lt;=24,"Baja",IF(O112&lt;=500,"Media",IF(O112&lt;=5000,"Alta","Muy Alta")))))</f>
        <v>Alta</v>
      </c>
      <c r="Q112" s="289">
        <f>IF(P112="","",IF(P112="Muy Baja",0.2,IF(P112="Baja",0.4,IF(P112="Media",0.6,IF(P112="Alta",0.8,IF(P112="Muy Alta",1,))))))</f>
        <v>0.8</v>
      </c>
      <c r="R112" s="289" t="s">
        <v>200</v>
      </c>
      <c r="S112" s="289" t="str">
        <f ca="1">IF(NOT(ISERROR(MATCH(R112,'Tabla Impacto'!$B$221:$B$224,0))),'Tabla Impacto'!$F$224&amp;"Por favor no seleccionar los criterios de impacto(Afectación Económica o presupuestal y Pérdida Reputacional)",R112)</f>
        <v>El riesgo afecta la imagen de la entidad internamente, de conocimiento general, nivel interno, de junta dircetiva y accionistas y/o de provedores</v>
      </c>
      <c r="T112" s="286" t="str">
        <f ca="1">+IF(OR(S112='Tabla Impacto'!$C$11,S112='Tabla Impacto'!$D$11),"Leve",IF(OR(S112='Tabla Impacto'!$C$12,S112='Tabla Impacto'!$D$12),"Menor",IF(OR(S112='Tabla Impacto'!$C$13,S112='Tabla Impacto'!$D$13,S112='Tabla Impacto'!$E$13),"Moderado",IF(OR(S112='Tabla Impacto'!$C$14,S112='Tabla Impacto'!$D$14,S112='Tabla Impacto'!$E$14),"Mayor",IF(OR(S112='Tabla Impacto'!$C$15,S112='Tabla Impacto'!$D$15,S112='Tabla Impacto'!$E$15),"Catastrófico","")))))</f>
        <v>Menor</v>
      </c>
      <c r="U112" s="289">
        <f ca="1">IF(T112="","",IF(T112="Leve",0.2,IF(T112="Menor",0.4,IF(T112="Moderado",0.6,IF(T112="Mayor",0.8,IF(T112="Catastrófico",1,))))))</f>
        <v>0.4</v>
      </c>
      <c r="V112" s="287" t="str">
        <f ca="1">IF(OR(AND(P112="Muy Baja",T112="Leve"),AND(P112="Muy Baja",T112="Menor"),AND(P112="Baja",T112="Leve")),"Bajo",IF(OR(AND(P112="Muy baja",T112="Moderado"),AND(P112="Baja",T112="Menor"),AND(P112="Baja",T112="Moderado"),AND(P112="Media",T112="Leve"),AND(P112="Media",T112="Menor"),AND(P112="Media",T112="Moderado"),AND(P112="Alta",T112="Leve"),AND(P112="Alta",T112="Menor")),"Moderado",IF(OR(AND(P112="Muy Baja",T112="Mayor"),AND(P112="Baja",T112="Mayor"),AND(P112="Media",T112="Mayor"),AND(P112="Alta",T112="Moderado"),AND(P112="Alta",T112="Mayor"),AND(P112="Muy Alta",T112="Leve"),AND(P112="Muy Alta",T112="Menor"),AND(P112="Muy Alta",T112="Moderado"),AND(P112="Muy Alta",T112="Mayor")),"Alto",IF(OR(AND(P112="Muy Baja",T112="Catastrófico"),AND(P112="Baja",T112="Catastrófico"),AND(P112="Media",T112="Catastrófico"),AND(P112="Alta",T112="Catastrófico"),AND(P112="Muy Alta",T112="Catastrófico")),"Extremo",""))))</f>
        <v>Moderado</v>
      </c>
      <c r="W112" s="214">
        <v>1</v>
      </c>
      <c r="X112" s="215" t="s">
        <v>791</v>
      </c>
      <c r="Y112" s="208" t="str">
        <f t="shared" si="0"/>
        <v>Probabilidad</v>
      </c>
      <c r="Z112" s="209" t="s">
        <v>221</v>
      </c>
      <c r="AA112" s="209" t="s">
        <v>229</v>
      </c>
      <c r="AB112" s="210" t="str">
        <f t="shared" si="9"/>
        <v>40%</v>
      </c>
      <c r="AC112" s="209" t="s">
        <v>232</v>
      </c>
      <c r="AD112" s="209" t="s">
        <v>237</v>
      </c>
      <c r="AE112" s="209" t="s">
        <v>241</v>
      </c>
      <c r="AF112" s="211">
        <f>IFERROR(IF(Y112="Probabilidad",(Q112-(+Q112*AB112)),IF(Y112="Impacto",Q112,"")),"")</f>
        <v>0.48</v>
      </c>
      <c r="AG112" s="212" t="str">
        <f t="shared" si="1"/>
        <v>Media</v>
      </c>
      <c r="AH112" s="210">
        <f t="shared" si="2"/>
        <v>0.48</v>
      </c>
      <c r="AI112" s="212" t="str">
        <f t="shared" ca="1" si="3"/>
        <v>Menor</v>
      </c>
      <c r="AJ112" s="210">
        <f ca="1">IFERROR(IF(Y112="Impacto",(U112-(+U112*AB112)),IF(Y112="Probabilidad",U112,"")),"")</f>
        <v>0.4</v>
      </c>
      <c r="AK112" s="213" t="str">
        <f t="shared" ca="1" si="4"/>
        <v>Moderado</v>
      </c>
      <c r="AL112" s="209"/>
      <c r="AM112" s="215"/>
      <c r="AN112" s="215"/>
      <c r="AO112" s="216"/>
      <c r="AP112" s="216"/>
      <c r="AQ112" s="215"/>
      <c r="AR112" s="215"/>
      <c r="AS112" s="219"/>
      <c r="AT112" s="219"/>
      <c r="AU112" s="219"/>
      <c r="AV112" s="219"/>
      <c r="AW112" s="219"/>
      <c r="AX112" s="219"/>
      <c r="AY112" s="219"/>
      <c r="AZ112" s="219"/>
      <c r="BA112" s="219"/>
      <c r="BB112" s="219"/>
      <c r="BC112" s="219"/>
      <c r="BD112" s="219"/>
      <c r="BE112" s="219"/>
      <c r="BF112" s="219"/>
      <c r="BG112" s="219"/>
      <c r="BH112" s="219"/>
      <c r="BI112" s="219"/>
      <c r="BJ112" s="219"/>
      <c r="BK112" s="219"/>
      <c r="BL112" s="219"/>
    </row>
    <row r="113" spans="1:64" s="217" customFormat="1" ht="69" customHeight="1" thickTop="1" thickBot="1" x14ac:dyDescent="0.3">
      <c r="A113" s="280"/>
      <c r="B113" s="280"/>
      <c r="C113" s="280"/>
      <c r="D113" s="279"/>
      <c r="E113" s="280"/>
      <c r="F113" s="280"/>
      <c r="G113" s="280"/>
      <c r="H113" s="280"/>
      <c r="I113" s="288" t="s">
        <v>496</v>
      </c>
      <c r="J113" s="288" t="s">
        <v>496</v>
      </c>
      <c r="K113" s="288" t="s">
        <v>496</v>
      </c>
      <c r="L113" s="288" t="s">
        <v>496</v>
      </c>
      <c r="M113" s="280"/>
      <c r="N113" s="280"/>
      <c r="O113" s="288"/>
      <c r="P113" s="288"/>
      <c r="Q113" s="280"/>
      <c r="R113" s="280"/>
      <c r="S113" s="280"/>
      <c r="T113" s="288"/>
      <c r="U113" s="280"/>
      <c r="V113" s="288"/>
      <c r="W113" s="214">
        <v>2</v>
      </c>
      <c r="X113" s="215" t="s">
        <v>792</v>
      </c>
      <c r="Y113" s="208" t="str">
        <f t="shared" si="0"/>
        <v>Probabilidad</v>
      </c>
      <c r="Z113" s="209" t="s">
        <v>221</v>
      </c>
      <c r="AA113" s="209" t="s">
        <v>229</v>
      </c>
      <c r="AB113" s="210" t="str">
        <f t="shared" si="9"/>
        <v>40%</v>
      </c>
      <c r="AC113" s="209" t="s">
        <v>232</v>
      </c>
      <c r="AD113" s="209" t="s">
        <v>237</v>
      </c>
      <c r="AE113" s="209" t="s">
        <v>241</v>
      </c>
      <c r="AF113" s="211">
        <f t="shared" ref="AF113:AF115" si="60">IFERROR(IF(AND(Y112="Probabilidad",Y113="Probabilidad"),(AH112-(+AH112*AB113)),IF(Y113="Probabilidad",(Q112-(+Q112*AB113)),IF(Y113="Impacto",AH112,""))),"")</f>
        <v>0.28799999999999998</v>
      </c>
      <c r="AG113" s="212" t="str">
        <f t="shared" si="1"/>
        <v>Baja</v>
      </c>
      <c r="AH113" s="210">
        <f t="shared" si="2"/>
        <v>0.28799999999999998</v>
      </c>
      <c r="AI113" s="212" t="str">
        <f t="shared" ca="1" si="3"/>
        <v>Menor</v>
      </c>
      <c r="AJ113" s="210">
        <f ca="1">IFERROR(IF(AND(Y112="Impacto",Y113="Impacto"),(AJ112-(+AJ112*AB113)),IF(Y113="Impacto",(U112-(+U112*AB113)),IF(Y113="Probabilidad",AJ112,""))),"")</f>
        <v>0.4</v>
      </c>
      <c r="AK113" s="213" t="str">
        <f t="shared" ca="1" si="4"/>
        <v>Moderado</v>
      </c>
      <c r="AL113" s="209"/>
      <c r="AM113" s="215"/>
      <c r="AN113" s="215"/>
      <c r="AO113" s="216"/>
      <c r="AP113" s="216"/>
      <c r="AQ113" s="215"/>
      <c r="AR113" s="215"/>
      <c r="AS113" s="219"/>
      <c r="AT113" s="219"/>
      <c r="AU113" s="219"/>
      <c r="AV113" s="219"/>
      <c r="AW113" s="219"/>
      <c r="AX113" s="219"/>
      <c r="AY113" s="219"/>
      <c r="AZ113" s="219"/>
      <c r="BA113" s="219"/>
      <c r="BB113" s="219"/>
      <c r="BC113" s="219"/>
      <c r="BD113" s="219"/>
      <c r="BE113" s="219"/>
      <c r="BF113" s="219"/>
      <c r="BG113" s="219"/>
      <c r="BH113" s="219"/>
      <c r="BI113" s="219"/>
      <c r="BJ113" s="219"/>
      <c r="BK113" s="219"/>
      <c r="BL113" s="219"/>
    </row>
    <row r="114" spans="1:64" s="217" customFormat="1" ht="69" customHeight="1" thickTop="1" thickBot="1" x14ac:dyDescent="0.3">
      <c r="A114" s="280"/>
      <c r="B114" s="280"/>
      <c r="C114" s="280"/>
      <c r="D114" s="279"/>
      <c r="E114" s="280"/>
      <c r="F114" s="280"/>
      <c r="G114" s="280"/>
      <c r="H114" s="280"/>
      <c r="I114" s="288" t="s">
        <v>496</v>
      </c>
      <c r="J114" s="288" t="s">
        <v>496</v>
      </c>
      <c r="K114" s="288" t="s">
        <v>496</v>
      </c>
      <c r="L114" s="288" t="s">
        <v>496</v>
      </c>
      <c r="M114" s="280"/>
      <c r="N114" s="280"/>
      <c r="O114" s="288"/>
      <c r="P114" s="288"/>
      <c r="Q114" s="280"/>
      <c r="R114" s="280"/>
      <c r="S114" s="280"/>
      <c r="T114" s="288"/>
      <c r="U114" s="280"/>
      <c r="V114" s="288"/>
      <c r="W114" s="214">
        <v>3</v>
      </c>
      <c r="X114" s="215" t="s">
        <v>793</v>
      </c>
      <c r="Y114" s="208" t="str">
        <f t="shared" si="0"/>
        <v>Probabilidad</v>
      </c>
      <c r="Z114" s="209" t="s">
        <v>221</v>
      </c>
      <c r="AA114" s="209" t="s">
        <v>229</v>
      </c>
      <c r="AB114" s="210" t="str">
        <f t="shared" si="9"/>
        <v>40%</v>
      </c>
      <c r="AC114" s="209" t="s">
        <v>232</v>
      </c>
      <c r="AD114" s="209" t="s">
        <v>237</v>
      </c>
      <c r="AE114" s="209" t="s">
        <v>241</v>
      </c>
      <c r="AF114" s="211">
        <f t="shared" si="60"/>
        <v>0.17279999999999998</v>
      </c>
      <c r="AG114" s="212" t="str">
        <f t="shared" si="1"/>
        <v>Muy Baja</v>
      </c>
      <c r="AH114" s="210">
        <f t="shared" si="2"/>
        <v>0.17279999999999998</v>
      </c>
      <c r="AI114" s="212" t="str">
        <f t="shared" ca="1" si="3"/>
        <v>Menor</v>
      </c>
      <c r="AJ114" s="210">
        <f t="shared" ref="AJ114:AJ115" ca="1" si="61">IFERROR(IF(AND(Y113="Impacto",Y114="Impacto"),(AJ113-(+AJ113*AB114)),IF(AND(Y113="Probabilidad",Y114="Impacto"),(AJ112-(+AJ112*AB114)),IF(Y114="Probabilidad",AJ113,""))),"")</f>
        <v>0.4</v>
      </c>
      <c r="AK114" s="213" t="str">
        <f t="shared" ca="1" si="4"/>
        <v>Bajo</v>
      </c>
      <c r="AL114" s="209"/>
      <c r="AM114" s="215"/>
      <c r="AN114" s="215"/>
      <c r="AO114" s="216"/>
      <c r="AP114" s="216"/>
      <c r="AQ114" s="215"/>
      <c r="AR114" s="215"/>
      <c r="AS114" s="219"/>
      <c r="AT114" s="219"/>
      <c r="AU114" s="219"/>
      <c r="AV114" s="219"/>
      <c r="AW114" s="219"/>
      <c r="AX114" s="219"/>
      <c r="AY114" s="219"/>
      <c r="AZ114" s="219"/>
      <c r="BA114" s="219"/>
      <c r="BB114" s="219"/>
      <c r="BC114" s="219"/>
      <c r="BD114" s="219"/>
      <c r="BE114" s="219"/>
      <c r="BF114" s="219"/>
      <c r="BG114" s="219"/>
      <c r="BH114" s="219"/>
      <c r="BI114" s="219"/>
      <c r="BJ114" s="219"/>
      <c r="BK114" s="219"/>
      <c r="BL114" s="219"/>
    </row>
    <row r="115" spans="1:64" s="217" customFormat="1" ht="69" customHeight="1" thickTop="1" thickBot="1" x14ac:dyDescent="0.3">
      <c r="A115" s="280"/>
      <c r="B115" s="280"/>
      <c r="C115" s="280"/>
      <c r="D115" s="279"/>
      <c r="E115" s="280"/>
      <c r="F115" s="280"/>
      <c r="G115" s="280"/>
      <c r="H115" s="280"/>
      <c r="I115" s="288" t="s">
        <v>496</v>
      </c>
      <c r="J115" s="288" t="s">
        <v>496</v>
      </c>
      <c r="K115" s="288" t="s">
        <v>496</v>
      </c>
      <c r="L115" s="288" t="s">
        <v>496</v>
      </c>
      <c r="M115" s="280"/>
      <c r="N115" s="280"/>
      <c r="O115" s="288"/>
      <c r="P115" s="288"/>
      <c r="Q115" s="280"/>
      <c r="R115" s="280"/>
      <c r="S115" s="280"/>
      <c r="T115" s="288"/>
      <c r="U115" s="280"/>
      <c r="V115" s="288"/>
      <c r="W115" s="214">
        <v>4</v>
      </c>
      <c r="X115" s="215" t="s">
        <v>794</v>
      </c>
      <c r="Y115" s="208" t="str">
        <f t="shared" si="0"/>
        <v>Probabilidad</v>
      </c>
      <c r="Z115" s="209" t="s">
        <v>221</v>
      </c>
      <c r="AA115" s="209" t="s">
        <v>229</v>
      </c>
      <c r="AB115" s="210" t="str">
        <f t="shared" si="9"/>
        <v>40%</v>
      </c>
      <c r="AC115" s="209" t="s">
        <v>232</v>
      </c>
      <c r="AD115" s="209" t="s">
        <v>237</v>
      </c>
      <c r="AE115" s="209" t="s">
        <v>241</v>
      </c>
      <c r="AF115" s="211">
        <f t="shared" si="60"/>
        <v>0.10367999999999998</v>
      </c>
      <c r="AG115" s="212" t="str">
        <f t="shared" si="1"/>
        <v>Muy Baja</v>
      </c>
      <c r="AH115" s="210">
        <f t="shared" si="2"/>
        <v>0.10367999999999998</v>
      </c>
      <c r="AI115" s="212" t="str">
        <f t="shared" ca="1" si="3"/>
        <v>Menor</v>
      </c>
      <c r="AJ115" s="210">
        <f t="shared" ca="1" si="61"/>
        <v>0.4</v>
      </c>
      <c r="AK115" s="213" t="str">
        <f t="shared" ca="1" si="4"/>
        <v>Bajo</v>
      </c>
      <c r="AL115" s="209"/>
      <c r="AM115" s="215"/>
      <c r="AN115" s="215"/>
      <c r="AO115" s="216"/>
      <c r="AP115" s="216"/>
      <c r="AQ115" s="215"/>
      <c r="AR115" s="215"/>
      <c r="AS115" s="219"/>
      <c r="AT115" s="219"/>
      <c r="AU115" s="219"/>
      <c r="AV115" s="219"/>
      <c r="AW115" s="219"/>
      <c r="AX115" s="219"/>
      <c r="AY115" s="219"/>
      <c r="AZ115" s="219"/>
      <c r="BA115" s="219"/>
      <c r="BB115" s="219"/>
      <c r="BC115" s="219"/>
      <c r="BD115" s="219"/>
      <c r="BE115" s="219"/>
      <c r="BF115" s="219"/>
      <c r="BG115" s="219"/>
      <c r="BH115" s="219"/>
      <c r="BI115" s="219"/>
      <c r="BJ115" s="219"/>
      <c r="BK115" s="219"/>
      <c r="BL115" s="219"/>
    </row>
    <row r="116" spans="1:64" s="217" customFormat="1" ht="117.75" customHeight="1" thickTop="1" thickBot="1" x14ac:dyDescent="0.3">
      <c r="A116" s="220">
        <v>45</v>
      </c>
      <c r="B116" s="208" t="s">
        <v>795</v>
      </c>
      <c r="C116" s="215" t="s">
        <v>287</v>
      </c>
      <c r="D116" s="215" t="s">
        <v>796</v>
      </c>
      <c r="E116" s="215" t="s">
        <v>253</v>
      </c>
      <c r="F116" s="215" t="s">
        <v>797</v>
      </c>
      <c r="G116" s="215" t="s">
        <v>798</v>
      </c>
      <c r="H116" s="215" t="s">
        <v>799</v>
      </c>
      <c r="I116" s="221" t="s">
        <v>496</v>
      </c>
      <c r="J116" s="221" t="s">
        <v>496</v>
      </c>
      <c r="K116" s="221" t="s">
        <v>496</v>
      </c>
      <c r="L116" s="221" t="s">
        <v>496</v>
      </c>
      <c r="M116" s="215" t="s">
        <v>252</v>
      </c>
      <c r="N116" s="215"/>
      <c r="O116" s="214">
        <v>365</v>
      </c>
      <c r="P116" s="221" t="str">
        <f>IF(O116&lt;=0,"",IF(O116&lt;=2,"Muy Baja",IF(O116&lt;=24,"Baja",IF(O116&lt;=500,"Media",IF(O116&lt;=5000,"Alta","Muy Alta")))))</f>
        <v>Media</v>
      </c>
      <c r="Q116" s="223">
        <f>IF(P116="","",IF(P116="Muy Baja",0.2,IF(P116="Baja",0.4,IF(P116="Media",0.6,IF(P116="Alta",0.8,IF(P116="Muy Alta",1,))))))</f>
        <v>0.6</v>
      </c>
      <c r="R116" s="223" t="s">
        <v>197</v>
      </c>
      <c r="S116" s="223" t="str">
        <f ca="1">IF(NOT(ISERROR(MATCH(R116,'Tabla Impacto'!$B$221:$B$224,0))),'Tabla Impacto'!$F$224&amp;"Por favor no seleccionar los criterios de impacto(Afectación Económica o presupuestal y Pérdida Reputacional)",R116)</f>
        <v>El riesgo afecta la imagen de alguna área de la organización</v>
      </c>
      <c r="T116" s="221" t="str">
        <f ca="1">+IF(OR(S116='Tabla Impacto'!$C$11,S116='Tabla Impacto'!$D$11),"Leve",IF(OR(S116='Tabla Impacto'!$C$12,S116='Tabla Impacto'!$D$12),"Menor",IF(OR(S116='Tabla Impacto'!$C$13,S116='Tabla Impacto'!$D$13,S116='Tabla Impacto'!$E$13),"Moderado",IF(OR(S116='Tabla Impacto'!$C$14,S116='Tabla Impacto'!$D$14,S116='Tabla Impacto'!$E$14),"Mayor",IF(OR(S116='Tabla Impacto'!$C$15,S116='Tabla Impacto'!$D$15,S116='Tabla Impacto'!$E$15),"Catastrófico","")))))</f>
        <v>Leve</v>
      </c>
      <c r="U116" s="223">
        <f ca="1">IF(T116="","",IF(T116="Leve",0.2,IF(T116="Menor",0.4,IF(T116="Moderado",0.6,IF(T116="Mayor",0.8,IF(T116="Catastrófico",1,))))))</f>
        <v>0.2</v>
      </c>
      <c r="V116" s="228" t="str">
        <f ca="1">IF(OR(AND(P116="Muy Baja",T116="Leve"),AND(P116="Muy Baja",T116="Menor"),AND(P116="Baja",T116="Leve")),"Bajo",IF(OR(AND(P116="Muy baja",T116="Moderado"),AND(P116="Baja",T116="Menor"),AND(P116="Baja",T116="Moderado"),AND(P116="Media",T116="Leve"),AND(P116="Media",T116="Menor"),AND(P116="Media",T116="Moderado"),AND(P116="Alta",T116="Leve"),AND(P116="Alta",T116="Menor")),"Moderado",IF(OR(AND(P116="Muy Baja",T116="Mayor"),AND(P116="Baja",T116="Mayor"),AND(P116="Media",T116="Mayor"),AND(P116="Alta",T116="Moderado"),AND(P116="Alta",T116="Mayor"),AND(P116="Muy Alta",T116="Leve"),AND(P116="Muy Alta",T116="Menor"),AND(P116="Muy Alta",T116="Moderado"),AND(P116="Muy Alta",T116="Mayor")),"Alto",IF(OR(AND(P116="Muy Baja",T116="Catastrófico"),AND(P116="Baja",T116="Catastrófico"),AND(P116="Media",T116="Catastrófico"),AND(P116="Alta",T116="Catastrófico"),AND(P116="Muy Alta",T116="Catastrófico")),"Extremo",""))))</f>
        <v>Moderado</v>
      </c>
      <c r="W116" s="214">
        <v>1</v>
      </c>
      <c r="X116" s="215" t="s">
        <v>800</v>
      </c>
      <c r="Y116" s="208" t="str">
        <f t="shared" si="0"/>
        <v>Probabilidad</v>
      </c>
      <c r="Z116" s="209" t="s">
        <v>221</v>
      </c>
      <c r="AA116" s="209" t="s">
        <v>229</v>
      </c>
      <c r="AB116" s="210" t="str">
        <f t="shared" si="9"/>
        <v>40%</v>
      </c>
      <c r="AC116" s="209" t="s">
        <v>232</v>
      </c>
      <c r="AD116" s="209" t="s">
        <v>237</v>
      </c>
      <c r="AE116" s="209" t="s">
        <v>241</v>
      </c>
      <c r="AF116" s="211">
        <f>IFERROR(IF(Y116="Probabilidad",(Q116-(+Q116*AB116)),IF(Y116="Impacto",Q116,"")),"")</f>
        <v>0.36</v>
      </c>
      <c r="AG116" s="212" t="str">
        <f t="shared" si="1"/>
        <v>Baja</v>
      </c>
      <c r="AH116" s="210">
        <f t="shared" si="2"/>
        <v>0.36</v>
      </c>
      <c r="AI116" s="212" t="str">
        <f t="shared" ca="1" si="3"/>
        <v>Leve</v>
      </c>
      <c r="AJ116" s="210">
        <f ca="1">IFERROR(IF(Y116="Impacto",(U116-(+U116*AB116)),IF(Y116="Probabilidad",U116,"")),"")</f>
        <v>0.2</v>
      </c>
      <c r="AK116" s="213" t="str">
        <f t="shared" ca="1" si="4"/>
        <v>Bajo</v>
      </c>
      <c r="AL116" s="209" t="s">
        <v>268</v>
      </c>
      <c r="AM116" s="215"/>
      <c r="AN116" s="215"/>
      <c r="AO116" s="216"/>
      <c r="AP116" s="216"/>
      <c r="AQ116" s="215"/>
      <c r="AR116" s="215"/>
      <c r="AS116" s="219"/>
      <c r="AT116" s="219"/>
      <c r="AU116" s="219"/>
      <c r="AV116" s="219"/>
      <c r="AW116" s="219"/>
      <c r="AX116" s="219"/>
      <c r="AY116" s="219"/>
      <c r="AZ116" s="219"/>
      <c r="BA116" s="219"/>
      <c r="BB116" s="219"/>
      <c r="BC116" s="219"/>
      <c r="BD116" s="219"/>
      <c r="BE116" s="219"/>
      <c r="BF116" s="219"/>
      <c r="BG116" s="219"/>
      <c r="BH116" s="219"/>
      <c r="BI116" s="219"/>
      <c r="BJ116" s="219"/>
      <c r="BK116" s="219"/>
      <c r="BL116" s="219"/>
    </row>
    <row r="117" spans="1:64" s="217" customFormat="1" ht="223.5" customHeight="1" thickTop="1" thickBot="1" x14ac:dyDescent="0.3">
      <c r="A117" s="220">
        <v>46</v>
      </c>
      <c r="B117" s="208" t="s">
        <v>802</v>
      </c>
      <c r="C117" s="215" t="s">
        <v>287</v>
      </c>
      <c r="D117" s="215" t="s">
        <v>803</v>
      </c>
      <c r="E117" s="215" t="s">
        <v>253</v>
      </c>
      <c r="F117" s="215" t="s">
        <v>687</v>
      </c>
      <c r="G117" s="215" t="s">
        <v>804</v>
      </c>
      <c r="H117" s="215" t="s">
        <v>1227</v>
      </c>
      <c r="I117" s="221" t="s">
        <v>496</v>
      </c>
      <c r="J117" s="221" t="s">
        <v>496</v>
      </c>
      <c r="K117" s="221" t="s">
        <v>496</v>
      </c>
      <c r="L117" s="221" t="s">
        <v>496</v>
      </c>
      <c r="M117" s="224" t="s">
        <v>254</v>
      </c>
      <c r="N117" s="215"/>
      <c r="O117" s="214">
        <v>365</v>
      </c>
      <c r="P117" s="221" t="str">
        <f>IF(O117&lt;=0,"",IF(O117&lt;=2,"Muy Baja",IF(O117&lt;=24,"Baja",IF(O117&lt;=500,"Media",IF(O117&lt;=5000,"Alta","Muy Alta")))))</f>
        <v>Media</v>
      </c>
      <c r="Q117" s="223">
        <f>IF(P117="","",IF(P117="Muy Baja",0.2,IF(P117="Baja",0.4,IF(P117="Media",0.6,IF(P117="Alta",0.8,IF(P117="Muy Alta",1,))))))</f>
        <v>0.6</v>
      </c>
      <c r="R117" s="223" t="s">
        <v>203</v>
      </c>
      <c r="S117" s="223" t="str">
        <f ca="1">IF(NOT(ISERROR(MATCH(R117,'Tabla Impacto'!$B$221:$B$224,0))),'Tabla Impacto'!$F$224&amp;"Por favor no seleccionar los criterios de impacto(Afectación Económica o presupuestal y Pérdida Reputacional)",R117)</f>
        <v>El riesgo afecta la imagen de la entidad con algunos usuarios de relevancia frente al logro de los objetivos</v>
      </c>
      <c r="T117" s="221" t="str">
        <f ca="1">+IF(OR(S117='Tabla Impacto'!$C$11,S117='Tabla Impacto'!$D$11),"Leve",IF(OR(S117='Tabla Impacto'!$C$12,S117='Tabla Impacto'!$D$12),"Menor",IF(OR(S117='Tabla Impacto'!$C$13,S117='Tabla Impacto'!$D$13,S117='Tabla Impacto'!$E$13),"Moderado",IF(OR(S117='Tabla Impacto'!$C$14,S117='Tabla Impacto'!$D$14,S117='Tabla Impacto'!$E$14),"Mayor",IF(OR(S117='Tabla Impacto'!$C$15,S117='Tabla Impacto'!$D$15,S117='Tabla Impacto'!$E$15),"Catastrófico","")))))</f>
        <v>Moderado</v>
      </c>
      <c r="U117" s="223">
        <f ca="1">IF(T117="","",IF(T117="Leve",0.2,IF(T117="Menor",0.4,IF(T117="Moderado",0.6,IF(T117="Mayor",0.8,IF(T117="Catastrófico",1,))))))</f>
        <v>0.6</v>
      </c>
      <c r="V117" s="228" t="str">
        <f ca="1">IF(OR(AND(P117="Muy Baja",T117="Leve"),AND(P117="Muy Baja",T117="Menor"),AND(P117="Baja",T117="Leve")),"Bajo",IF(OR(AND(P117="Muy baja",T117="Moderado"),AND(P117="Baja",T117="Menor"),AND(P117="Baja",T117="Moderado"),AND(P117="Media",T117="Leve"),AND(P117="Media",T117="Menor"),AND(P117="Media",T117="Moderado"),AND(P117="Alta",T117="Leve"),AND(P117="Alta",T117="Menor")),"Moderado",IF(OR(AND(P117="Muy Baja",T117="Mayor"),AND(P117="Baja",T117="Mayor"),AND(P117="Media",T117="Mayor"),AND(P117="Alta",T117="Moderado"),AND(P117="Alta",T117="Mayor"),AND(P117="Muy Alta",T117="Leve"),AND(P117="Muy Alta",T117="Menor"),AND(P117="Muy Alta",T117="Moderado"),AND(P117="Muy Alta",T117="Mayor")),"Alto",IF(OR(AND(P117="Muy Baja",T117="Catastrófico"),AND(P117="Baja",T117="Catastrófico"),AND(P117="Media",T117="Catastrófico"),AND(P117="Alta",T117="Catastrófico"),AND(P117="Muy Alta",T117="Catastrófico")),"Extremo",""))))</f>
        <v>Moderado</v>
      </c>
      <c r="W117" s="214">
        <v>1</v>
      </c>
      <c r="X117" s="215" t="s">
        <v>805</v>
      </c>
      <c r="Y117" s="208" t="str">
        <f t="shared" si="0"/>
        <v>Probabilidad</v>
      </c>
      <c r="Z117" s="209" t="s">
        <v>221</v>
      </c>
      <c r="AA117" s="209" t="s">
        <v>229</v>
      </c>
      <c r="AB117" s="210" t="str">
        <f t="shared" si="9"/>
        <v>40%</v>
      </c>
      <c r="AC117" s="209" t="s">
        <v>232</v>
      </c>
      <c r="AD117" s="209" t="s">
        <v>237</v>
      </c>
      <c r="AE117" s="209" t="s">
        <v>241</v>
      </c>
      <c r="AF117" s="211">
        <f>IFERROR(IF(Y117="Probabilidad",(Q117-(+Q117*AB117)),IF(Y117="Impacto",Q117,"")),"")</f>
        <v>0.36</v>
      </c>
      <c r="AG117" s="212" t="str">
        <f t="shared" si="1"/>
        <v>Baja</v>
      </c>
      <c r="AH117" s="210">
        <f t="shared" si="2"/>
        <v>0.36</v>
      </c>
      <c r="AI117" s="212" t="str">
        <f t="shared" ca="1" si="3"/>
        <v>Moderado</v>
      </c>
      <c r="AJ117" s="210">
        <f ca="1">IFERROR(IF(Y117="Impacto",(U117-(+U117*AB117)),IF(Y117="Probabilidad",U117,"")),"")</f>
        <v>0.6</v>
      </c>
      <c r="AK117" s="213" t="str">
        <f t="shared" ca="1" si="4"/>
        <v>Moderado</v>
      </c>
      <c r="AL117" s="209" t="s">
        <v>268</v>
      </c>
      <c r="AM117" s="215"/>
      <c r="AN117" s="215"/>
      <c r="AO117" s="216"/>
      <c r="AP117" s="216"/>
      <c r="AQ117" s="215"/>
      <c r="AR117" s="215"/>
      <c r="AS117" s="219"/>
      <c r="AT117" s="219"/>
      <c r="AU117" s="219"/>
      <c r="AV117" s="219"/>
      <c r="AW117" s="219"/>
      <c r="AX117" s="219"/>
      <c r="AY117" s="219"/>
      <c r="AZ117" s="219"/>
      <c r="BA117" s="219"/>
      <c r="BB117" s="219"/>
      <c r="BC117" s="219"/>
      <c r="BD117" s="219"/>
      <c r="BE117" s="219"/>
      <c r="BF117" s="219"/>
      <c r="BG117" s="219"/>
      <c r="BH117" s="219"/>
      <c r="BI117" s="219"/>
      <c r="BJ117" s="219"/>
      <c r="BK117" s="219"/>
      <c r="BL117" s="219"/>
    </row>
    <row r="118" spans="1:64" s="217" customFormat="1" ht="112.5" customHeight="1" thickTop="1" thickBot="1" x14ac:dyDescent="0.3">
      <c r="A118" s="220">
        <v>47</v>
      </c>
      <c r="B118" s="208" t="s">
        <v>806</v>
      </c>
      <c r="C118" s="215" t="s">
        <v>287</v>
      </c>
      <c r="D118" s="215" t="s">
        <v>803</v>
      </c>
      <c r="E118" s="215" t="s">
        <v>251</v>
      </c>
      <c r="F118" s="215" t="s">
        <v>807</v>
      </c>
      <c r="G118" s="215" t="s">
        <v>808</v>
      </c>
      <c r="H118" s="215" t="s">
        <v>809</v>
      </c>
      <c r="I118" s="221" t="s">
        <v>496</v>
      </c>
      <c r="J118" s="221" t="s">
        <v>496</v>
      </c>
      <c r="K118" s="221" t="s">
        <v>496</v>
      </c>
      <c r="L118" s="221" t="s">
        <v>496</v>
      </c>
      <c r="M118" s="215" t="s">
        <v>252</v>
      </c>
      <c r="N118" s="215"/>
      <c r="O118" s="214">
        <v>1</v>
      </c>
      <c r="P118" s="221" t="str">
        <f>IF(O118&lt;=0,"",IF(O118&lt;=2,"Muy Baja",IF(O118&lt;=24,"Baja",IF(O118&lt;=500,"Media",IF(O118&lt;=5000,"Alta","Muy Alta")))))</f>
        <v>Muy Baja</v>
      </c>
      <c r="Q118" s="223">
        <f>IF(P118="","",IF(P118="Muy Baja",0.2,IF(P118="Baja",0.4,IF(P118="Media",0.6,IF(P118="Alta",0.8,IF(P118="Muy Alta",1,))))))</f>
        <v>0.2</v>
      </c>
      <c r="R118" s="223" t="s">
        <v>200</v>
      </c>
      <c r="S118" s="223" t="str">
        <f ca="1">IF(NOT(ISERROR(MATCH(R118,'Tabla Impacto'!$B$221:$B$224,0))),'Tabla Impacto'!$F$224&amp;"Por favor no seleccionar los criterios de impacto(Afectación Económica o presupuestal y Pérdida Reputacional)",R118)</f>
        <v>El riesgo afecta la imagen de la entidad internamente, de conocimiento general, nivel interno, de junta dircetiva y accionistas y/o de provedores</v>
      </c>
      <c r="T118" s="221" t="str">
        <f ca="1">+IF(OR(S118='Tabla Impacto'!$C$11,S118='Tabla Impacto'!$D$11),"Leve",IF(OR(S118='Tabla Impacto'!$C$12,S118='Tabla Impacto'!$D$12),"Menor",IF(OR(S118='Tabla Impacto'!$C$13,S118='Tabla Impacto'!$D$13,S118='Tabla Impacto'!$E$13),"Moderado",IF(OR(S118='Tabla Impacto'!$C$14,S118='Tabla Impacto'!$D$14,S118='Tabla Impacto'!$E$14),"Mayor",IF(OR(S118='Tabla Impacto'!$C$15,S118='Tabla Impacto'!$D$15,S118='Tabla Impacto'!$E$15),"Catastrófico","")))))</f>
        <v>Menor</v>
      </c>
      <c r="U118" s="223">
        <f ca="1">IF(T118="","",IF(T118="Leve",0.2,IF(T118="Menor",0.4,IF(T118="Moderado",0.6,IF(T118="Mayor",0.8,IF(T118="Catastrófico",1,))))))</f>
        <v>0.4</v>
      </c>
      <c r="V118" s="228" t="str">
        <f ca="1">IF(OR(AND(P118="Muy Baja",T118="Leve"),AND(P118="Muy Baja",T118="Menor"),AND(P118="Baja",T118="Leve")),"Bajo",IF(OR(AND(P118="Muy baja",T118="Moderado"),AND(P118="Baja",T118="Menor"),AND(P118="Baja",T118="Moderado"),AND(P118="Media",T118="Leve"),AND(P118="Media",T118="Menor"),AND(P118="Media",T118="Moderado"),AND(P118="Alta",T118="Leve"),AND(P118="Alta",T118="Menor")),"Moderado",IF(OR(AND(P118="Muy Baja",T118="Mayor"),AND(P118="Baja",T118="Mayor"),AND(P118="Media",T118="Mayor"),AND(P118="Alta",T118="Moderado"),AND(P118="Alta",T118="Mayor"),AND(P118="Muy Alta",T118="Leve"),AND(P118="Muy Alta",T118="Menor"),AND(P118="Muy Alta",T118="Moderado"),AND(P118="Muy Alta",T118="Mayor")),"Alto",IF(OR(AND(P118="Muy Baja",T118="Catastrófico"),AND(P118="Baja",T118="Catastrófico"),AND(P118="Media",T118="Catastrófico"),AND(P118="Alta",T118="Catastrófico"),AND(P118="Muy Alta",T118="Catastrófico")),"Extremo",""))))</f>
        <v>Bajo</v>
      </c>
      <c r="W118" s="214">
        <v>1</v>
      </c>
      <c r="X118" s="215" t="s">
        <v>810</v>
      </c>
      <c r="Y118" s="208" t="str">
        <f t="shared" si="0"/>
        <v>Probabilidad</v>
      </c>
      <c r="Z118" s="209" t="s">
        <v>221</v>
      </c>
      <c r="AA118" s="209" t="s">
        <v>229</v>
      </c>
      <c r="AB118" s="210" t="str">
        <f t="shared" si="9"/>
        <v>40%</v>
      </c>
      <c r="AC118" s="209" t="s">
        <v>232</v>
      </c>
      <c r="AD118" s="209" t="s">
        <v>237</v>
      </c>
      <c r="AE118" s="209" t="s">
        <v>241</v>
      </c>
      <c r="AF118" s="211">
        <f>IFERROR(IF(Y118="Probabilidad",(Q118-(+Q118*AB118)),IF(Y118="Impacto",Q118,"")),"")</f>
        <v>0.12</v>
      </c>
      <c r="AG118" s="212" t="str">
        <f t="shared" si="1"/>
        <v>Muy Baja</v>
      </c>
      <c r="AH118" s="210">
        <f t="shared" si="2"/>
        <v>0.12</v>
      </c>
      <c r="AI118" s="212" t="str">
        <f t="shared" ca="1" si="3"/>
        <v>Menor</v>
      </c>
      <c r="AJ118" s="210">
        <f ca="1">IFERROR(IF(Y118="Impacto",(U118-(+U118*AB118)),IF(Y118="Probabilidad",U118,"")),"")</f>
        <v>0.4</v>
      </c>
      <c r="AK118" s="213" t="str">
        <f t="shared" ca="1" si="4"/>
        <v>Bajo</v>
      </c>
      <c r="AL118" s="209" t="s">
        <v>268</v>
      </c>
      <c r="AM118" s="215"/>
      <c r="AN118" s="215"/>
      <c r="AO118" s="216"/>
      <c r="AP118" s="216"/>
      <c r="AQ118" s="215"/>
      <c r="AR118" s="215"/>
      <c r="AS118" s="219"/>
      <c r="AT118" s="219"/>
      <c r="AU118" s="219"/>
      <c r="AV118" s="219"/>
      <c r="AW118" s="219"/>
      <c r="AX118" s="219"/>
      <c r="AY118" s="219"/>
      <c r="AZ118" s="219"/>
      <c r="BA118" s="219"/>
      <c r="BB118" s="219"/>
      <c r="BC118" s="219"/>
      <c r="BD118" s="219"/>
      <c r="BE118" s="219"/>
      <c r="BF118" s="219"/>
      <c r="BG118" s="219"/>
      <c r="BH118" s="219"/>
      <c r="BI118" s="219"/>
      <c r="BJ118" s="219"/>
      <c r="BK118" s="219"/>
      <c r="BL118" s="219"/>
    </row>
    <row r="119" spans="1:64" s="217" customFormat="1" ht="81" customHeight="1" thickTop="1" thickBot="1" x14ac:dyDescent="0.3">
      <c r="A119" s="281">
        <v>48</v>
      </c>
      <c r="B119" s="274" t="s">
        <v>811</v>
      </c>
      <c r="C119" s="272" t="s">
        <v>287</v>
      </c>
      <c r="D119" s="272" t="s">
        <v>812</v>
      </c>
      <c r="E119" s="272" t="s">
        <v>253</v>
      </c>
      <c r="F119" s="272" t="s">
        <v>813</v>
      </c>
      <c r="G119" s="272" t="s">
        <v>814</v>
      </c>
      <c r="H119" s="272" t="s">
        <v>815</v>
      </c>
      <c r="I119" s="286" t="s">
        <v>681</v>
      </c>
      <c r="J119" s="286" t="s">
        <v>681</v>
      </c>
      <c r="K119" s="286" t="s">
        <v>681</v>
      </c>
      <c r="L119" s="286" t="s">
        <v>681</v>
      </c>
      <c r="M119" s="272" t="s">
        <v>252</v>
      </c>
      <c r="N119" s="272"/>
      <c r="O119" s="273">
        <v>365</v>
      </c>
      <c r="P119" s="286" t="str">
        <f>IF(O119&lt;=0,"",IF(O119&lt;=2,"Muy Baja",IF(O119&lt;=24,"Baja",IF(O119&lt;=500,"Media",IF(O119&lt;=5000,"Alta","Muy Alta")))))</f>
        <v>Media</v>
      </c>
      <c r="Q119" s="289">
        <f>IF(P119="","",IF(P119="Muy Baja",0.2,IF(P119="Baja",0.4,IF(P119="Media",0.6,IF(P119="Alta",0.8,IF(P119="Muy Alta",1,))))))</f>
        <v>0.6</v>
      </c>
      <c r="R119" s="289" t="s">
        <v>199</v>
      </c>
      <c r="S119" s="289" t="str">
        <f ca="1">IF(NOT(ISERROR(MATCH(R119,'Tabla Impacto'!$B$221:$B$224,0))),'Tabla Impacto'!$F$224&amp;"Por favor no seleccionar los criterios de impacto(Afectación Económica o presupuestal y Pérdida Reputacional)",R119)</f>
        <v xml:space="preserve">Entre 10 y 50 SMLMV </v>
      </c>
      <c r="T119" s="286" t="str">
        <f ca="1">+IF(OR(S119='Tabla Impacto'!$C$11,S119='Tabla Impacto'!$D$11),"Leve",IF(OR(S119='Tabla Impacto'!$C$12,S119='Tabla Impacto'!$D$12),"Menor",IF(OR(S119='Tabla Impacto'!$C$13,S119='Tabla Impacto'!$D$13,S119='Tabla Impacto'!$E$13),"Moderado",IF(OR(S119='Tabla Impacto'!$C$14,S119='Tabla Impacto'!$D$14,S119='Tabla Impacto'!$E$14),"Mayor",IF(OR(S119='Tabla Impacto'!$C$15,S119='Tabla Impacto'!$D$15,S119='Tabla Impacto'!$E$15),"Catastrófico","")))))</f>
        <v>Menor</v>
      </c>
      <c r="U119" s="289">
        <f ca="1">IF(T119="","",IF(T119="Leve",0.2,IF(T119="Menor",0.4,IF(T119="Moderado",0.6,IF(T119="Mayor",0.8,IF(T119="Catastrófico",1,))))))</f>
        <v>0.4</v>
      </c>
      <c r="V119" s="287" t="str">
        <f ca="1">IF(OR(AND(P119="Muy Baja",T119="Leve"),AND(P119="Muy Baja",T119="Menor"),AND(P119="Baja",T119="Leve")),"Bajo",IF(OR(AND(P119="Muy baja",T119="Moderado"),AND(P119="Baja",T119="Menor"),AND(P119="Baja",T119="Moderado"),AND(P119="Media",T119="Leve"),AND(P119="Media",T119="Menor"),AND(P119="Media",T119="Moderado"),AND(P119="Alta",T119="Leve"),AND(P119="Alta",T119="Menor")),"Moderado",IF(OR(AND(P119="Muy Baja",T119="Mayor"),AND(P119="Baja",T119="Mayor"),AND(P119="Media",T119="Mayor"),AND(P119="Alta",T119="Moderado"),AND(P119="Alta",T119="Mayor"),AND(P119="Muy Alta",T119="Leve"),AND(P119="Muy Alta",T119="Menor"),AND(P119="Muy Alta",T119="Moderado"),AND(P119="Muy Alta",T119="Mayor")),"Alto",IF(OR(AND(P119="Muy Baja",T119="Catastrófico"),AND(P119="Baja",T119="Catastrófico"),AND(P119="Media",T119="Catastrófico"),AND(P119="Alta",T119="Catastrófico"),AND(P119="Muy Alta",T119="Catastrófico")),"Extremo",""))))</f>
        <v>Moderado</v>
      </c>
      <c r="W119" s="214">
        <v>1</v>
      </c>
      <c r="X119" s="215" t="s">
        <v>816</v>
      </c>
      <c r="Y119" s="208" t="str">
        <f t="shared" si="0"/>
        <v>Probabilidad</v>
      </c>
      <c r="Z119" s="209" t="s">
        <v>221</v>
      </c>
      <c r="AA119" s="209" t="s">
        <v>229</v>
      </c>
      <c r="AB119" s="210" t="str">
        <f t="shared" si="9"/>
        <v>40%</v>
      </c>
      <c r="AC119" s="209" t="s">
        <v>232</v>
      </c>
      <c r="AD119" s="209" t="s">
        <v>237</v>
      </c>
      <c r="AE119" s="209" t="s">
        <v>241</v>
      </c>
      <c r="AF119" s="211">
        <f>IFERROR(IF(Y119="Probabilidad",(Q119-(+Q119*AB119)),IF(Y119="Impacto",Q119,"")),"")</f>
        <v>0.36</v>
      </c>
      <c r="AG119" s="212" t="str">
        <f t="shared" si="1"/>
        <v>Baja</v>
      </c>
      <c r="AH119" s="210">
        <f t="shared" si="2"/>
        <v>0.36</v>
      </c>
      <c r="AI119" s="212" t="str">
        <f t="shared" ca="1" si="3"/>
        <v>Menor</v>
      </c>
      <c r="AJ119" s="210">
        <f ca="1">IFERROR(IF(Y119="Impacto",(U119-(+U119*AB119)),IF(Y119="Probabilidad",U119,"")),"")</f>
        <v>0.4</v>
      </c>
      <c r="AK119" s="213" t="str">
        <f t="shared" ca="1" si="4"/>
        <v>Moderado</v>
      </c>
      <c r="AL119" s="209" t="s">
        <v>268</v>
      </c>
      <c r="AM119" s="215"/>
      <c r="AN119" s="215"/>
      <c r="AO119" s="216"/>
      <c r="AP119" s="216"/>
      <c r="AQ119" s="215"/>
      <c r="AR119" s="215"/>
      <c r="AS119" s="219"/>
      <c r="AT119" s="219"/>
      <c r="AU119" s="219"/>
      <c r="AV119" s="219"/>
      <c r="AW119" s="219"/>
      <c r="AX119" s="219"/>
      <c r="AY119" s="219"/>
      <c r="AZ119" s="219"/>
      <c r="BA119" s="219"/>
      <c r="BB119" s="219"/>
      <c r="BC119" s="219"/>
      <c r="BD119" s="219"/>
      <c r="BE119" s="219"/>
      <c r="BF119" s="219"/>
      <c r="BG119" s="219"/>
      <c r="BH119" s="219"/>
      <c r="BI119" s="219"/>
      <c r="BJ119" s="219"/>
      <c r="BK119" s="219"/>
      <c r="BL119" s="219"/>
    </row>
    <row r="120" spans="1:64" s="217" customFormat="1" ht="81" customHeight="1" thickTop="1" thickBot="1" x14ac:dyDescent="0.3">
      <c r="A120" s="280"/>
      <c r="B120" s="280"/>
      <c r="C120" s="280"/>
      <c r="D120" s="279"/>
      <c r="E120" s="280"/>
      <c r="F120" s="280"/>
      <c r="G120" s="280"/>
      <c r="H120" s="280"/>
      <c r="I120" s="288"/>
      <c r="J120" s="288"/>
      <c r="K120" s="288"/>
      <c r="L120" s="288"/>
      <c r="M120" s="280"/>
      <c r="N120" s="280"/>
      <c r="O120" s="288"/>
      <c r="P120" s="288"/>
      <c r="Q120" s="280"/>
      <c r="R120" s="280"/>
      <c r="S120" s="280"/>
      <c r="T120" s="288"/>
      <c r="U120" s="280"/>
      <c r="V120" s="288"/>
      <c r="W120" s="214">
        <v>2</v>
      </c>
      <c r="X120" s="215" t="s">
        <v>817</v>
      </c>
      <c r="Y120" s="208" t="str">
        <f t="shared" si="0"/>
        <v>Probabilidad</v>
      </c>
      <c r="Z120" s="209" t="s">
        <v>221</v>
      </c>
      <c r="AA120" s="209" t="s">
        <v>229</v>
      </c>
      <c r="AB120" s="210" t="str">
        <f t="shared" si="9"/>
        <v>40%</v>
      </c>
      <c r="AC120" s="209" t="s">
        <v>232</v>
      </c>
      <c r="AD120" s="209" t="s">
        <v>237</v>
      </c>
      <c r="AE120" s="209" t="s">
        <v>241</v>
      </c>
      <c r="AF120" s="211">
        <f t="shared" ref="AF120:AF121" si="62">IFERROR(IF(AND(Y119="Probabilidad",Y120="Probabilidad"),(AH119-(+AH119*AB120)),IF(Y120="Probabilidad",(Q119-(+Q119*AB120)),IF(Y120="Impacto",AH119,""))),"")</f>
        <v>0.216</v>
      </c>
      <c r="AG120" s="212" t="str">
        <f t="shared" si="1"/>
        <v>Baja</v>
      </c>
      <c r="AH120" s="210">
        <f t="shared" si="2"/>
        <v>0.216</v>
      </c>
      <c r="AI120" s="212" t="str">
        <f t="shared" ca="1" si="3"/>
        <v>Menor</v>
      </c>
      <c r="AJ120" s="210">
        <f ca="1">IFERROR(IF(AND(Y119="Impacto",Y120="Impacto"),(AJ119-(+AJ119*AB120)),IF(Y120="Impacto",(U119-(+U119*AB120)),IF(Y120="Probabilidad",AJ119,""))),"")</f>
        <v>0.4</v>
      </c>
      <c r="AK120" s="213" t="str">
        <f t="shared" ca="1" si="4"/>
        <v>Moderado</v>
      </c>
      <c r="AL120" s="209" t="s">
        <v>268</v>
      </c>
      <c r="AM120" s="215"/>
      <c r="AN120" s="215"/>
      <c r="AO120" s="216"/>
      <c r="AP120" s="216"/>
      <c r="AQ120" s="215"/>
      <c r="AR120" s="215"/>
      <c r="AS120" s="219"/>
      <c r="AT120" s="219"/>
      <c r="AU120" s="219"/>
      <c r="AV120" s="219"/>
      <c r="AW120" s="219"/>
      <c r="AX120" s="219"/>
      <c r="AY120" s="219"/>
      <c r="AZ120" s="219"/>
      <c r="BA120" s="219"/>
      <c r="BB120" s="219"/>
      <c r="BC120" s="219"/>
      <c r="BD120" s="219"/>
      <c r="BE120" s="219"/>
      <c r="BF120" s="219"/>
      <c r="BG120" s="219"/>
      <c r="BH120" s="219"/>
      <c r="BI120" s="219"/>
      <c r="BJ120" s="219"/>
      <c r="BK120" s="219"/>
      <c r="BL120" s="219"/>
    </row>
    <row r="121" spans="1:64" s="217" customFormat="1" ht="81" customHeight="1" thickTop="1" thickBot="1" x14ac:dyDescent="0.3">
      <c r="A121" s="280"/>
      <c r="B121" s="280"/>
      <c r="C121" s="280"/>
      <c r="D121" s="279"/>
      <c r="E121" s="280"/>
      <c r="F121" s="280"/>
      <c r="G121" s="280"/>
      <c r="H121" s="280"/>
      <c r="I121" s="288"/>
      <c r="J121" s="288"/>
      <c r="K121" s="288"/>
      <c r="L121" s="288"/>
      <c r="M121" s="280"/>
      <c r="N121" s="280"/>
      <c r="O121" s="288"/>
      <c r="P121" s="288"/>
      <c r="Q121" s="280"/>
      <c r="R121" s="280"/>
      <c r="S121" s="280"/>
      <c r="T121" s="288"/>
      <c r="U121" s="280"/>
      <c r="V121" s="288"/>
      <c r="W121" s="214">
        <v>3</v>
      </c>
      <c r="X121" s="215" t="s">
        <v>818</v>
      </c>
      <c r="Y121" s="208" t="str">
        <f t="shared" si="0"/>
        <v>Probabilidad</v>
      </c>
      <c r="Z121" s="209" t="s">
        <v>221</v>
      </c>
      <c r="AA121" s="209" t="s">
        <v>229</v>
      </c>
      <c r="AB121" s="210" t="str">
        <f t="shared" si="9"/>
        <v>40%</v>
      </c>
      <c r="AC121" s="209" t="s">
        <v>232</v>
      </c>
      <c r="AD121" s="209" t="s">
        <v>237</v>
      </c>
      <c r="AE121" s="209" t="s">
        <v>241</v>
      </c>
      <c r="AF121" s="211">
        <f t="shared" si="62"/>
        <v>0.12959999999999999</v>
      </c>
      <c r="AG121" s="212" t="str">
        <f t="shared" si="1"/>
        <v>Muy Baja</v>
      </c>
      <c r="AH121" s="210">
        <f t="shared" si="2"/>
        <v>0.12959999999999999</v>
      </c>
      <c r="AI121" s="212" t="str">
        <f t="shared" ca="1" si="3"/>
        <v>Menor</v>
      </c>
      <c r="AJ121" s="210">
        <f t="shared" ref="AJ121" ca="1" si="63">IFERROR(IF(AND(Y120="Impacto",Y121="Impacto"),(AJ120-(+AJ120*AB121)),IF(AND(Y120="Probabilidad",Y121="Impacto"),(AJ119-(+AJ119*AB121)),IF(Y121="Probabilidad",AJ120,""))),"")</f>
        <v>0.4</v>
      </c>
      <c r="AK121" s="213" t="str">
        <f t="shared" ca="1" si="4"/>
        <v>Bajo</v>
      </c>
      <c r="AL121" s="209" t="s">
        <v>268</v>
      </c>
      <c r="AM121" s="215"/>
      <c r="AN121" s="215"/>
      <c r="AO121" s="216"/>
      <c r="AP121" s="216"/>
      <c r="AQ121" s="215"/>
      <c r="AR121" s="215"/>
      <c r="AS121" s="219"/>
      <c r="AT121" s="219"/>
      <c r="AU121" s="219"/>
      <c r="AV121" s="219"/>
      <c r="AW121" s="219"/>
      <c r="AX121" s="219"/>
      <c r="AY121" s="219"/>
      <c r="AZ121" s="219"/>
      <c r="BA121" s="219"/>
      <c r="BB121" s="219"/>
      <c r="BC121" s="219"/>
      <c r="BD121" s="219"/>
      <c r="BE121" s="219"/>
      <c r="BF121" s="219"/>
      <c r="BG121" s="219"/>
      <c r="BH121" s="219"/>
      <c r="BI121" s="219"/>
      <c r="BJ121" s="219"/>
      <c r="BK121" s="219"/>
      <c r="BL121" s="219"/>
    </row>
    <row r="122" spans="1:64" s="217" customFormat="1" ht="69" customHeight="1" thickTop="1" thickBot="1" x14ac:dyDescent="0.3">
      <c r="A122" s="281">
        <v>49</v>
      </c>
      <c r="B122" s="274" t="s">
        <v>819</v>
      </c>
      <c r="C122" s="272" t="s">
        <v>287</v>
      </c>
      <c r="D122" s="272" t="s">
        <v>820</v>
      </c>
      <c r="E122" s="272" t="s">
        <v>253</v>
      </c>
      <c r="F122" s="272" t="s">
        <v>821</v>
      </c>
      <c r="G122" s="272" t="s">
        <v>822</v>
      </c>
      <c r="H122" s="272" t="s">
        <v>823</v>
      </c>
      <c r="I122" s="286" t="s">
        <v>496</v>
      </c>
      <c r="J122" s="286" t="s">
        <v>496</v>
      </c>
      <c r="K122" s="286" t="s">
        <v>496</v>
      </c>
      <c r="L122" s="286" t="s">
        <v>496</v>
      </c>
      <c r="M122" s="272" t="s">
        <v>252</v>
      </c>
      <c r="N122" s="272"/>
      <c r="O122" s="273">
        <v>160</v>
      </c>
      <c r="P122" s="286" t="str">
        <f>IF(O122&lt;=0,"",IF(O122&lt;=2,"Muy Baja",IF(O122&lt;=24,"Baja",IF(O122&lt;=500,"Media",IF(O122&lt;=5000,"Alta","Muy Alta")))))</f>
        <v>Media</v>
      </c>
      <c r="Q122" s="289">
        <f>IF(P122="","",IF(P122="Muy Baja",0.2,IF(P122="Baja",0.4,IF(P122="Media",0.6,IF(P122="Alta",0.8,IF(P122="Muy Alta",1,))))))</f>
        <v>0.6</v>
      </c>
      <c r="R122" s="289" t="s">
        <v>200</v>
      </c>
      <c r="S122" s="289" t="str">
        <f ca="1">IF(NOT(ISERROR(MATCH(R122,'Tabla Impacto'!$B$221:$B$224,0))),'Tabla Impacto'!$F$224&amp;"Por favor no seleccionar los criterios de impacto(Afectación Económica o presupuestal y Pérdida Reputacional)",R122)</f>
        <v>El riesgo afecta la imagen de la entidad internamente, de conocimiento general, nivel interno, de junta dircetiva y accionistas y/o de provedores</v>
      </c>
      <c r="T122" s="286" t="str">
        <f ca="1">+IF(OR(S122='Tabla Impacto'!$C$11,S122='Tabla Impacto'!$D$11),"Leve",IF(OR(S122='Tabla Impacto'!$C$12,S122='Tabla Impacto'!$D$12),"Menor",IF(OR(S122='Tabla Impacto'!$C$13,S122='Tabla Impacto'!$D$13,S122='Tabla Impacto'!$E$13),"Moderado",IF(OR(S122='Tabla Impacto'!$C$14,S122='Tabla Impacto'!$D$14,S122='Tabla Impacto'!$E$14),"Mayor",IF(OR(S122='Tabla Impacto'!$C$15,S122='Tabla Impacto'!$D$15,S122='Tabla Impacto'!$E$15),"Catastrófico","")))))</f>
        <v>Menor</v>
      </c>
      <c r="U122" s="289">
        <f ca="1">IF(T122="","",IF(T122="Leve",0.2,IF(T122="Menor",0.4,IF(T122="Moderado",0.6,IF(T122="Mayor",0.8,IF(T122="Catastrófico",1,))))))</f>
        <v>0.4</v>
      </c>
      <c r="V122" s="287" t="str">
        <f ca="1">IF(OR(AND(P122="Muy Baja",T122="Leve"),AND(P122="Muy Baja",T122="Menor"),AND(P122="Baja",T122="Leve")),"Bajo",IF(OR(AND(P122="Muy baja",T122="Moderado"),AND(P122="Baja",T122="Menor"),AND(P122="Baja",T122="Moderado"),AND(P122="Media",T122="Leve"),AND(P122="Media",T122="Menor"),AND(P122="Media",T122="Moderado"),AND(P122="Alta",T122="Leve"),AND(P122="Alta",T122="Menor")),"Moderado",IF(OR(AND(P122="Muy Baja",T122="Mayor"),AND(P122="Baja",T122="Mayor"),AND(P122="Media",T122="Mayor"),AND(P122="Alta",T122="Moderado"),AND(P122="Alta",T122="Mayor"),AND(P122="Muy Alta",T122="Leve"),AND(P122="Muy Alta",T122="Menor"),AND(P122="Muy Alta",T122="Moderado"),AND(P122="Muy Alta",T122="Mayor")),"Alto",IF(OR(AND(P122="Muy Baja",T122="Catastrófico"),AND(P122="Baja",T122="Catastrófico"),AND(P122="Media",T122="Catastrófico"),AND(P122="Alta",T122="Catastrófico"),AND(P122="Muy Alta",T122="Catastrófico")),"Extremo",""))))</f>
        <v>Moderado</v>
      </c>
      <c r="W122" s="214">
        <v>1</v>
      </c>
      <c r="X122" s="215" t="s">
        <v>824</v>
      </c>
      <c r="Y122" s="208" t="str">
        <f t="shared" si="0"/>
        <v>Probabilidad</v>
      </c>
      <c r="Z122" s="209" t="s">
        <v>223</v>
      </c>
      <c r="AA122" s="209" t="s">
        <v>229</v>
      </c>
      <c r="AB122" s="210" t="str">
        <f t="shared" si="9"/>
        <v>30%</v>
      </c>
      <c r="AC122" s="209" t="s">
        <v>232</v>
      </c>
      <c r="AD122" s="209" t="s">
        <v>237</v>
      </c>
      <c r="AE122" s="209" t="s">
        <v>241</v>
      </c>
      <c r="AF122" s="211">
        <f>IFERROR(IF(Y122="Probabilidad",(Q122-(+Q122*AB122)),IF(Y122="Impacto",Q122,"")),"")</f>
        <v>0.42</v>
      </c>
      <c r="AG122" s="212" t="str">
        <f t="shared" si="1"/>
        <v>Media</v>
      </c>
      <c r="AH122" s="210">
        <f t="shared" si="2"/>
        <v>0.42</v>
      </c>
      <c r="AI122" s="212" t="str">
        <f t="shared" ca="1" si="3"/>
        <v>Menor</v>
      </c>
      <c r="AJ122" s="210">
        <f ca="1">IFERROR(IF(Y122="Impacto",(U122-(+U122*AB122)),IF(Y122="Probabilidad",U122,"")),"")</f>
        <v>0.4</v>
      </c>
      <c r="AK122" s="213" t="str">
        <f t="shared" ca="1" si="4"/>
        <v>Moderado</v>
      </c>
      <c r="AL122" s="209" t="s">
        <v>268</v>
      </c>
      <c r="AM122" s="215"/>
      <c r="AN122" s="215"/>
      <c r="AO122" s="216"/>
      <c r="AP122" s="216"/>
      <c r="AQ122" s="215"/>
      <c r="AR122" s="215"/>
      <c r="AS122" s="219"/>
      <c r="AT122" s="219"/>
      <c r="AU122" s="219"/>
      <c r="AV122" s="219"/>
      <c r="AW122" s="219"/>
      <c r="AX122" s="219"/>
      <c r="AY122" s="219"/>
      <c r="AZ122" s="219"/>
      <c r="BA122" s="219"/>
      <c r="BB122" s="219"/>
      <c r="BC122" s="219"/>
      <c r="BD122" s="219"/>
      <c r="BE122" s="219"/>
      <c r="BF122" s="219"/>
      <c r="BG122" s="219"/>
      <c r="BH122" s="219"/>
      <c r="BI122" s="219"/>
      <c r="BJ122" s="219"/>
      <c r="BK122" s="219"/>
      <c r="BL122" s="219"/>
    </row>
    <row r="123" spans="1:64" s="217" customFormat="1" ht="69" customHeight="1" thickTop="1" thickBot="1" x14ac:dyDescent="0.3">
      <c r="A123" s="280"/>
      <c r="B123" s="280"/>
      <c r="C123" s="280"/>
      <c r="D123" s="279"/>
      <c r="E123" s="280"/>
      <c r="F123" s="280"/>
      <c r="G123" s="280"/>
      <c r="H123" s="280"/>
      <c r="I123" s="288"/>
      <c r="J123" s="288"/>
      <c r="K123" s="288"/>
      <c r="L123" s="288"/>
      <c r="M123" s="280"/>
      <c r="N123" s="280"/>
      <c r="O123" s="288"/>
      <c r="P123" s="288"/>
      <c r="Q123" s="280"/>
      <c r="R123" s="280"/>
      <c r="S123" s="280"/>
      <c r="T123" s="288"/>
      <c r="U123" s="280"/>
      <c r="V123" s="288"/>
      <c r="W123" s="214">
        <v>2</v>
      </c>
      <c r="X123" s="215" t="s">
        <v>825</v>
      </c>
      <c r="Y123" s="208" t="str">
        <f t="shared" si="0"/>
        <v>Probabilidad</v>
      </c>
      <c r="Z123" s="209" t="s">
        <v>221</v>
      </c>
      <c r="AA123" s="209" t="s">
        <v>229</v>
      </c>
      <c r="AB123" s="210" t="str">
        <f t="shared" si="9"/>
        <v>40%</v>
      </c>
      <c r="AC123" s="209" t="s">
        <v>232</v>
      </c>
      <c r="AD123" s="209" t="s">
        <v>237</v>
      </c>
      <c r="AE123" s="209" t="s">
        <v>241</v>
      </c>
      <c r="AF123" s="211">
        <f t="shared" ref="AF123:AF125" si="64">IFERROR(IF(AND(Y122="Probabilidad",Y123="Probabilidad"),(AH122-(+AH122*AB123)),IF(Y123="Probabilidad",(Q122-(+Q122*AB123)),IF(Y123="Impacto",AH122,""))),"")</f>
        <v>0.252</v>
      </c>
      <c r="AG123" s="212" t="str">
        <f t="shared" si="1"/>
        <v>Baja</v>
      </c>
      <c r="AH123" s="210">
        <f t="shared" si="2"/>
        <v>0.252</v>
      </c>
      <c r="AI123" s="212" t="str">
        <f t="shared" ca="1" si="3"/>
        <v>Menor</v>
      </c>
      <c r="AJ123" s="210">
        <f ca="1">IFERROR(IF(AND(Y122="Impacto",Y123="Impacto"),(AJ122-(+AJ122*AB123)),IF(Y123="Impacto",(U122-(+U122*AB123)),IF(Y123="Probabilidad",AJ122,""))),"")</f>
        <v>0.4</v>
      </c>
      <c r="AK123" s="213" t="str">
        <f t="shared" ca="1" si="4"/>
        <v>Moderado</v>
      </c>
      <c r="AL123" s="209" t="s">
        <v>268</v>
      </c>
      <c r="AM123" s="215"/>
      <c r="AN123" s="215"/>
      <c r="AO123" s="216"/>
      <c r="AP123" s="216"/>
      <c r="AQ123" s="215"/>
      <c r="AR123" s="215"/>
      <c r="AS123" s="219"/>
      <c r="AT123" s="219"/>
      <c r="AU123" s="219"/>
      <c r="AV123" s="219"/>
      <c r="AW123" s="219"/>
      <c r="AX123" s="219"/>
      <c r="AY123" s="219"/>
      <c r="AZ123" s="219"/>
      <c r="BA123" s="219"/>
      <c r="BB123" s="219"/>
      <c r="BC123" s="219"/>
      <c r="BD123" s="219"/>
      <c r="BE123" s="219"/>
      <c r="BF123" s="219"/>
      <c r="BG123" s="219"/>
      <c r="BH123" s="219"/>
      <c r="BI123" s="219"/>
      <c r="BJ123" s="219"/>
      <c r="BK123" s="219"/>
      <c r="BL123" s="219"/>
    </row>
    <row r="124" spans="1:64" s="217" customFormat="1" ht="69" customHeight="1" thickTop="1" thickBot="1" x14ac:dyDescent="0.3">
      <c r="A124" s="280"/>
      <c r="B124" s="280"/>
      <c r="C124" s="280"/>
      <c r="D124" s="279"/>
      <c r="E124" s="280"/>
      <c r="F124" s="280"/>
      <c r="G124" s="280"/>
      <c r="H124" s="280"/>
      <c r="I124" s="288"/>
      <c r="J124" s="288"/>
      <c r="K124" s="288"/>
      <c r="L124" s="288"/>
      <c r="M124" s="280"/>
      <c r="N124" s="280"/>
      <c r="O124" s="288"/>
      <c r="P124" s="288"/>
      <c r="Q124" s="280"/>
      <c r="R124" s="280"/>
      <c r="S124" s="280"/>
      <c r="T124" s="288"/>
      <c r="U124" s="280"/>
      <c r="V124" s="288"/>
      <c r="W124" s="214">
        <v>3</v>
      </c>
      <c r="X124" s="215" t="s">
        <v>826</v>
      </c>
      <c r="Y124" s="208" t="str">
        <f t="shared" si="0"/>
        <v>Probabilidad</v>
      </c>
      <c r="Z124" s="209" t="s">
        <v>221</v>
      </c>
      <c r="AA124" s="209" t="s">
        <v>229</v>
      </c>
      <c r="AB124" s="210" t="str">
        <f t="shared" si="9"/>
        <v>40%</v>
      </c>
      <c r="AC124" s="209" t="s">
        <v>232</v>
      </c>
      <c r="AD124" s="209" t="s">
        <v>237</v>
      </c>
      <c r="AE124" s="209" t="s">
        <v>241</v>
      </c>
      <c r="AF124" s="211">
        <f t="shared" si="64"/>
        <v>0.1512</v>
      </c>
      <c r="AG124" s="212" t="str">
        <f t="shared" si="1"/>
        <v>Muy Baja</v>
      </c>
      <c r="AH124" s="210">
        <f t="shared" si="2"/>
        <v>0.1512</v>
      </c>
      <c r="AI124" s="212" t="str">
        <f t="shared" ca="1" si="3"/>
        <v>Menor</v>
      </c>
      <c r="AJ124" s="210">
        <f t="shared" ref="AJ124:AJ125" ca="1" si="65">IFERROR(IF(AND(Y123="Impacto",Y124="Impacto"),(AJ123-(+AJ123*AB124)),IF(AND(Y123="Probabilidad",Y124="Impacto"),(AJ122-(+AJ122*AB124)),IF(Y124="Probabilidad",AJ123,""))),"")</f>
        <v>0.4</v>
      </c>
      <c r="AK124" s="213" t="str">
        <f t="shared" ca="1" si="4"/>
        <v>Bajo</v>
      </c>
      <c r="AL124" s="209" t="s">
        <v>268</v>
      </c>
      <c r="AM124" s="215"/>
      <c r="AN124" s="215"/>
      <c r="AO124" s="216"/>
      <c r="AP124" s="216"/>
      <c r="AQ124" s="215"/>
      <c r="AR124" s="215"/>
      <c r="AS124" s="219"/>
      <c r="AT124" s="219"/>
      <c r="AU124" s="219"/>
      <c r="AV124" s="219"/>
      <c r="AW124" s="219"/>
      <c r="AX124" s="219"/>
      <c r="AY124" s="219"/>
      <c r="AZ124" s="219"/>
      <c r="BA124" s="219"/>
      <c r="BB124" s="219"/>
      <c r="BC124" s="219"/>
      <c r="BD124" s="219"/>
      <c r="BE124" s="219"/>
      <c r="BF124" s="219"/>
      <c r="BG124" s="219"/>
      <c r="BH124" s="219"/>
      <c r="BI124" s="219"/>
      <c r="BJ124" s="219"/>
      <c r="BK124" s="219"/>
      <c r="BL124" s="219"/>
    </row>
    <row r="125" spans="1:64" s="217" customFormat="1" ht="69" customHeight="1" thickTop="1" thickBot="1" x14ac:dyDescent="0.3">
      <c r="A125" s="280"/>
      <c r="B125" s="280"/>
      <c r="C125" s="280"/>
      <c r="D125" s="279"/>
      <c r="E125" s="280"/>
      <c r="F125" s="280"/>
      <c r="G125" s="280"/>
      <c r="H125" s="280"/>
      <c r="I125" s="288"/>
      <c r="J125" s="288"/>
      <c r="K125" s="288"/>
      <c r="L125" s="288"/>
      <c r="M125" s="280"/>
      <c r="N125" s="280"/>
      <c r="O125" s="288"/>
      <c r="P125" s="288"/>
      <c r="Q125" s="280"/>
      <c r="R125" s="280"/>
      <c r="S125" s="280"/>
      <c r="T125" s="288"/>
      <c r="U125" s="280"/>
      <c r="V125" s="288"/>
      <c r="W125" s="214">
        <v>4</v>
      </c>
      <c r="X125" s="215" t="s">
        <v>827</v>
      </c>
      <c r="Y125" s="208" t="str">
        <f t="shared" si="0"/>
        <v>Probabilidad</v>
      </c>
      <c r="Z125" s="209" t="s">
        <v>221</v>
      </c>
      <c r="AA125" s="209" t="s">
        <v>229</v>
      </c>
      <c r="AB125" s="210" t="str">
        <f t="shared" si="9"/>
        <v>40%</v>
      </c>
      <c r="AC125" s="209" t="s">
        <v>232</v>
      </c>
      <c r="AD125" s="209" t="s">
        <v>237</v>
      </c>
      <c r="AE125" s="209" t="s">
        <v>241</v>
      </c>
      <c r="AF125" s="211">
        <f t="shared" si="64"/>
        <v>9.0719999999999995E-2</v>
      </c>
      <c r="AG125" s="212" t="str">
        <f t="shared" si="1"/>
        <v>Muy Baja</v>
      </c>
      <c r="AH125" s="210">
        <f t="shared" si="2"/>
        <v>9.0719999999999995E-2</v>
      </c>
      <c r="AI125" s="212" t="str">
        <f t="shared" ca="1" si="3"/>
        <v>Menor</v>
      </c>
      <c r="AJ125" s="210">
        <f t="shared" ca="1" si="65"/>
        <v>0.4</v>
      </c>
      <c r="AK125" s="213" t="str">
        <f t="shared" ca="1" si="4"/>
        <v>Bajo</v>
      </c>
      <c r="AL125" s="209" t="s">
        <v>268</v>
      </c>
      <c r="AM125" s="215"/>
      <c r="AN125" s="215"/>
      <c r="AO125" s="216"/>
      <c r="AP125" s="216"/>
      <c r="AQ125" s="215"/>
      <c r="AR125" s="215"/>
      <c r="AS125" s="219"/>
      <c r="AT125" s="219"/>
      <c r="AU125" s="219"/>
      <c r="AV125" s="219"/>
      <c r="AW125" s="219"/>
      <c r="AX125" s="219"/>
      <c r="AY125" s="219"/>
      <c r="AZ125" s="219"/>
      <c r="BA125" s="219"/>
      <c r="BB125" s="219"/>
      <c r="BC125" s="219"/>
      <c r="BD125" s="219"/>
      <c r="BE125" s="219"/>
      <c r="BF125" s="219"/>
      <c r="BG125" s="219"/>
      <c r="BH125" s="219"/>
      <c r="BI125" s="219"/>
      <c r="BJ125" s="219"/>
      <c r="BK125" s="219"/>
      <c r="BL125" s="219"/>
    </row>
    <row r="126" spans="1:64" s="217" customFormat="1" ht="116.25" customHeight="1" thickTop="1" thickBot="1" x14ac:dyDescent="0.3">
      <c r="A126" s="281">
        <v>50</v>
      </c>
      <c r="B126" s="274" t="s">
        <v>828</v>
      </c>
      <c r="C126" s="272" t="s">
        <v>287</v>
      </c>
      <c r="D126" s="272" t="s">
        <v>829</v>
      </c>
      <c r="E126" s="272" t="s">
        <v>253</v>
      </c>
      <c r="F126" s="272" t="s">
        <v>830</v>
      </c>
      <c r="G126" s="272" t="s">
        <v>831</v>
      </c>
      <c r="H126" s="272" t="s">
        <v>832</v>
      </c>
      <c r="I126" s="286" t="s">
        <v>496</v>
      </c>
      <c r="J126" s="286" t="s">
        <v>496</v>
      </c>
      <c r="K126" s="286" t="s">
        <v>496</v>
      </c>
      <c r="L126" s="286" t="s">
        <v>496</v>
      </c>
      <c r="M126" s="272" t="s">
        <v>252</v>
      </c>
      <c r="N126" s="272"/>
      <c r="O126" s="273">
        <v>12</v>
      </c>
      <c r="P126" s="286" t="str">
        <f>IF(O126&lt;=0,"",IF(O126&lt;=2,"Muy Baja",IF(O126&lt;=24,"Baja",IF(O126&lt;=500,"Media",IF(O126&lt;=5000,"Alta","Muy Alta")))))</f>
        <v>Baja</v>
      </c>
      <c r="Q126" s="289">
        <f>IF(P126="","",IF(P126="Muy Baja",0.2,IF(P126="Baja",0.4,IF(P126="Media",0.6,IF(P126="Alta",0.8,IF(P126="Muy Alta",1,))))))</f>
        <v>0.4</v>
      </c>
      <c r="R126" s="289" t="s">
        <v>206</v>
      </c>
      <c r="S126" s="289" t="str">
        <f ca="1">IF(NOT(ISERROR(MATCH(R126,'Tabla Impacto'!$B$221:$B$224,0))),'Tabla Impacto'!$F$224&amp;"Por favor no seleccionar los criterios de impacto(Afectación Económica o presupuestal y Pérdida Reputacional)",R126)</f>
        <v>El riesgo afecta la imagen de de la entidad con efecto publicitario sostenido a nivel de sector administrativo, nivel departamental o municipal</v>
      </c>
      <c r="T126" s="286" t="str">
        <f ca="1">+IF(OR(S126='Tabla Impacto'!$C$11,S126='Tabla Impacto'!$D$11),"Leve",IF(OR(S126='Tabla Impacto'!$C$12,S126='Tabla Impacto'!$D$12),"Menor",IF(OR(S126='Tabla Impacto'!$C$13,S126='Tabla Impacto'!$D$13,S126='Tabla Impacto'!$E$13),"Moderado",IF(OR(S126='Tabla Impacto'!$C$14,S126='Tabla Impacto'!$D$14,S126='Tabla Impacto'!$E$14),"Mayor",IF(OR(S126='Tabla Impacto'!$C$15,S126='Tabla Impacto'!$D$15,S126='Tabla Impacto'!$E$15),"Catastrófico","")))))</f>
        <v>Mayor</v>
      </c>
      <c r="U126" s="289">
        <f ca="1">IF(T126="","",IF(T126="Leve",0.2,IF(T126="Menor",0.4,IF(T126="Moderado",0.6,IF(T126="Mayor",0.8,IF(T126="Catastrófico",1,))))))</f>
        <v>0.8</v>
      </c>
      <c r="V126" s="287" t="str">
        <f ca="1">IF(OR(AND(P126="Muy Baja",T126="Leve"),AND(P126="Muy Baja",T126="Menor"),AND(P126="Baja",T126="Leve")),"Bajo",IF(OR(AND(P126="Muy baja",T126="Moderado"),AND(P126="Baja",T126="Menor"),AND(P126="Baja",T126="Moderado"),AND(P126="Media",T126="Leve"),AND(P126="Media",T126="Menor"),AND(P126="Media",T126="Moderado"),AND(P126="Alta",T126="Leve"),AND(P126="Alta",T126="Menor")),"Moderado",IF(OR(AND(P126="Muy Baja",T126="Mayor"),AND(P126="Baja",T126="Mayor"),AND(P126="Media",T126="Mayor"),AND(P126="Alta",T126="Moderado"),AND(P126="Alta",T126="Mayor"),AND(P126="Muy Alta",T126="Leve"),AND(P126="Muy Alta",T126="Menor"),AND(P126="Muy Alta",T126="Moderado"),AND(P126="Muy Alta",T126="Mayor")),"Alto",IF(OR(AND(P126="Muy Baja",T126="Catastrófico"),AND(P126="Baja",T126="Catastrófico"),AND(P126="Media",T126="Catastrófico"),AND(P126="Alta",T126="Catastrófico"),AND(P126="Muy Alta",T126="Catastrófico")),"Extremo",""))))</f>
        <v>Alto</v>
      </c>
      <c r="W126" s="214">
        <v>1</v>
      </c>
      <c r="X126" s="215" t="s">
        <v>833</v>
      </c>
      <c r="Y126" s="208" t="str">
        <f t="shared" si="0"/>
        <v>Probabilidad</v>
      </c>
      <c r="Z126" s="209" t="s">
        <v>221</v>
      </c>
      <c r="AA126" s="209" t="s">
        <v>229</v>
      </c>
      <c r="AB126" s="210" t="str">
        <f t="shared" si="9"/>
        <v>40%</v>
      </c>
      <c r="AC126" s="209" t="s">
        <v>232</v>
      </c>
      <c r="AD126" s="209" t="s">
        <v>237</v>
      </c>
      <c r="AE126" s="209" t="s">
        <v>241</v>
      </c>
      <c r="AF126" s="211">
        <f>IFERROR(IF(Y126="Probabilidad",(Q126-(+Q126*AB126)),IF(Y126="Impacto",Q126,"")),"")</f>
        <v>0.24</v>
      </c>
      <c r="AG126" s="212" t="str">
        <f t="shared" si="1"/>
        <v>Baja</v>
      </c>
      <c r="AH126" s="210">
        <f t="shared" si="2"/>
        <v>0.24</v>
      </c>
      <c r="AI126" s="212" t="str">
        <f t="shared" ca="1" si="3"/>
        <v>Mayor</v>
      </c>
      <c r="AJ126" s="210">
        <f ca="1">IFERROR(IF(Y126="Impacto",(U126-(+U126*AB126)),IF(Y126="Probabilidad",U126,"")),"")</f>
        <v>0.8</v>
      </c>
      <c r="AK126" s="213" t="str">
        <f t="shared" ca="1" si="4"/>
        <v>Alto</v>
      </c>
      <c r="AL126" s="209" t="s">
        <v>275</v>
      </c>
      <c r="AM126" s="272" t="s">
        <v>1189</v>
      </c>
      <c r="AN126" s="272" t="s">
        <v>1190</v>
      </c>
      <c r="AO126" s="285" t="s">
        <v>1192</v>
      </c>
      <c r="AP126" s="285" t="s">
        <v>1178</v>
      </c>
      <c r="AQ126" s="272" t="s">
        <v>1191</v>
      </c>
      <c r="AR126" s="272" t="s">
        <v>272</v>
      </c>
      <c r="AS126" s="219"/>
      <c r="AT126" s="219"/>
      <c r="AU126" s="219"/>
      <c r="AV126" s="219"/>
      <c r="AW126" s="219"/>
      <c r="AX126" s="219"/>
      <c r="AY126" s="219"/>
      <c r="AZ126" s="219"/>
      <c r="BA126" s="219"/>
      <c r="BB126" s="219"/>
      <c r="BC126" s="219"/>
      <c r="BD126" s="219"/>
      <c r="BE126" s="219"/>
      <c r="BF126" s="219"/>
      <c r="BG126" s="219"/>
      <c r="BH126" s="219"/>
      <c r="BI126" s="219"/>
      <c r="BJ126" s="219"/>
      <c r="BK126" s="219"/>
      <c r="BL126" s="219"/>
    </row>
    <row r="127" spans="1:64" s="217" customFormat="1" ht="117" customHeight="1" thickTop="1" thickBot="1" x14ac:dyDescent="0.3">
      <c r="A127" s="280"/>
      <c r="B127" s="280"/>
      <c r="C127" s="280"/>
      <c r="D127" s="279"/>
      <c r="E127" s="280"/>
      <c r="F127" s="280"/>
      <c r="G127" s="280"/>
      <c r="H127" s="280"/>
      <c r="I127" s="288"/>
      <c r="J127" s="288"/>
      <c r="K127" s="288"/>
      <c r="L127" s="288"/>
      <c r="M127" s="280"/>
      <c r="N127" s="280"/>
      <c r="O127" s="288"/>
      <c r="P127" s="288"/>
      <c r="Q127" s="280"/>
      <c r="R127" s="280"/>
      <c r="S127" s="280"/>
      <c r="T127" s="288"/>
      <c r="U127" s="280"/>
      <c r="V127" s="288"/>
      <c r="W127" s="214">
        <v>2</v>
      </c>
      <c r="X127" s="215" t="s">
        <v>834</v>
      </c>
      <c r="Y127" s="208" t="str">
        <f t="shared" si="0"/>
        <v>Probabilidad</v>
      </c>
      <c r="Z127" s="209" t="s">
        <v>221</v>
      </c>
      <c r="AA127" s="209" t="s">
        <v>229</v>
      </c>
      <c r="AB127" s="210" t="str">
        <f t="shared" si="9"/>
        <v>40%</v>
      </c>
      <c r="AC127" s="209" t="s">
        <v>232</v>
      </c>
      <c r="AD127" s="209" t="s">
        <v>237</v>
      </c>
      <c r="AE127" s="209" t="s">
        <v>241</v>
      </c>
      <c r="AF127" s="211">
        <f t="shared" ref="AF127:AF129" si="66">IFERROR(IF(AND(Y126="Probabilidad",Y127="Probabilidad"),(AH126-(+AH126*AB127)),IF(Y127="Probabilidad",(Q126-(+Q126*AB127)),IF(Y127="Impacto",AH126,""))),"")</f>
        <v>0.14399999999999999</v>
      </c>
      <c r="AG127" s="212" t="str">
        <f t="shared" si="1"/>
        <v>Muy Baja</v>
      </c>
      <c r="AH127" s="210">
        <f t="shared" si="2"/>
        <v>0.14399999999999999</v>
      </c>
      <c r="AI127" s="212" t="str">
        <f t="shared" ca="1" si="3"/>
        <v>Mayor</v>
      </c>
      <c r="AJ127" s="210">
        <f ca="1">IFERROR(IF(AND(Y126="Impacto",Y127="Impacto"),(AJ126-(+AJ126*AB127)),IF(Y127="Impacto",(U126-(+U126*AB127)),IF(Y127="Probabilidad",AJ126,""))),"")</f>
        <v>0.8</v>
      </c>
      <c r="AK127" s="213" t="str">
        <f t="shared" ca="1" si="4"/>
        <v>Alto</v>
      </c>
      <c r="AL127" s="209" t="s">
        <v>275</v>
      </c>
      <c r="AM127" s="272"/>
      <c r="AN127" s="272"/>
      <c r="AO127" s="285"/>
      <c r="AP127" s="285"/>
      <c r="AQ127" s="272"/>
      <c r="AR127" s="272"/>
      <c r="AS127" s="219"/>
      <c r="AT127" s="219"/>
      <c r="AU127" s="219"/>
      <c r="AV127" s="219"/>
      <c r="AW127" s="219"/>
      <c r="AX127" s="219"/>
      <c r="AY127" s="219"/>
      <c r="AZ127" s="219"/>
      <c r="BA127" s="219"/>
      <c r="BB127" s="219"/>
      <c r="BC127" s="219"/>
      <c r="BD127" s="219"/>
      <c r="BE127" s="219"/>
      <c r="BF127" s="219"/>
      <c r="BG127" s="219"/>
      <c r="BH127" s="219"/>
      <c r="BI127" s="219"/>
      <c r="BJ127" s="219"/>
      <c r="BK127" s="219"/>
      <c r="BL127" s="219"/>
    </row>
    <row r="128" spans="1:64" s="217" customFormat="1" ht="111.75" customHeight="1" thickTop="1" thickBot="1" x14ac:dyDescent="0.3">
      <c r="A128" s="280"/>
      <c r="B128" s="280"/>
      <c r="C128" s="280"/>
      <c r="D128" s="279"/>
      <c r="E128" s="280"/>
      <c r="F128" s="280"/>
      <c r="G128" s="280"/>
      <c r="H128" s="280"/>
      <c r="I128" s="288"/>
      <c r="J128" s="288"/>
      <c r="K128" s="288"/>
      <c r="L128" s="288"/>
      <c r="M128" s="280"/>
      <c r="N128" s="280"/>
      <c r="O128" s="288"/>
      <c r="P128" s="288"/>
      <c r="Q128" s="280"/>
      <c r="R128" s="280"/>
      <c r="S128" s="280"/>
      <c r="T128" s="288"/>
      <c r="U128" s="280"/>
      <c r="V128" s="288"/>
      <c r="W128" s="214">
        <v>3</v>
      </c>
      <c r="X128" s="215" t="s">
        <v>835</v>
      </c>
      <c r="Y128" s="208" t="str">
        <f t="shared" si="0"/>
        <v>Probabilidad</v>
      </c>
      <c r="Z128" s="209" t="s">
        <v>221</v>
      </c>
      <c r="AA128" s="209" t="s">
        <v>229</v>
      </c>
      <c r="AB128" s="210" t="str">
        <f t="shared" si="9"/>
        <v>40%</v>
      </c>
      <c r="AC128" s="209" t="s">
        <v>232</v>
      </c>
      <c r="AD128" s="209" t="s">
        <v>237</v>
      </c>
      <c r="AE128" s="209" t="s">
        <v>241</v>
      </c>
      <c r="AF128" s="211">
        <f t="shared" si="66"/>
        <v>8.6399999999999991E-2</v>
      </c>
      <c r="AG128" s="212" t="str">
        <f t="shared" si="1"/>
        <v>Muy Baja</v>
      </c>
      <c r="AH128" s="210">
        <f t="shared" si="2"/>
        <v>8.6399999999999991E-2</v>
      </c>
      <c r="AI128" s="212" t="str">
        <f t="shared" ca="1" si="3"/>
        <v>Mayor</v>
      </c>
      <c r="AJ128" s="210">
        <f t="shared" ref="AJ128:AJ129" ca="1" si="67">IFERROR(IF(AND(Y127="Impacto",Y128="Impacto"),(AJ127-(+AJ127*AB128)),IF(AND(Y127="Probabilidad",Y128="Impacto"),(AJ126-(+AJ126*AB128)),IF(Y128="Probabilidad",AJ127,""))),"")</f>
        <v>0.8</v>
      </c>
      <c r="AK128" s="213" t="str">
        <f t="shared" ca="1" si="4"/>
        <v>Alto</v>
      </c>
      <c r="AL128" s="209" t="s">
        <v>275</v>
      </c>
      <c r="AM128" s="272"/>
      <c r="AN128" s="272"/>
      <c r="AO128" s="285"/>
      <c r="AP128" s="285"/>
      <c r="AQ128" s="272"/>
      <c r="AR128" s="272"/>
      <c r="AS128" s="219"/>
      <c r="AT128" s="219"/>
      <c r="AU128" s="219"/>
      <c r="AV128" s="219"/>
      <c r="AW128" s="219"/>
      <c r="AX128" s="219"/>
      <c r="AY128" s="219"/>
      <c r="AZ128" s="219"/>
      <c r="BA128" s="219"/>
      <c r="BB128" s="219"/>
      <c r="BC128" s="219"/>
      <c r="BD128" s="219"/>
      <c r="BE128" s="219"/>
      <c r="BF128" s="219"/>
      <c r="BG128" s="219"/>
      <c r="BH128" s="219"/>
      <c r="BI128" s="219"/>
      <c r="BJ128" s="219"/>
      <c r="BK128" s="219"/>
      <c r="BL128" s="219"/>
    </row>
    <row r="129" spans="1:64" s="217" customFormat="1" ht="99" customHeight="1" thickTop="1" thickBot="1" x14ac:dyDescent="0.3">
      <c r="A129" s="280"/>
      <c r="B129" s="280"/>
      <c r="C129" s="280"/>
      <c r="D129" s="279"/>
      <c r="E129" s="280"/>
      <c r="F129" s="280"/>
      <c r="G129" s="280"/>
      <c r="H129" s="280"/>
      <c r="I129" s="288"/>
      <c r="J129" s="288"/>
      <c r="K129" s="288"/>
      <c r="L129" s="288"/>
      <c r="M129" s="280"/>
      <c r="N129" s="280"/>
      <c r="O129" s="288"/>
      <c r="P129" s="288"/>
      <c r="Q129" s="280"/>
      <c r="R129" s="280"/>
      <c r="S129" s="280"/>
      <c r="T129" s="288"/>
      <c r="U129" s="280"/>
      <c r="V129" s="288"/>
      <c r="W129" s="214">
        <v>4</v>
      </c>
      <c r="X129" s="215" t="s">
        <v>836</v>
      </c>
      <c r="Y129" s="208" t="str">
        <f t="shared" si="0"/>
        <v>Probabilidad</v>
      </c>
      <c r="Z129" s="209" t="s">
        <v>221</v>
      </c>
      <c r="AA129" s="209" t="s">
        <v>229</v>
      </c>
      <c r="AB129" s="210" t="str">
        <f t="shared" si="9"/>
        <v>40%</v>
      </c>
      <c r="AC129" s="209" t="s">
        <v>232</v>
      </c>
      <c r="AD129" s="209" t="s">
        <v>237</v>
      </c>
      <c r="AE129" s="209" t="s">
        <v>241</v>
      </c>
      <c r="AF129" s="211">
        <f t="shared" si="66"/>
        <v>5.183999999999999E-2</v>
      </c>
      <c r="AG129" s="212" t="str">
        <f t="shared" si="1"/>
        <v>Muy Baja</v>
      </c>
      <c r="AH129" s="210">
        <f t="shared" si="2"/>
        <v>5.183999999999999E-2</v>
      </c>
      <c r="AI129" s="212" t="str">
        <f t="shared" ca="1" si="3"/>
        <v>Mayor</v>
      </c>
      <c r="AJ129" s="210">
        <f t="shared" ca="1" si="67"/>
        <v>0.8</v>
      </c>
      <c r="AK129" s="213" t="str">
        <f t="shared" ca="1" si="4"/>
        <v>Alto</v>
      </c>
      <c r="AL129" s="209" t="s">
        <v>275</v>
      </c>
      <c r="AM129" s="272"/>
      <c r="AN129" s="272"/>
      <c r="AO129" s="285"/>
      <c r="AP129" s="285"/>
      <c r="AQ129" s="272"/>
      <c r="AR129" s="272"/>
      <c r="AS129" s="219"/>
      <c r="AT129" s="219"/>
      <c r="AU129" s="219"/>
      <c r="AV129" s="219"/>
      <c r="AW129" s="219"/>
      <c r="AX129" s="219"/>
      <c r="AY129" s="219"/>
      <c r="AZ129" s="219"/>
      <c r="BA129" s="219"/>
      <c r="BB129" s="219"/>
      <c r="BC129" s="219"/>
      <c r="BD129" s="219"/>
      <c r="BE129" s="219"/>
      <c r="BF129" s="219"/>
      <c r="BG129" s="219"/>
      <c r="BH129" s="219"/>
      <c r="BI129" s="219"/>
      <c r="BJ129" s="219"/>
      <c r="BK129" s="219"/>
      <c r="BL129" s="219"/>
    </row>
    <row r="130" spans="1:64" s="217" customFormat="1" ht="90.75" customHeight="1" thickTop="1" thickBot="1" x14ac:dyDescent="0.3">
      <c r="A130" s="281">
        <v>51</v>
      </c>
      <c r="B130" s="274" t="s">
        <v>837</v>
      </c>
      <c r="C130" s="272" t="s">
        <v>287</v>
      </c>
      <c r="D130" s="272" t="s">
        <v>829</v>
      </c>
      <c r="E130" s="272" t="s">
        <v>253</v>
      </c>
      <c r="F130" s="272" t="s">
        <v>838</v>
      </c>
      <c r="G130" s="272" t="s">
        <v>839</v>
      </c>
      <c r="H130" s="272" t="s">
        <v>840</v>
      </c>
      <c r="I130" s="286" t="s">
        <v>496</v>
      </c>
      <c r="J130" s="286" t="s">
        <v>496</v>
      </c>
      <c r="K130" s="286" t="s">
        <v>496</v>
      </c>
      <c r="L130" s="286" t="s">
        <v>496</v>
      </c>
      <c r="M130" s="272" t="s">
        <v>841</v>
      </c>
      <c r="N130" s="272"/>
      <c r="O130" s="273">
        <v>12</v>
      </c>
      <c r="P130" s="286" t="str">
        <f>IF(O130&lt;=0,"",IF(O130&lt;=2,"Muy Baja",IF(O130&lt;=24,"Baja",IF(O130&lt;=500,"Media",IF(O130&lt;=5000,"Alta","Muy Alta")))))</f>
        <v>Baja</v>
      </c>
      <c r="Q130" s="289">
        <f>IF(P130="","",IF(P130="Muy Baja",0.2,IF(P130="Baja",0.4,IF(P130="Media",0.6,IF(P130="Alta",0.8,IF(P130="Muy Alta",1,))))))</f>
        <v>0.4</v>
      </c>
      <c r="R130" s="289" t="s">
        <v>205</v>
      </c>
      <c r="S130" s="289" t="str">
        <f ca="1">IF(NOT(ISERROR(MATCH(R130,'Tabla Impacto'!$B$221:$B$224,0))),'Tabla Impacto'!$F$224&amp;"Por favor no seleccionar los criterios de impacto(Afectación Económica o presupuestal y Pérdida Reputacional)",R130)</f>
        <v xml:space="preserve">Entre 100 y 500 SMLMV </v>
      </c>
      <c r="T130" s="286" t="str">
        <f ca="1">+IF(OR(S130='Tabla Impacto'!$C$11,S130='Tabla Impacto'!$D$11),"Leve",IF(OR(S130='Tabla Impacto'!$C$12,S130='Tabla Impacto'!$D$12),"Menor",IF(OR(S130='Tabla Impacto'!$C$13,S130='Tabla Impacto'!$D$13,S130='Tabla Impacto'!$E$13),"Moderado",IF(OR(S130='Tabla Impacto'!$C$14,S130='Tabla Impacto'!$D$14,S130='Tabla Impacto'!$E$14),"Mayor",IF(OR(S130='Tabla Impacto'!$C$15,S130='Tabla Impacto'!$D$15,S130='Tabla Impacto'!$E$15),"Catastrófico","")))))</f>
        <v>Mayor</v>
      </c>
      <c r="U130" s="289">
        <f ca="1">IF(T130="","",IF(T130="Leve",0.2,IF(T130="Menor",0.4,IF(T130="Moderado",0.6,IF(T130="Mayor",0.8,IF(T130="Catastrófico",1,))))))</f>
        <v>0.8</v>
      </c>
      <c r="V130" s="287" t="str">
        <f ca="1">IF(OR(AND(P130="Muy Baja",T130="Leve"),AND(P130="Muy Baja",T130="Menor"),AND(P130="Baja",T130="Leve")),"Bajo",IF(OR(AND(P130="Muy baja",T130="Moderado"),AND(P130="Baja",T130="Menor"),AND(P130="Baja",T130="Moderado"),AND(P130="Media",T130="Leve"),AND(P130="Media",T130="Menor"),AND(P130="Media",T130="Moderado"),AND(P130="Alta",T130="Leve"),AND(P130="Alta",T130="Menor")),"Moderado",IF(OR(AND(P130="Muy Baja",T130="Mayor"),AND(P130="Baja",T130="Mayor"),AND(P130="Media",T130="Mayor"),AND(P130="Alta",T130="Moderado"),AND(P130="Alta",T130="Mayor"),AND(P130="Muy Alta",T130="Leve"),AND(P130="Muy Alta",T130="Menor"),AND(P130="Muy Alta",T130="Moderado"),AND(P130="Muy Alta",T130="Mayor")),"Alto",IF(OR(AND(P130="Muy Baja",T130="Catastrófico"),AND(P130="Baja",T130="Catastrófico"),AND(P130="Media",T130="Catastrófico"),AND(P130="Alta",T130="Catastrófico"),AND(P130="Muy Alta",T130="Catastrófico")),"Extremo",""))))</f>
        <v>Alto</v>
      </c>
      <c r="W130" s="214">
        <v>1</v>
      </c>
      <c r="X130" s="215" t="s">
        <v>842</v>
      </c>
      <c r="Y130" s="208" t="str">
        <f t="shared" si="0"/>
        <v>Probabilidad</v>
      </c>
      <c r="Z130" s="209" t="s">
        <v>221</v>
      </c>
      <c r="AA130" s="209" t="s">
        <v>229</v>
      </c>
      <c r="AB130" s="210" t="str">
        <f t="shared" si="9"/>
        <v>40%</v>
      </c>
      <c r="AC130" s="209" t="s">
        <v>232</v>
      </c>
      <c r="AD130" s="209" t="s">
        <v>237</v>
      </c>
      <c r="AE130" s="209" t="s">
        <v>241</v>
      </c>
      <c r="AF130" s="211">
        <f>IFERROR(IF(Y130="Probabilidad",(Q130-(+Q130*AB130)),IF(Y130="Impacto",Q130,"")),"")</f>
        <v>0.24</v>
      </c>
      <c r="AG130" s="212" t="str">
        <f t="shared" si="1"/>
        <v>Baja</v>
      </c>
      <c r="AH130" s="210">
        <f t="shared" si="2"/>
        <v>0.24</v>
      </c>
      <c r="AI130" s="212" t="str">
        <f t="shared" ca="1" si="3"/>
        <v>Mayor</v>
      </c>
      <c r="AJ130" s="210">
        <f ca="1">IFERROR(IF(Y130="Impacto",(U130-(+U130*AB130)),IF(Y130="Probabilidad",U130,"")),"")</f>
        <v>0.8</v>
      </c>
      <c r="AK130" s="213" t="str">
        <f t="shared" ca="1" si="4"/>
        <v>Alto</v>
      </c>
      <c r="AL130" s="209" t="s">
        <v>275</v>
      </c>
      <c r="AM130" s="272" t="s">
        <v>1193</v>
      </c>
      <c r="AN130" s="272" t="s">
        <v>829</v>
      </c>
      <c r="AO130" s="285" t="s">
        <v>1195</v>
      </c>
      <c r="AP130" s="285" t="s">
        <v>1178</v>
      </c>
      <c r="AQ130" s="272" t="s">
        <v>1194</v>
      </c>
      <c r="AR130" s="272" t="s">
        <v>272</v>
      </c>
      <c r="AS130" s="219"/>
      <c r="AT130" s="219"/>
      <c r="AU130" s="219"/>
      <c r="AV130" s="219"/>
      <c r="AW130" s="219"/>
      <c r="AX130" s="219"/>
      <c r="AY130" s="219"/>
      <c r="AZ130" s="219"/>
      <c r="BA130" s="219"/>
      <c r="BB130" s="219"/>
      <c r="BC130" s="219"/>
      <c r="BD130" s="219"/>
      <c r="BE130" s="219"/>
      <c r="BF130" s="219"/>
      <c r="BG130" s="219"/>
      <c r="BH130" s="219"/>
      <c r="BI130" s="219"/>
      <c r="BJ130" s="219"/>
      <c r="BK130" s="219"/>
      <c r="BL130" s="219"/>
    </row>
    <row r="131" spans="1:64" s="217" customFormat="1" ht="173.25" customHeight="1" thickTop="1" thickBot="1" x14ac:dyDescent="0.3">
      <c r="A131" s="280"/>
      <c r="B131" s="280"/>
      <c r="C131" s="280"/>
      <c r="D131" s="279"/>
      <c r="E131" s="280"/>
      <c r="F131" s="280"/>
      <c r="G131" s="280"/>
      <c r="H131" s="280"/>
      <c r="I131" s="288"/>
      <c r="J131" s="288"/>
      <c r="K131" s="288"/>
      <c r="L131" s="288"/>
      <c r="M131" s="280"/>
      <c r="N131" s="280"/>
      <c r="O131" s="288"/>
      <c r="P131" s="288"/>
      <c r="Q131" s="280"/>
      <c r="R131" s="280"/>
      <c r="S131" s="280"/>
      <c r="T131" s="288"/>
      <c r="U131" s="280"/>
      <c r="V131" s="288"/>
      <c r="W131" s="214">
        <v>2</v>
      </c>
      <c r="X131" s="215" t="s">
        <v>843</v>
      </c>
      <c r="Y131" s="208" t="str">
        <f t="shared" si="0"/>
        <v>Probabilidad</v>
      </c>
      <c r="Z131" s="209" t="s">
        <v>221</v>
      </c>
      <c r="AA131" s="209" t="s">
        <v>229</v>
      </c>
      <c r="AB131" s="210" t="str">
        <f t="shared" si="9"/>
        <v>40%</v>
      </c>
      <c r="AC131" s="209" t="s">
        <v>232</v>
      </c>
      <c r="AD131" s="209" t="s">
        <v>237</v>
      </c>
      <c r="AE131" s="209" t="s">
        <v>241</v>
      </c>
      <c r="AF131" s="211">
        <f t="shared" ref="AF131:AF132" si="68">IFERROR(IF(AND(Y130="Probabilidad",Y131="Probabilidad"),(AH130-(+AH130*AB131)),IF(Y131="Probabilidad",(Q130-(+Q130*AB131)),IF(Y131="Impacto",AH130,""))),"")</f>
        <v>0.14399999999999999</v>
      </c>
      <c r="AG131" s="212" t="str">
        <f t="shared" si="1"/>
        <v>Muy Baja</v>
      </c>
      <c r="AH131" s="210">
        <f t="shared" si="2"/>
        <v>0.14399999999999999</v>
      </c>
      <c r="AI131" s="212" t="str">
        <f t="shared" ca="1" si="3"/>
        <v>Mayor</v>
      </c>
      <c r="AJ131" s="210">
        <f ca="1">IFERROR(IF(AND(Y130="Impacto",Y131="Impacto"),(AJ130-(+AJ130*AB131)),IF(Y131="Impacto",(U130-(+U130*AB131)),IF(Y131="Probabilidad",AJ130,""))),"")</f>
        <v>0.8</v>
      </c>
      <c r="AK131" s="213" t="str">
        <f t="shared" ca="1" si="4"/>
        <v>Alto</v>
      </c>
      <c r="AL131" s="209" t="s">
        <v>275</v>
      </c>
      <c r="AM131" s="272"/>
      <c r="AN131" s="272"/>
      <c r="AO131" s="285"/>
      <c r="AP131" s="285"/>
      <c r="AQ131" s="272"/>
      <c r="AR131" s="272"/>
      <c r="AS131" s="219"/>
      <c r="AT131" s="219"/>
      <c r="AU131" s="219"/>
      <c r="AV131" s="219"/>
      <c r="AW131" s="219"/>
      <c r="AX131" s="219"/>
      <c r="AY131" s="219"/>
      <c r="AZ131" s="219"/>
      <c r="BA131" s="219"/>
      <c r="BB131" s="219"/>
      <c r="BC131" s="219"/>
      <c r="BD131" s="219"/>
      <c r="BE131" s="219"/>
      <c r="BF131" s="219"/>
      <c r="BG131" s="219"/>
      <c r="BH131" s="219"/>
      <c r="BI131" s="219"/>
      <c r="BJ131" s="219"/>
      <c r="BK131" s="219"/>
      <c r="BL131" s="219"/>
    </row>
    <row r="132" spans="1:64" s="217" customFormat="1" ht="158.25" customHeight="1" thickTop="1" thickBot="1" x14ac:dyDescent="0.3">
      <c r="A132" s="280"/>
      <c r="B132" s="280"/>
      <c r="C132" s="280"/>
      <c r="D132" s="279"/>
      <c r="E132" s="280"/>
      <c r="F132" s="280"/>
      <c r="G132" s="280"/>
      <c r="H132" s="280"/>
      <c r="I132" s="288"/>
      <c r="J132" s="288"/>
      <c r="K132" s="288"/>
      <c r="L132" s="288"/>
      <c r="M132" s="280"/>
      <c r="N132" s="280"/>
      <c r="O132" s="288"/>
      <c r="P132" s="288"/>
      <c r="Q132" s="280"/>
      <c r="R132" s="280"/>
      <c r="S132" s="280"/>
      <c r="T132" s="288"/>
      <c r="U132" s="280"/>
      <c r="V132" s="288"/>
      <c r="W132" s="214">
        <v>3</v>
      </c>
      <c r="X132" s="215" t="s">
        <v>844</v>
      </c>
      <c r="Y132" s="208" t="str">
        <f t="shared" si="0"/>
        <v>Probabilidad</v>
      </c>
      <c r="Z132" s="209" t="s">
        <v>221</v>
      </c>
      <c r="AA132" s="209" t="s">
        <v>229</v>
      </c>
      <c r="AB132" s="210" t="str">
        <f t="shared" si="9"/>
        <v>40%</v>
      </c>
      <c r="AC132" s="209" t="s">
        <v>232</v>
      </c>
      <c r="AD132" s="209" t="s">
        <v>237</v>
      </c>
      <c r="AE132" s="209" t="s">
        <v>241</v>
      </c>
      <c r="AF132" s="211">
        <f t="shared" si="68"/>
        <v>8.6399999999999991E-2</v>
      </c>
      <c r="AG132" s="212" t="str">
        <f t="shared" si="1"/>
        <v>Muy Baja</v>
      </c>
      <c r="AH132" s="210">
        <f t="shared" si="2"/>
        <v>8.6399999999999991E-2</v>
      </c>
      <c r="AI132" s="212" t="str">
        <f t="shared" ca="1" si="3"/>
        <v>Mayor</v>
      </c>
      <c r="AJ132" s="210">
        <f t="shared" ref="AJ132" ca="1" si="69">IFERROR(IF(AND(Y131="Impacto",Y132="Impacto"),(AJ131-(+AJ131*AB132)),IF(AND(Y131="Probabilidad",Y132="Impacto"),(AJ130-(+AJ130*AB132)),IF(Y132="Probabilidad",AJ131,""))),"")</f>
        <v>0.8</v>
      </c>
      <c r="AK132" s="213" t="str">
        <f t="shared" ca="1" si="4"/>
        <v>Alto</v>
      </c>
      <c r="AL132" s="209" t="s">
        <v>275</v>
      </c>
      <c r="AM132" s="272"/>
      <c r="AN132" s="272"/>
      <c r="AO132" s="285"/>
      <c r="AP132" s="285"/>
      <c r="AQ132" s="272"/>
      <c r="AR132" s="272"/>
      <c r="AS132" s="219"/>
      <c r="AT132" s="219"/>
      <c r="AU132" s="219"/>
      <c r="AV132" s="219"/>
      <c r="AW132" s="219"/>
      <c r="AX132" s="219"/>
      <c r="AY132" s="219"/>
      <c r="AZ132" s="219"/>
      <c r="BA132" s="219"/>
      <c r="BB132" s="219"/>
      <c r="BC132" s="219"/>
      <c r="BD132" s="219"/>
      <c r="BE132" s="219"/>
      <c r="BF132" s="219"/>
      <c r="BG132" s="219"/>
      <c r="BH132" s="219"/>
      <c r="BI132" s="219"/>
      <c r="BJ132" s="219"/>
      <c r="BK132" s="219"/>
      <c r="BL132" s="219"/>
    </row>
    <row r="133" spans="1:64" s="217" customFormat="1" ht="248.25" customHeight="1" thickTop="1" thickBot="1" x14ac:dyDescent="0.3">
      <c r="A133" s="220">
        <v>52</v>
      </c>
      <c r="B133" s="208" t="s">
        <v>845</v>
      </c>
      <c r="C133" s="215" t="s">
        <v>287</v>
      </c>
      <c r="D133" s="215" t="s">
        <v>846</v>
      </c>
      <c r="E133" s="215" t="s">
        <v>253</v>
      </c>
      <c r="F133" s="215" t="s">
        <v>847</v>
      </c>
      <c r="G133" s="215" t="s">
        <v>848</v>
      </c>
      <c r="H133" s="215" t="s">
        <v>1228</v>
      </c>
      <c r="I133" s="221" t="s">
        <v>496</v>
      </c>
      <c r="J133" s="221" t="s">
        <v>496</v>
      </c>
      <c r="K133" s="221" t="s">
        <v>496</v>
      </c>
      <c r="L133" s="221" t="s">
        <v>496</v>
      </c>
      <c r="M133" s="224" t="s">
        <v>254</v>
      </c>
      <c r="N133" s="215"/>
      <c r="O133" s="214">
        <v>365</v>
      </c>
      <c r="P133" s="221" t="str">
        <f>IF(O133&lt;=0,"",IF(O133&lt;=2,"Muy Baja",IF(O133&lt;=24,"Baja",IF(O133&lt;=500,"Media",IF(O133&lt;=5000,"Alta","Muy Alta")))))</f>
        <v>Media</v>
      </c>
      <c r="Q133" s="223">
        <f>IF(P133="","",IF(P133="Muy Baja",0.2,IF(P133="Baja",0.4,IF(P133="Media",0.6,IF(P133="Alta",0.8,IF(P133="Muy Alta",1,))))))</f>
        <v>0.6</v>
      </c>
      <c r="R133" s="223" t="s">
        <v>203</v>
      </c>
      <c r="S133" s="223" t="str">
        <f ca="1">IF(NOT(ISERROR(MATCH(R133,'Tabla Impacto'!$B$221:$B$224,0))),'Tabla Impacto'!$F$224&amp;"Por favor no seleccionar los criterios de impacto(Afectación Económica o presupuestal y Pérdida Reputacional)",R133)</f>
        <v>El riesgo afecta la imagen de la entidad con algunos usuarios de relevancia frente al logro de los objetivos</v>
      </c>
      <c r="T133" s="221" t="str">
        <f ca="1">+IF(OR(S133='Tabla Impacto'!$C$11,S133='Tabla Impacto'!$D$11),"Leve",IF(OR(S133='Tabla Impacto'!$C$12,S133='Tabla Impacto'!$D$12),"Menor",IF(OR(S133='Tabla Impacto'!$C$13,S133='Tabla Impacto'!$D$13,S133='Tabla Impacto'!$E$13),"Moderado",IF(OR(S133='Tabla Impacto'!$C$14,S133='Tabla Impacto'!$D$14,S133='Tabla Impacto'!$E$14),"Mayor",IF(OR(S133='Tabla Impacto'!$C$15,S133='Tabla Impacto'!$D$15,S133='Tabla Impacto'!$E$15),"Catastrófico","")))))</f>
        <v>Moderado</v>
      </c>
      <c r="U133" s="223">
        <f ca="1">IF(T133="","",IF(T133="Leve",0.2,IF(T133="Menor",0.4,IF(T133="Moderado",0.6,IF(T133="Mayor",0.8,IF(T133="Catastrófico",1,))))))</f>
        <v>0.6</v>
      </c>
      <c r="V133" s="228" t="str">
        <f ca="1">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Moderado</v>
      </c>
      <c r="W133" s="214">
        <v>1</v>
      </c>
      <c r="X133" s="215" t="s">
        <v>849</v>
      </c>
      <c r="Y133" s="208" t="str">
        <f t="shared" si="0"/>
        <v>Probabilidad</v>
      </c>
      <c r="Z133" s="209" t="s">
        <v>221</v>
      </c>
      <c r="AA133" s="209" t="s">
        <v>229</v>
      </c>
      <c r="AB133" s="210" t="str">
        <f t="shared" si="9"/>
        <v>40%</v>
      </c>
      <c r="AC133" s="209" t="s">
        <v>235</v>
      </c>
      <c r="AD133" s="209" t="s">
        <v>237</v>
      </c>
      <c r="AE133" s="209" t="s">
        <v>241</v>
      </c>
      <c r="AF133" s="211">
        <f>IFERROR(IF(Y133="Probabilidad",(Q133-(+Q133*AB133)),IF(Y133="Impacto",Q133,"")),"")</f>
        <v>0.36</v>
      </c>
      <c r="AG133" s="212" t="str">
        <f t="shared" si="1"/>
        <v>Baja</v>
      </c>
      <c r="AH133" s="210">
        <f t="shared" si="2"/>
        <v>0.36</v>
      </c>
      <c r="AI133" s="212" t="str">
        <f t="shared" ca="1" si="3"/>
        <v>Moderado</v>
      </c>
      <c r="AJ133" s="210">
        <f ca="1">IFERROR(IF(Y133="Impacto",(U133-(+U133*AB133)),IF(Y133="Probabilidad",U133,"")),"")</f>
        <v>0.6</v>
      </c>
      <c r="AK133" s="213" t="str">
        <f t="shared" ca="1" si="4"/>
        <v>Moderado</v>
      </c>
      <c r="AL133" s="209" t="s">
        <v>268</v>
      </c>
      <c r="AM133" s="215"/>
      <c r="AN133" s="215"/>
      <c r="AO133" s="216"/>
      <c r="AP133" s="216"/>
      <c r="AQ133" s="215"/>
      <c r="AR133" s="215"/>
      <c r="AS133" s="219"/>
      <c r="AT133" s="219"/>
      <c r="AU133" s="219"/>
      <c r="AV133" s="219"/>
      <c r="AW133" s="219"/>
      <c r="AX133" s="219"/>
      <c r="AY133" s="219"/>
      <c r="AZ133" s="219"/>
      <c r="BA133" s="219"/>
      <c r="BB133" s="219"/>
      <c r="BC133" s="219"/>
      <c r="BD133" s="219"/>
      <c r="BE133" s="219"/>
      <c r="BF133" s="219"/>
      <c r="BG133" s="219"/>
      <c r="BH133" s="219"/>
      <c r="BI133" s="219"/>
      <c r="BJ133" s="219"/>
      <c r="BK133" s="219"/>
      <c r="BL133" s="219"/>
    </row>
    <row r="134" spans="1:64" s="217" customFormat="1" ht="104.25" customHeight="1" thickTop="1" thickBot="1" x14ac:dyDescent="0.3">
      <c r="A134" s="281">
        <v>53</v>
      </c>
      <c r="B134" s="274" t="s">
        <v>850</v>
      </c>
      <c r="C134" s="272" t="s">
        <v>287</v>
      </c>
      <c r="D134" s="272" t="s">
        <v>846</v>
      </c>
      <c r="E134" s="272" t="s">
        <v>253</v>
      </c>
      <c r="F134" s="272" t="s">
        <v>851</v>
      </c>
      <c r="G134" s="272" t="s">
        <v>852</v>
      </c>
      <c r="H134" s="272" t="s">
        <v>853</v>
      </c>
      <c r="I134" s="286" t="s">
        <v>496</v>
      </c>
      <c r="J134" s="286" t="s">
        <v>496</v>
      </c>
      <c r="K134" s="286" t="s">
        <v>496</v>
      </c>
      <c r="L134" s="286" t="s">
        <v>496</v>
      </c>
      <c r="M134" s="272" t="s">
        <v>252</v>
      </c>
      <c r="N134" s="272"/>
      <c r="O134" s="273">
        <v>365</v>
      </c>
      <c r="P134" s="286" t="str">
        <f>IF(O134&lt;=0,"",IF(O134&lt;=2,"Muy Baja",IF(O134&lt;=24,"Baja",IF(O134&lt;=500,"Media",IF(O134&lt;=5000,"Alta","Muy Alta")))))</f>
        <v>Media</v>
      </c>
      <c r="Q134" s="289">
        <f>IF(P134="","",IF(P134="Muy Baja",0.2,IF(P134="Baja",0.4,IF(P134="Media",0.6,IF(P134="Alta",0.8,IF(P134="Muy Alta",1,))))))</f>
        <v>0.6</v>
      </c>
      <c r="R134" s="289" t="s">
        <v>199</v>
      </c>
      <c r="S134" s="289" t="str">
        <f ca="1">IF(NOT(ISERROR(MATCH(R134,'Tabla Impacto'!$B$221:$B$224,0))),'Tabla Impacto'!$F$224&amp;"Por favor no seleccionar los criterios de impacto(Afectación Económica o presupuestal y Pérdida Reputacional)",R134)</f>
        <v xml:space="preserve">Entre 10 y 50 SMLMV </v>
      </c>
      <c r="T134" s="286" t="str">
        <f ca="1">+IF(OR(S134='Tabla Impacto'!$C$11,S134='Tabla Impacto'!$D$11),"Leve",IF(OR(S134='Tabla Impacto'!$C$12,S134='Tabla Impacto'!$D$12),"Menor",IF(OR(S134='Tabla Impacto'!$C$13,S134='Tabla Impacto'!$D$13,S134='Tabla Impacto'!$E$13),"Moderado",IF(OR(S134='Tabla Impacto'!$C$14,S134='Tabla Impacto'!$D$14,S134='Tabla Impacto'!$E$14),"Mayor",IF(OR(S134='Tabla Impacto'!$C$15,S134='Tabla Impacto'!$D$15,S134='Tabla Impacto'!$E$15),"Catastrófico","")))))</f>
        <v>Menor</v>
      </c>
      <c r="U134" s="289">
        <f ca="1">IF(T134="","",IF(T134="Leve",0.2,IF(T134="Menor",0.4,IF(T134="Moderado",0.6,IF(T134="Mayor",0.8,IF(T134="Catastrófico",1,))))))</f>
        <v>0.4</v>
      </c>
      <c r="V134" s="287" t="str">
        <f ca="1">IF(OR(AND(P134="Muy Baja",T134="Leve"),AND(P134="Muy Baja",T134="Menor"),AND(P134="Baja",T134="Leve")),"Bajo",IF(OR(AND(P134="Muy baja",T134="Moderado"),AND(P134="Baja",T134="Menor"),AND(P134="Baja",T134="Moderado"),AND(P134="Media",T134="Leve"),AND(P134="Media",T134="Menor"),AND(P134="Media",T134="Moderado"),AND(P134="Alta",T134="Leve"),AND(P134="Alta",T134="Menor")),"Moderado",IF(OR(AND(P134="Muy Baja",T134="Mayor"),AND(P134="Baja",T134="Mayor"),AND(P134="Media",T134="Mayor"),AND(P134="Alta",T134="Moderado"),AND(P134="Alta",T134="Mayor"),AND(P134="Muy Alta",T134="Leve"),AND(P134="Muy Alta",T134="Menor"),AND(P134="Muy Alta",T134="Moderado"),AND(P134="Muy Alta",T134="Mayor")),"Alto",IF(OR(AND(P134="Muy Baja",T134="Catastrófico"),AND(P134="Baja",T134="Catastrófico"),AND(P134="Media",T134="Catastrófico"),AND(P134="Alta",T134="Catastrófico"),AND(P134="Muy Alta",T134="Catastrófico")),"Extremo",""))))</f>
        <v>Moderado</v>
      </c>
      <c r="W134" s="214">
        <v>1</v>
      </c>
      <c r="X134" s="215" t="s">
        <v>854</v>
      </c>
      <c r="Y134" s="208" t="str">
        <f t="shared" si="0"/>
        <v>Probabilidad</v>
      </c>
      <c r="Z134" s="209" t="s">
        <v>221</v>
      </c>
      <c r="AA134" s="209" t="s">
        <v>229</v>
      </c>
      <c r="AB134" s="210" t="str">
        <f t="shared" si="9"/>
        <v>40%</v>
      </c>
      <c r="AC134" s="209" t="s">
        <v>235</v>
      </c>
      <c r="AD134" s="209" t="s">
        <v>237</v>
      </c>
      <c r="AE134" s="209" t="s">
        <v>241</v>
      </c>
      <c r="AF134" s="211">
        <f>IFERROR(IF(Y134="Probabilidad",(Q134-(+Q134*AB134)),IF(Y134="Impacto",Q134,"")),"")</f>
        <v>0.36</v>
      </c>
      <c r="AG134" s="212" t="str">
        <f t="shared" si="1"/>
        <v>Baja</v>
      </c>
      <c r="AH134" s="210">
        <f t="shared" si="2"/>
        <v>0.36</v>
      </c>
      <c r="AI134" s="212" t="str">
        <f t="shared" ca="1" si="3"/>
        <v>Menor</v>
      </c>
      <c r="AJ134" s="210">
        <f ca="1">IFERROR(IF(Y134="Impacto",(U134-(+U134*AB134)),IF(Y134="Probabilidad",U134,"")),"")</f>
        <v>0.4</v>
      </c>
      <c r="AK134" s="213" t="str">
        <f t="shared" ca="1" si="4"/>
        <v>Moderado</v>
      </c>
      <c r="AL134" s="209" t="s">
        <v>268</v>
      </c>
      <c r="AM134" s="215"/>
      <c r="AN134" s="215"/>
      <c r="AO134" s="216"/>
      <c r="AP134" s="216"/>
      <c r="AQ134" s="215"/>
      <c r="AR134" s="215"/>
      <c r="AS134" s="219"/>
      <c r="AT134" s="219"/>
      <c r="AU134" s="219"/>
      <c r="AV134" s="219"/>
      <c r="AW134" s="219"/>
      <c r="AX134" s="219"/>
      <c r="AY134" s="219"/>
      <c r="AZ134" s="219"/>
      <c r="BA134" s="219"/>
      <c r="BB134" s="219"/>
      <c r="BC134" s="219"/>
      <c r="BD134" s="219"/>
      <c r="BE134" s="219"/>
      <c r="BF134" s="219"/>
      <c r="BG134" s="219"/>
      <c r="BH134" s="219"/>
      <c r="BI134" s="219"/>
      <c r="BJ134" s="219"/>
      <c r="BK134" s="219"/>
      <c r="BL134" s="219"/>
    </row>
    <row r="135" spans="1:64" s="217" customFormat="1" ht="104.25" customHeight="1" thickTop="1" thickBot="1" x14ac:dyDescent="0.3">
      <c r="A135" s="280"/>
      <c r="B135" s="280"/>
      <c r="C135" s="280"/>
      <c r="D135" s="279"/>
      <c r="E135" s="280"/>
      <c r="F135" s="280"/>
      <c r="G135" s="280"/>
      <c r="H135" s="280"/>
      <c r="I135" s="288"/>
      <c r="J135" s="288"/>
      <c r="K135" s="288"/>
      <c r="L135" s="288"/>
      <c r="M135" s="280"/>
      <c r="N135" s="280"/>
      <c r="O135" s="288"/>
      <c r="P135" s="288"/>
      <c r="Q135" s="280"/>
      <c r="R135" s="280"/>
      <c r="S135" s="280"/>
      <c r="T135" s="288"/>
      <c r="U135" s="280"/>
      <c r="V135" s="288"/>
      <c r="W135" s="214">
        <v>2</v>
      </c>
      <c r="X135" s="215" t="s">
        <v>855</v>
      </c>
      <c r="Y135" s="208" t="str">
        <f t="shared" si="0"/>
        <v>Probabilidad</v>
      </c>
      <c r="Z135" s="209" t="s">
        <v>223</v>
      </c>
      <c r="AA135" s="209" t="s">
        <v>229</v>
      </c>
      <c r="AB135" s="210" t="str">
        <f t="shared" si="9"/>
        <v>30%</v>
      </c>
      <c r="AC135" s="209" t="s">
        <v>235</v>
      </c>
      <c r="AD135" s="209" t="s">
        <v>237</v>
      </c>
      <c r="AE135" s="209" t="s">
        <v>241</v>
      </c>
      <c r="AF135" s="211">
        <f t="shared" ref="AF135:AF136" si="70">IFERROR(IF(AND(Y134="Probabilidad",Y135="Probabilidad"),(AH134-(+AH134*AB135)),IF(Y135="Probabilidad",(Q134-(+Q134*AB135)),IF(Y135="Impacto",AH134,""))),"")</f>
        <v>0.252</v>
      </c>
      <c r="AG135" s="212" t="str">
        <f t="shared" si="1"/>
        <v>Baja</v>
      </c>
      <c r="AH135" s="210">
        <f t="shared" si="2"/>
        <v>0.252</v>
      </c>
      <c r="AI135" s="212" t="str">
        <f t="shared" ca="1" si="3"/>
        <v>Menor</v>
      </c>
      <c r="AJ135" s="210">
        <f ca="1">IFERROR(IF(AND(Y134="Impacto",Y135="Impacto"),(AJ134-(+AJ134*AB135)),IF(Y135="Impacto",(U134-(+U134*AB135)),IF(Y135="Probabilidad",AJ134,""))),"")</f>
        <v>0.4</v>
      </c>
      <c r="AK135" s="213" t="str">
        <f t="shared" ca="1" si="4"/>
        <v>Moderado</v>
      </c>
      <c r="AL135" s="209" t="s">
        <v>268</v>
      </c>
      <c r="AM135" s="215"/>
      <c r="AN135" s="215"/>
      <c r="AO135" s="216"/>
      <c r="AP135" s="216"/>
      <c r="AQ135" s="215"/>
      <c r="AR135" s="215"/>
      <c r="AS135" s="219"/>
      <c r="AT135" s="219"/>
      <c r="AU135" s="219"/>
      <c r="AV135" s="219"/>
      <c r="AW135" s="219"/>
      <c r="AX135" s="219"/>
      <c r="AY135" s="219"/>
      <c r="AZ135" s="219"/>
      <c r="BA135" s="219"/>
      <c r="BB135" s="219"/>
      <c r="BC135" s="219"/>
      <c r="BD135" s="219"/>
      <c r="BE135" s="219"/>
      <c r="BF135" s="219"/>
      <c r="BG135" s="219"/>
      <c r="BH135" s="219"/>
      <c r="BI135" s="219"/>
      <c r="BJ135" s="219"/>
      <c r="BK135" s="219"/>
      <c r="BL135" s="219"/>
    </row>
    <row r="136" spans="1:64" s="217" customFormat="1" ht="104.25" customHeight="1" thickTop="1" thickBot="1" x14ac:dyDescent="0.3">
      <c r="A136" s="280"/>
      <c r="B136" s="280"/>
      <c r="C136" s="280"/>
      <c r="D136" s="279"/>
      <c r="E136" s="280"/>
      <c r="F136" s="280"/>
      <c r="G136" s="280"/>
      <c r="H136" s="280"/>
      <c r="I136" s="288"/>
      <c r="J136" s="288"/>
      <c r="K136" s="288"/>
      <c r="L136" s="288"/>
      <c r="M136" s="280"/>
      <c r="N136" s="280"/>
      <c r="O136" s="288"/>
      <c r="P136" s="288"/>
      <c r="Q136" s="280"/>
      <c r="R136" s="280"/>
      <c r="S136" s="280"/>
      <c r="T136" s="288"/>
      <c r="U136" s="280"/>
      <c r="V136" s="288"/>
      <c r="W136" s="214">
        <v>3</v>
      </c>
      <c r="X136" s="215" t="s">
        <v>856</v>
      </c>
      <c r="Y136" s="208" t="str">
        <f t="shared" si="0"/>
        <v>Probabilidad</v>
      </c>
      <c r="Z136" s="209" t="s">
        <v>221</v>
      </c>
      <c r="AA136" s="209" t="s">
        <v>229</v>
      </c>
      <c r="AB136" s="210" t="str">
        <f t="shared" si="9"/>
        <v>40%</v>
      </c>
      <c r="AC136" s="209" t="s">
        <v>232</v>
      </c>
      <c r="AD136" s="209" t="s">
        <v>237</v>
      </c>
      <c r="AE136" s="209" t="s">
        <v>241</v>
      </c>
      <c r="AF136" s="211">
        <f t="shared" si="70"/>
        <v>0.1512</v>
      </c>
      <c r="AG136" s="212" t="str">
        <f t="shared" si="1"/>
        <v>Muy Baja</v>
      </c>
      <c r="AH136" s="210">
        <f t="shared" si="2"/>
        <v>0.1512</v>
      </c>
      <c r="AI136" s="212" t="str">
        <f t="shared" ca="1" si="3"/>
        <v>Menor</v>
      </c>
      <c r="AJ136" s="210">
        <f t="shared" ref="AJ136" ca="1" si="71">IFERROR(IF(AND(Y135="Impacto",Y136="Impacto"),(AJ135-(+AJ135*AB136)),IF(AND(Y135="Probabilidad",Y136="Impacto"),(AJ134-(+AJ134*AB136)),IF(Y136="Probabilidad",AJ135,""))),"")</f>
        <v>0.4</v>
      </c>
      <c r="AK136" s="213" t="str">
        <f t="shared" ca="1" si="4"/>
        <v>Bajo</v>
      </c>
      <c r="AL136" s="209" t="s">
        <v>268</v>
      </c>
      <c r="AM136" s="215"/>
      <c r="AN136" s="215"/>
      <c r="AO136" s="216"/>
      <c r="AP136" s="216"/>
      <c r="AQ136" s="215"/>
      <c r="AR136" s="215"/>
      <c r="AS136" s="219"/>
      <c r="AT136" s="219"/>
      <c r="AU136" s="219"/>
      <c r="AV136" s="219"/>
      <c r="AW136" s="219"/>
      <c r="AX136" s="219"/>
      <c r="AY136" s="219"/>
      <c r="AZ136" s="219"/>
      <c r="BA136" s="219"/>
      <c r="BB136" s="219"/>
      <c r="BC136" s="219"/>
      <c r="BD136" s="219"/>
      <c r="BE136" s="219"/>
      <c r="BF136" s="219"/>
      <c r="BG136" s="219"/>
      <c r="BH136" s="219"/>
      <c r="BI136" s="219"/>
      <c r="BJ136" s="219"/>
      <c r="BK136" s="219"/>
      <c r="BL136" s="219"/>
    </row>
    <row r="137" spans="1:64" s="217" customFormat="1" ht="78.75" customHeight="1" thickTop="1" thickBot="1" x14ac:dyDescent="0.3">
      <c r="A137" s="281">
        <v>54</v>
      </c>
      <c r="B137" s="274" t="s">
        <v>857</v>
      </c>
      <c r="C137" s="272" t="s">
        <v>287</v>
      </c>
      <c r="D137" s="272" t="s">
        <v>858</v>
      </c>
      <c r="E137" s="272" t="s">
        <v>253</v>
      </c>
      <c r="F137" s="272" t="s">
        <v>859</v>
      </c>
      <c r="G137" s="272" t="s">
        <v>860</v>
      </c>
      <c r="H137" s="272" t="s">
        <v>861</v>
      </c>
      <c r="I137" s="286" t="s">
        <v>496</v>
      </c>
      <c r="J137" s="286" t="s">
        <v>496</v>
      </c>
      <c r="K137" s="286" t="s">
        <v>496</v>
      </c>
      <c r="L137" s="286" t="s">
        <v>496</v>
      </c>
      <c r="M137" s="272" t="s">
        <v>252</v>
      </c>
      <c r="N137" s="272"/>
      <c r="O137" s="273">
        <v>320</v>
      </c>
      <c r="P137" s="286" t="str">
        <f>IF(O137&lt;=0,"",IF(O137&lt;=2,"Muy Baja",IF(O137&lt;=24,"Baja",IF(O137&lt;=500,"Media",IF(O137&lt;=5000,"Alta","Muy Alta")))))</f>
        <v>Media</v>
      </c>
      <c r="Q137" s="289">
        <f>IF(P137="","",IF(P137="Muy Baja",0.2,IF(P137="Baja",0.4,IF(P137="Media",0.6,IF(P137="Alta",0.8,IF(P137="Muy Alta",1,))))))</f>
        <v>0.6</v>
      </c>
      <c r="R137" s="289" t="s">
        <v>200</v>
      </c>
      <c r="S137" s="289" t="str">
        <f ca="1">IF(NOT(ISERROR(MATCH(R137,'Tabla Impacto'!$B$221:$B$224,0))),'Tabla Impacto'!$F$224&amp;"Por favor no seleccionar los criterios de impacto(Afectación Económica o presupuestal y Pérdida Reputacional)",R137)</f>
        <v>El riesgo afecta la imagen de la entidad internamente, de conocimiento general, nivel interno, de junta dircetiva y accionistas y/o de provedores</v>
      </c>
      <c r="T137" s="286" t="str">
        <f ca="1">+IF(OR(S137='Tabla Impacto'!$C$11,S137='Tabla Impacto'!$D$11),"Leve",IF(OR(S137='Tabla Impacto'!$C$12,S137='Tabla Impacto'!$D$12),"Menor",IF(OR(S137='Tabla Impacto'!$C$13,S137='Tabla Impacto'!$D$13,S137='Tabla Impacto'!$E$13),"Moderado",IF(OR(S137='Tabla Impacto'!$C$14,S137='Tabla Impacto'!$D$14,S137='Tabla Impacto'!$E$14),"Mayor",IF(OR(S137='Tabla Impacto'!$C$15,S137='Tabla Impacto'!$D$15,S137='Tabla Impacto'!$E$15),"Catastrófico","")))))</f>
        <v>Menor</v>
      </c>
      <c r="U137" s="289">
        <f ca="1">IF(T137="","",IF(T137="Leve",0.2,IF(T137="Menor",0.4,IF(T137="Moderado",0.6,IF(T137="Mayor",0.8,IF(T137="Catastrófico",1,))))))</f>
        <v>0.4</v>
      </c>
      <c r="V137" s="287" t="str">
        <f ca="1">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Moderado</v>
      </c>
      <c r="W137" s="214">
        <v>1</v>
      </c>
      <c r="X137" s="215" t="s">
        <v>862</v>
      </c>
      <c r="Y137" s="208" t="str">
        <f t="shared" si="0"/>
        <v>Probabilidad</v>
      </c>
      <c r="Z137" s="209" t="s">
        <v>221</v>
      </c>
      <c r="AA137" s="209" t="s">
        <v>229</v>
      </c>
      <c r="AB137" s="210" t="str">
        <f t="shared" si="9"/>
        <v>40%</v>
      </c>
      <c r="AC137" s="209" t="s">
        <v>232</v>
      </c>
      <c r="AD137" s="209" t="s">
        <v>237</v>
      </c>
      <c r="AE137" s="209" t="s">
        <v>241</v>
      </c>
      <c r="AF137" s="211">
        <f>IFERROR(IF(Y137="Probabilidad",(Q137-(+Q137*AB137)),IF(Y137="Impacto",Q137,"")),"")</f>
        <v>0.36</v>
      </c>
      <c r="AG137" s="212" t="str">
        <f t="shared" si="1"/>
        <v>Baja</v>
      </c>
      <c r="AH137" s="210">
        <f t="shared" si="2"/>
        <v>0.36</v>
      </c>
      <c r="AI137" s="212" t="str">
        <f t="shared" ca="1" si="3"/>
        <v>Menor</v>
      </c>
      <c r="AJ137" s="210">
        <f ca="1">IFERROR(IF(Y137="Impacto",(U137-(+U137*AB137)),IF(Y137="Probabilidad",U137,"")),"")</f>
        <v>0.4</v>
      </c>
      <c r="AK137" s="213" t="str">
        <f t="shared" ca="1" si="4"/>
        <v>Moderado</v>
      </c>
      <c r="AL137" s="209" t="s">
        <v>268</v>
      </c>
      <c r="AM137" s="215"/>
      <c r="AN137" s="215"/>
      <c r="AO137" s="216"/>
      <c r="AP137" s="216"/>
      <c r="AQ137" s="215"/>
      <c r="AR137" s="215"/>
      <c r="AS137" s="219"/>
      <c r="AT137" s="219"/>
      <c r="AU137" s="219"/>
      <c r="AV137" s="219"/>
      <c r="AW137" s="219"/>
      <c r="AX137" s="219"/>
      <c r="AY137" s="219"/>
      <c r="AZ137" s="219"/>
      <c r="BA137" s="219"/>
      <c r="BB137" s="219"/>
      <c r="BC137" s="219"/>
      <c r="BD137" s="219"/>
      <c r="BE137" s="219"/>
      <c r="BF137" s="219"/>
      <c r="BG137" s="219"/>
      <c r="BH137" s="219"/>
      <c r="BI137" s="219"/>
      <c r="BJ137" s="219"/>
      <c r="BK137" s="219"/>
      <c r="BL137" s="219"/>
    </row>
    <row r="138" spans="1:64" s="217" customFormat="1" ht="78.75" customHeight="1" thickTop="1" thickBot="1" x14ac:dyDescent="0.3">
      <c r="A138" s="280"/>
      <c r="B138" s="280"/>
      <c r="C138" s="280"/>
      <c r="D138" s="279"/>
      <c r="E138" s="280"/>
      <c r="F138" s="280"/>
      <c r="G138" s="280"/>
      <c r="H138" s="280"/>
      <c r="I138" s="288"/>
      <c r="J138" s="288"/>
      <c r="K138" s="288"/>
      <c r="L138" s="288"/>
      <c r="M138" s="280"/>
      <c r="N138" s="280"/>
      <c r="O138" s="288"/>
      <c r="P138" s="288"/>
      <c r="Q138" s="280"/>
      <c r="R138" s="280"/>
      <c r="S138" s="280"/>
      <c r="T138" s="288"/>
      <c r="U138" s="280"/>
      <c r="V138" s="288"/>
      <c r="W138" s="214">
        <v>2</v>
      </c>
      <c r="X138" s="215" t="s">
        <v>863</v>
      </c>
      <c r="Y138" s="208" t="str">
        <f t="shared" si="0"/>
        <v>Probabilidad</v>
      </c>
      <c r="Z138" s="209" t="s">
        <v>221</v>
      </c>
      <c r="AA138" s="209" t="s">
        <v>229</v>
      </c>
      <c r="AB138" s="210" t="str">
        <f t="shared" si="9"/>
        <v>40%</v>
      </c>
      <c r="AC138" s="209" t="s">
        <v>232</v>
      </c>
      <c r="AD138" s="209" t="s">
        <v>237</v>
      </c>
      <c r="AE138" s="209" t="s">
        <v>241</v>
      </c>
      <c r="AF138" s="211">
        <f t="shared" ref="AF138" si="72">IFERROR(IF(AND(Y137="Probabilidad",Y138="Probabilidad"),(AH137-(+AH137*AB138)),IF(Y138="Probabilidad",(Q137-(+Q137*AB138)),IF(Y138="Impacto",AH137,""))),"")</f>
        <v>0.216</v>
      </c>
      <c r="AG138" s="212" t="str">
        <f t="shared" si="1"/>
        <v>Baja</v>
      </c>
      <c r="AH138" s="210">
        <f t="shared" si="2"/>
        <v>0.216</v>
      </c>
      <c r="AI138" s="212" t="str">
        <f t="shared" ca="1" si="3"/>
        <v>Menor</v>
      </c>
      <c r="AJ138" s="210">
        <f ca="1">IFERROR(IF(AND(Y137="Impacto",Y138="Impacto"),(AJ137-(+AJ137*AB138)),IF(Y138="Impacto",(U137-(+U137*AB138)),IF(Y138="Probabilidad",AJ137,""))),"")</f>
        <v>0.4</v>
      </c>
      <c r="AK138" s="213" t="str">
        <f t="shared" ca="1" si="4"/>
        <v>Moderado</v>
      </c>
      <c r="AL138" s="209" t="s">
        <v>268</v>
      </c>
      <c r="AM138" s="215"/>
      <c r="AN138" s="215"/>
      <c r="AO138" s="216"/>
      <c r="AP138" s="216"/>
      <c r="AQ138" s="215"/>
      <c r="AR138" s="215"/>
      <c r="AS138" s="219"/>
      <c r="AT138" s="219"/>
      <c r="AU138" s="219"/>
      <c r="AV138" s="219"/>
      <c r="AW138" s="219"/>
      <c r="AX138" s="219"/>
      <c r="AY138" s="219"/>
      <c r="AZ138" s="219"/>
      <c r="BA138" s="219"/>
      <c r="BB138" s="219"/>
      <c r="BC138" s="219"/>
      <c r="BD138" s="219"/>
      <c r="BE138" s="219"/>
      <c r="BF138" s="219"/>
      <c r="BG138" s="219"/>
      <c r="BH138" s="219"/>
      <c r="BI138" s="219"/>
      <c r="BJ138" s="219"/>
      <c r="BK138" s="219"/>
      <c r="BL138" s="219"/>
    </row>
    <row r="139" spans="1:64" s="217" customFormat="1" ht="69" customHeight="1" thickTop="1" thickBot="1" x14ac:dyDescent="0.3">
      <c r="A139" s="281">
        <v>55</v>
      </c>
      <c r="B139" s="274" t="s">
        <v>864</v>
      </c>
      <c r="C139" s="272" t="s">
        <v>288</v>
      </c>
      <c r="D139" s="272" t="s">
        <v>865</v>
      </c>
      <c r="E139" s="272" t="s">
        <v>253</v>
      </c>
      <c r="F139" s="272" t="s">
        <v>866</v>
      </c>
      <c r="G139" s="272" t="s">
        <v>867</v>
      </c>
      <c r="H139" s="272" t="s">
        <v>868</v>
      </c>
      <c r="I139" s="286" t="s">
        <v>496</v>
      </c>
      <c r="J139" s="286" t="s">
        <v>496</v>
      </c>
      <c r="K139" s="286" t="s">
        <v>496</v>
      </c>
      <c r="L139" s="286" t="s">
        <v>496</v>
      </c>
      <c r="M139" s="272" t="s">
        <v>252</v>
      </c>
      <c r="N139" s="272"/>
      <c r="O139" s="273">
        <v>53</v>
      </c>
      <c r="P139" s="286" t="str">
        <f>IF(O139&lt;=0,"",IF(O139&lt;=2,"Muy Baja",IF(O139&lt;=24,"Baja",IF(O139&lt;=500,"Media",IF(O139&lt;=5000,"Alta","Muy Alta")))))</f>
        <v>Media</v>
      </c>
      <c r="Q139" s="289">
        <f>IF(P139="","",IF(P139="Muy Baja",0.2,IF(P139="Baja",0.4,IF(P139="Media",0.6,IF(P139="Alta",0.8,IF(P139="Muy Alta",1,))))))</f>
        <v>0.6</v>
      </c>
      <c r="R139" s="289" t="s">
        <v>196</v>
      </c>
      <c r="S139" s="289" t="str">
        <f ca="1">IF(NOT(ISERROR(MATCH(R139,'Tabla Impacto'!$B$221:$B$224,0))),'Tabla Impacto'!$F$224&amp;"Por favor no seleccionar los criterios de impacto(Afectación Económica o presupuestal y Pérdida Reputacional)",R139)</f>
        <v xml:space="preserve">Afectación menor a 10 SMLMV </v>
      </c>
      <c r="T139" s="286" t="str">
        <f ca="1">+IF(OR(S139='Tabla Impacto'!$C$11,S139='Tabla Impacto'!$D$11),"Leve",IF(OR(S139='Tabla Impacto'!$C$12,S139='Tabla Impacto'!$D$12),"Menor",IF(OR(S139='Tabla Impacto'!$C$13,S139='Tabla Impacto'!$D$13,S139='Tabla Impacto'!$E$13),"Moderado",IF(OR(S139='Tabla Impacto'!$C$14,S139='Tabla Impacto'!$D$14,S139='Tabla Impacto'!$E$14),"Mayor",IF(OR(S139='Tabla Impacto'!$C$15,S139='Tabla Impacto'!$D$15,S139='Tabla Impacto'!$E$15),"Catastrófico","")))))</f>
        <v>Leve</v>
      </c>
      <c r="U139" s="289">
        <f ca="1">IF(T139="","",IF(T139="Leve",0.2,IF(T139="Menor",0.4,IF(T139="Moderado",0.6,IF(T139="Mayor",0.8,IF(T139="Catastrófico",1,))))))</f>
        <v>0.2</v>
      </c>
      <c r="V139" s="287" t="str">
        <f ca="1">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Moderado</v>
      </c>
      <c r="W139" s="214">
        <v>1</v>
      </c>
      <c r="X139" s="215" t="s">
        <v>869</v>
      </c>
      <c r="Y139" s="208" t="str">
        <f t="shared" si="0"/>
        <v>Probabilidad</v>
      </c>
      <c r="Z139" s="209" t="s">
        <v>221</v>
      </c>
      <c r="AA139" s="209" t="s">
        <v>229</v>
      </c>
      <c r="AB139" s="210" t="str">
        <f t="shared" si="9"/>
        <v>40%</v>
      </c>
      <c r="AC139" s="209" t="s">
        <v>232</v>
      </c>
      <c r="AD139" s="209" t="s">
        <v>237</v>
      </c>
      <c r="AE139" s="209" t="s">
        <v>241</v>
      </c>
      <c r="AF139" s="211">
        <f>IFERROR(IF(Y139="Probabilidad",(Q139-(+Q139*AB139)),IF(Y139="Impacto",Q139,"")),"")</f>
        <v>0.36</v>
      </c>
      <c r="AG139" s="212" t="str">
        <f t="shared" si="1"/>
        <v>Baja</v>
      </c>
      <c r="AH139" s="210">
        <f t="shared" si="2"/>
        <v>0.36</v>
      </c>
      <c r="AI139" s="212" t="str">
        <f t="shared" ca="1" si="3"/>
        <v>Leve</v>
      </c>
      <c r="AJ139" s="210">
        <f ca="1">IFERROR(IF(Y139="Impacto",(U139-(+U139*AB139)),IF(Y139="Probabilidad",U139,"")),"")</f>
        <v>0.2</v>
      </c>
      <c r="AK139" s="213" t="str">
        <f t="shared" ca="1" si="4"/>
        <v>Bajo</v>
      </c>
      <c r="AL139" s="209" t="s">
        <v>268</v>
      </c>
      <c r="AM139" s="215"/>
      <c r="AN139" s="215"/>
      <c r="AO139" s="216"/>
      <c r="AP139" s="216"/>
      <c r="AQ139" s="215"/>
      <c r="AR139" s="215"/>
      <c r="AS139" s="219"/>
      <c r="AT139" s="219"/>
      <c r="AU139" s="219"/>
      <c r="AV139" s="219"/>
      <c r="AW139" s="219"/>
      <c r="AX139" s="219"/>
      <c r="AY139" s="219"/>
      <c r="AZ139" s="219"/>
      <c r="BA139" s="219"/>
      <c r="BB139" s="219"/>
      <c r="BC139" s="219"/>
      <c r="BD139" s="219"/>
      <c r="BE139" s="219"/>
      <c r="BF139" s="219"/>
      <c r="BG139" s="219"/>
      <c r="BH139" s="219"/>
      <c r="BI139" s="219"/>
      <c r="BJ139" s="219"/>
      <c r="BK139" s="219"/>
      <c r="BL139" s="219"/>
    </row>
    <row r="140" spans="1:64" s="217" customFormat="1" ht="69" customHeight="1" thickTop="1" thickBot="1" x14ac:dyDescent="0.3">
      <c r="A140" s="280"/>
      <c r="B140" s="280"/>
      <c r="C140" s="280"/>
      <c r="D140" s="279"/>
      <c r="E140" s="280"/>
      <c r="F140" s="280"/>
      <c r="G140" s="280"/>
      <c r="H140" s="280"/>
      <c r="I140" s="288"/>
      <c r="J140" s="288"/>
      <c r="K140" s="288"/>
      <c r="L140" s="288"/>
      <c r="M140" s="280"/>
      <c r="N140" s="280"/>
      <c r="O140" s="288"/>
      <c r="P140" s="288"/>
      <c r="Q140" s="280"/>
      <c r="R140" s="280"/>
      <c r="S140" s="280"/>
      <c r="T140" s="288"/>
      <c r="U140" s="280"/>
      <c r="V140" s="288"/>
      <c r="W140" s="214">
        <v>2</v>
      </c>
      <c r="X140" s="215" t="s">
        <v>870</v>
      </c>
      <c r="Y140" s="208" t="str">
        <f t="shared" si="0"/>
        <v>Probabilidad</v>
      </c>
      <c r="Z140" s="209" t="s">
        <v>221</v>
      </c>
      <c r="AA140" s="209" t="s">
        <v>229</v>
      </c>
      <c r="AB140" s="210" t="str">
        <f t="shared" si="9"/>
        <v>40%</v>
      </c>
      <c r="AC140" s="209" t="s">
        <v>232</v>
      </c>
      <c r="AD140" s="209" t="s">
        <v>237</v>
      </c>
      <c r="AE140" s="209" t="s">
        <v>241</v>
      </c>
      <c r="AF140" s="211">
        <f t="shared" ref="AF140" si="73">IFERROR(IF(AND(Y139="Probabilidad",Y140="Probabilidad"),(AH139-(+AH139*AB140)),IF(Y140="Probabilidad",(Q139-(+Q139*AB140)),IF(Y140="Impacto",AH139,""))),"")</f>
        <v>0.216</v>
      </c>
      <c r="AG140" s="212" t="str">
        <f t="shared" si="1"/>
        <v>Baja</v>
      </c>
      <c r="AH140" s="210">
        <f t="shared" si="2"/>
        <v>0.216</v>
      </c>
      <c r="AI140" s="212" t="str">
        <f t="shared" ca="1" si="3"/>
        <v>Leve</v>
      </c>
      <c r="AJ140" s="210">
        <f ca="1">IFERROR(IF(AND(Y139="Impacto",Y140="Impacto"),(AJ139-(+AJ139*AB140)),IF(Y140="Impacto",(U139-(+U139*AB140)),IF(Y140="Probabilidad",AJ139,""))),"")</f>
        <v>0.2</v>
      </c>
      <c r="AK140" s="213" t="str">
        <f t="shared" ca="1" si="4"/>
        <v>Bajo</v>
      </c>
      <c r="AL140" s="209" t="s">
        <v>268</v>
      </c>
      <c r="AM140" s="215"/>
      <c r="AN140" s="215"/>
      <c r="AO140" s="216"/>
      <c r="AP140" s="216"/>
      <c r="AQ140" s="215"/>
      <c r="AR140" s="215"/>
      <c r="AS140" s="219"/>
      <c r="AT140" s="219"/>
      <c r="AU140" s="219"/>
      <c r="AV140" s="219"/>
      <c r="AW140" s="219"/>
      <c r="AX140" s="219"/>
      <c r="AY140" s="219"/>
      <c r="AZ140" s="219"/>
      <c r="BA140" s="219"/>
      <c r="BB140" s="219"/>
      <c r="BC140" s="219"/>
      <c r="BD140" s="219"/>
      <c r="BE140" s="219"/>
      <c r="BF140" s="219"/>
      <c r="BG140" s="219"/>
      <c r="BH140" s="219"/>
      <c r="BI140" s="219"/>
      <c r="BJ140" s="219"/>
      <c r="BK140" s="219"/>
      <c r="BL140" s="219"/>
    </row>
    <row r="141" spans="1:64" s="217" customFormat="1" ht="137.25" customHeight="1" thickTop="1" thickBot="1" x14ac:dyDescent="0.3">
      <c r="A141" s="220">
        <v>56</v>
      </c>
      <c r="B141" s="208" t="s">
        <v>871</v>
      </c>
      <c r="C141" s="215" t="s">
        <v>288</v>
      </c>
      <c r="D141" s="215" t="s">
        <v>865</v>
      </c>
      <c r="E141" s="215" t="s">
        <v>253</v>
      </c>
      <c r="F141" s="215" t="s">
        <v>866</v>
      </c>
      <c r="G141" s="215" t="s">
        <v>1242</v>
      </c>
      <c r="H141" s="215" t="s">
        <v>1243</v>
      </c>
      <c r="I141" s="221" t="s">
        <v>496</v>
      </c>
      <c r="J141" s="221" t="s">
        <v>496</v>
      </c>
      <c r="K141" s="221" t="s">
        <v>496</v>
      </c>
      <c r="L141" s="221" t="s">
        <v>496</v>
      </c>
      <c r="M141" s="215" t="s">
        <v>252</v>
      </c>
      <c r="N141" s="215"/>
      <c r="O141" s="214">
        <v>365</v>
      </c>
      <c r="P141" s="221" t="str">
        <f>IF(O141&lt;=0,"",IF(O141&lt;=2,"Muy Baja",IF(O141&lt;=24,"Baja",IF(O141&lt;=500,"Media",IF(O141&lt;=5000,"Alta","Muy Alta")))))</f>
        <v>Media</v>
      </c>
      <c r="Q141" s="223">
        <f>IF(P141="","",IF(P141="Muy Baja",0.2,IF(P141="Baja",0.4,IF(P141="Media",0.6,IF(P141="Alta",0.8,IF(P141="Muy Alta",1,))))))</f>
        <v>0.6</v>
      </c>
      <c r="R141" s="223" t="s">
        <v>199</v>
      </c>
      <c r="S141" s="223" t="str">
        <f ca="1">IF(NOT(ISERROR(MATCH(R141,'Tabla Impacto'!$B$221:$B$224,0))),'Tabla Impacto'!$F$224&amp;"Por favor no seleccionar los criterios de impacto(Afectación Económica o presupuestal y Pérdida Reputacional)",R141)</f>
        <v xml:space="preserve">Entre 10 y 50 SMLMV </v>
      </c>
      <c r="T141" s="221" t="str">
        <f ca="1">+IF(OR(S141='Tabla Impacto'!$C$11,S141='Tabla Impacto'!$D$11),"Leve",IF(OR(S141='Tabla Impacto'!$C$12,S141='Tabla Impacto'!$D$12),"Menor",IF(OR(S141='Tabla Impacto'!$C$13,S141='Tabla Impacto'!$D$13,S141='Tabla Impacto'!$E$13),"Moderado",IF(OR(S141='Tabla Impacto'!$C$14,S141='Tabla Impacto'!$D$14,S141='Tabla Impacto'!$E$14),"Mayor",IF(OR(S141='Tabla Impacto'!$C$15,S141='Tabla Impacto'!$D$15,S141='Tabla Impacto'!$E$15),"Catastrófico","")))))</f>
        <v>Menor</v>
      </c>
      <c r="U141" s="223">
        <f ca="1">IF(T141="","",IF(T141="Leve",0.2,IF(T141="Menor",0.4,IF(T141="Moderado",0.6,IF(T141="Mayor",0.8,IF(T141="Catastrófico",1,))))))</f>
        <v>0.4</v>
      </c>
      <c r="V141" s="228" t="str">
        <f ca="1">IF(OR(AND(P141="Muy Baja",T141="Leve"),AND(P141="Muy Baja",T141="Menor"),AND(P141="Baja",T141="Leve")),"Bajo",IF(OR(AND(P141="Muy baja",T141="Moderado"),AND(P141="Baja",T141="Menor"),AND(P141="Baja",T141="Moderado"),AND(P141="Media",T141="Leve"),AND(P141="Media",T141="Menor"),AND(P141="Media",T141="Moderado"),AND(P141="Alta",T141="Leve"),AND(P141="Alta",T141="Menor")),"Moderado",IF(OR(AND(P141="Muy Baja",T141="Mayor"),AND(P141="Baja",T141="Mayor"),AND(P141="Media",T141="Mayor"),AND(P141="Alta",T141="Moderado"),AND(P141="Alta",T141="Mayor"),AND(P141="Muy Alta",T141="Leve"),AND(P141="Muy Alta",T141="Menor"),AND(P141="Muy Alta",T141="Moderado"),AND(P141="Muy Alta",T141="Mayor")),"Alto",IF(OR(AND(P141="Muy Baja",T141="Catastrófico"),AND(P141="Baja",T141="Catastrófico"),AND(P141="Media",T141="Catastrófico"),AND(P141="Alta",T141="Catastrófico"),AND(P141="Muy Alta",T141="Catastrófico")),"Extremo",""))))</f>
        <v>Moderado</v>
      </c>
      <c r="W141" s="214">
        <v>1</v>
      </c>
      <c r="X141" s="235" t="s">
        <v>1244</v>
      </c>
      <c r="Y141" s="208" t="str">
        <f t="shared" si="0"/>
        <v>Probabilidad</v>
      </c>
      <c r="Z141" s="209" t="s">
        <v>221</v>
      </c>
      <c r="AA141" s="209" t="s">
        <v>229</v>
      </c>
      <c r="AB141" s="210" t="str">
        <f t="shared" si="9"/>
        <v>40%</v>
      </c>
      <c r="AC141" s="209" t="s">
        <v>232</v>
      </c>
      <c r="AD141" s="209" t="s">
        <v>237</v>
      </c>
      <c r="AE141" s="209" t="s">
        <v>241</v>
      </c>
      <c r="AF141" s="211">
        <f>IFERROR(IF(Y141="Probabilidad",(Q141-(+Q141*AB141)),IF(Y141="Impacto",Q141,"")),"")</f>
        <v>0.36</v>
      </c>
      <c r="AG141" s="212" t="str">
        <f t="shared" si="1"/>
        <v>Baja</v>
      </c>
      <c r="AH141" s="210">
        <f t="shared" si="2"/>
        <v>0.36</v>
      </c>
      <c r="AI141" s="212" t="str">
        <f t="shared" ca="1" si="3"/>
        <v>Menor</v>
      </c>
      <c r="AJ141" s="210">
        <f ca="1">IFERROR(IF(Y141="Impacto",(U141-(+U141*AB141)),IF(Y141="Probabilidad",U141,"")),"")</f>
        <v>0.4</v>
      </c>
      <c r="AK141" s="213" t="str">
        <f t="shared" ca="1" si="4"/>
        <v>Moderado</v>
      </c>
      <c r="AL141" s="209" t="s">
        <v>268</v>
      </c>
      <c r="AM141" s="215"/>
      <c r="AN141" s="215"/>
      <c r="AO141" s="216"/>
      <c r="AP141" s="216"/>
      <c r="AQ141" s="215"/>
      <c r="AR141" s="215"/>
      <c r="AS141" s="219"/>
      <c r="AT141" s="219"/>
      <c r="AU141" s="219"/>
      <c r="AV141" s="219"/>
      <c r="AW141" s="219"/>
      <c r="AX141" s="219"/>
      <c r="AY141" s="219"/>
      <c r="AZ141" s="219"/>
      <c r="BA141" s="219"/>
      <c r="BB141" s="219"/>
      <c r="BC141" s="219"/>
      <c r="BD141" s="219"/>
      <c r="BE141" s="219"/>
      <c r="BF141" s="219"/>
      <c r="BG141" s="219"/>
      <c r="BH141" s="219"/>
      <c r="BI141" s="219"/>
      <c r="BJ141" s="219"/>
      <c r="BK141" s="219"/>
      <c r="BL141" s="219"/>
    </row>
    <row r="142" spans="1:64" s="217" customFormat="1" ht="69" customHeight="1" thickTop="1" thickBot="1" x14ac:dyDescent="0.3">
      <c r="A142" s="281">
        <v>57</v>
      </c>
      <c r="B142" s="274" t="s">
        <v>872</v>
      </c>
      <c r="C142" s="272" t="s">
        <v>289</v>
      </c>
      <c r="D142" s="272" t="s">
        <v>873</v>
      </c>
      <c r="E142" s="272" t="s">
        <v>253</v>
      </c>
      <c r="F142" s="272" t="s">
        <v>874</v>
      </c>
      <c r="G142" s="272" t="s">
        <v>875</v>
      </c>
      <c r="H142" s="272" t="s">
        <v>876</v>
      </c>
      <c r="I142" s="286" t="s">
        <v>496</v>
      </c>
      <c r="J142" s="286" t="s">
        <v>496</v>
      </c>
      <c r="K142" s="286" t="s">
        <v>496</v>
      </c>
      <c r="L142" s="286" t="s">
        <v>496</v>
      </c>
      <c r="M142" s="272" t="s">
        <v>877</v>
      </c>
      <c r="N142" s="272"/>
      <c r="O142" s="273">
        <v>1095</v>
      </c>
      <c r="P142" s="286" t="str">
        <f>IF(O142&lt;=0,"",IF(O142&lt;=2,"Muy Baja",IF(O142&lt;=24,"Baja",IF(O142&lt;=500,"Media",IF(O142&lt;=5000,"Alta","Muy Alta")))))</f>
        <v>Alta</v>
      </c>
      <c r="Q142" s="289">
        <f>IF(P142="","",IF(P142="Muy Baja",0.2,IF(P142="Baja",0.4,IF(P142="Media",0.6,IF(P142="Alta",0.8,IF(P142="Muy Alta",1,))))))</f>
        <v>0.8</v>
      </c>
      <c r="R142" s="289" t="s">
        <v>199</v>
      </c>
      <c r="S142" s="289" t="str">
        <f ca="1">IF(NOT(ISERROR(MATCH(R142,'Tabla Impacto'!$B$221:$B$224,0))),'Tabla Impacto'!$F$224&amp;"Por favor no seleccionar los criterios de impacto(Afectación Económica o presupuestal y Pérdida Reputacional)",R142)</f>
        <v xml:space="preserve">Entre 10 y 50 SMLMV </v>
      </c>
      <c r="T142" s="286" t="str">
        <f ca="1">+IF(OR(S142='Tabla Impacto'!$C$11,S142='Tabla Impacto'!$D$11),"Leve",IF(OR(S142='Tabla Impacto'!$C$12,S142='Tabla Impacto'!$D$12),"Menor",IF(OR(S142='Tabla Impacto'!$C$13,S142='Tabla Impacto'!$D$13,S142='Tabla Impacto'!$E$13),"Moderado",IF(OR(S142='Tabla Impacto'!$C$14,S142='Tabla Impacto'!$D$14,S142='Tabla Impacto'!$E$14),"Mayor",IF(OR(S142='Tabla Impacto'!$C$15,S142='Tabla Impacto'!$D$15,S142='Tabla Impacto'!$E$15),"Catastrófico","")))))</f>
        <v>Menor</v>
      </c>
      <c r="U142" s="289">
        <f ca="1">IF(T142="","",IF(T142="Leve",0.2,IF(T142="Menor",0.4,IF(T142="Moderado",0.6,IF(T142="Mayor",0.8,IF(T142="Catastrófico",1,))))))</f>
        <v>0.4</v>
      </c>
      <c r="V142" s="287" t="str">
        <f ca="1">IF(OR(AND(P142="Muy Baja",T142="Leve"),AND(P142="Muy Baja",T142="Menor"),AND(P142="Baja",T142="Leve")),"Bajo",IF(OR(AND(P142="Muy baja",T142="Moderado"),AND(P142="Baja",T142="Menor"),AND(P142="Baja",T142="Moderado"),AND(P142="Media",T142="Leve"),AND(P142="Media",T142="Menor"),AND(P142="Media",T142="Moderado"),AND(P142="Alta",T142="Leve"),AND(P142="Alta",T142="Menor")),"Moderado",IF(OR(AND(P142="Muy Baja",T142="Mayor"),AND(P142="Baja",T142="Mayor"),AND(P142="Media",T142="Mayor"),AND(P142="Alta",T142="Moderado"),AND(P142="Alta",T142="Mayor"),AND(P142="Muy Alta",T142="Leve"),AND(P142="Muy Alta",T142="Menor"),AND(P142="Muy Alta",T142="Moderado"),AND(P142="Muy Alta",T142="Mayor")),"Alto",IF(OR(AND(P142="Muy Baja",T142="Catastrófico"),AND(P142="Baja",T142="Catastrófico"),AND(P142="Media",T142="Catastrófico"),AND(P142="Alta",T142="Catastrófico"),AND(P142="Muy Alta",T142="Catastrófico")),"Extremo",""))))</f>
        <v>Moderado</v>
      </c>
      <c r="W142" s="214">
        <v>1</v>
      </c>
      <c r="X142" s="215" t="s">
        <v>878</v>
      </c>
      <c r="Y142" s="208" t="str">
        <f t="shared" si="0"/>
        <v>Probabilidad</v>
      </c>
      <c r="Z142" s="209" t="s">
        <v>221</v>
      </c>
      <c r="AA142" s="209" t="s">
        <v>229</v>
      </c>
      <c r="AB142" s="210" t="str">
        <f t="shared" si="9"/>
        <v>40%</v>
      </c>
      <c r="AC142" s="209" t="s">
        <v>232</v>
      </c>
      <c r="AD142" s="209" t="s">
        <v>237</v>
      </c>
      <c r="AE142" s="209" t="s">
        <v>241</v>
      </c>
      <c r="AF142" s="211">
        <f>IFERROR(IF(Y142="Probabilidad",(Q142-(+Q142*AB142)),IF(Y142="Impacto",Q142,"")),"")</f>
        <v>0.48</v>
      </c>
      <c r="AG142" s="212" t="str">
        <f t="shared" si="1"/>
        <v>Media</v>
      </c>
      <c r="AH142" s="210">
        <f t="shared" si="2"/>
        <v>0.48</v>
      </c>
      <c r="AI142" s="212" t="str">
        <f t="shared" ca="1" si="3"/>
        <v>Menor</v>
      </c>
      <c r="AJ142" s="210">
        <f ca="1">IFERROR(IF(Y142="Impacto",(U142-(+U142*AB142)),IF(Y142="Probabilidad",U142,"")),"")</f>
        <v>0.4</v>
      </c>
      <c r="AK142" s="213" t="str">
        <f t="shared" ca="1" si="4"/>
        <v>Moderado</v>
      </c>
      <c r="AL142" s="209" t="s">
        <v>268</v>
      </c>
      <c r="AM142" s="215"/>
      <c r="AN142" s="215"/>
      <c r="AO142" s="216"/>
      <c r="AP142" s="216"/>
      <c r="AQ142" s="215"/>
      <c r="AR142" s="215"/>
      <c r="AS142" s="219"/>
      <c r="AT142" s="219"/>
      <c r="AU142" s="219"/>
      <c r="AV142" s="219"/>
      <c r="AW142" s="219"/>
      <c r="AX142" s="219"/>
      <c r="AY142" s="219"/>
      <c r="AZ142" s="219"/>
      <c r="BA142" s="219"/>
      <c r="BB142" s="219"/>
      <c r="BC142" s="219"/>
      <c r="BD142" s="219"/>
      <c r="BE142" s="219"/>
      <c r="BF142" s="219"/>
      <c r="BG142" s="219"/>
      <c r="BH142" s="219"/>
      <c r="BI142" s="219"/>
      <c r="BJ142" s="219"/>
      <c r="BK142" s="219"/>
      <c r="BL142" s="219"/>
    </row>
    <row r="143" spans="1:64" s="217" customFormat="1" ht="69" customHeight="1" thickTop="1" thickBot="1" x14ac:dyDescent="0.3">
      <c r="A143" s="280"/>
      <c r="B143" s="280"/>
      <c r="C143" s="280"/>
      <c r="D143" s="279"/>
      <c r="E143" s="280"/>
      <c r="F143" s="280"/>
      <c r="G143" s="280"/>
      <c r="H143" s="280"/>
      <c r="I143" s="288"/>
      <c r="J143" s="288"/>
      <c r="K143" s="288"/>
      <c r="L143" s="288"/>
      <c r="M143" s="280"/>
      <c r="N143" s="280"/>
      <c r="O143" s="288"/>
      <c r="P143" s="288"/>
      <c r="Q143" s="280"/>
      <c r="R143" s="280"/>
      <c r="S143" s="280"/>
      <c r="T143" s="288"/>
      <c r="U143" s="280"/>
      <c r="V143" s="288"/>
      <c r="W143" s="214">
        <v>2</v>
      </c>
      <c r="X143" s="215" t="s">
        <v>879</v>
      </c>
      <c r="Y143" s="208" t="str">
        <f t="shared" si="0"/>
        <v>Probabilidad</v>
      </c>
      <c r="Z143" s="209" t="s">
        <v>221</v>
      </c>
      <c r="AA143" s="209" t="s">
        <v>229</v>
      </c>
      <c r="AB143" s="210" t="str">
        <f t="shared" si="9"/>
        <v>40%</v>
      </c>
      <c r="AC143" s="209" t="s">
        <v>232</v>
      </c>
      <c r="AD143" s="209" t="s">
        <v>237</v>
      </c>
      <c r="AE143" s="209" t="s">
        <v>241</v>
      </c>
      <c r="AF143" s="211">
        <f t="shared" ref="AF143" si="74">IFERROR(IF(AND(Y142="Probabilidad",Y143="Probabilidad"),(AH142-(+AH142*AB143)),IF(Y143="Probabilidad",(Q142-(+Q142*AB143)),IF(Y143="Impacto",AH142,""))),"")</f>
        <v>0.28799999999999998</v>
      </c>
      <c r="AG143" s="212" t="str">
        <f t="shared" si="1"/>
        <v>Baja</v>
      </c>
      <c r="AH143" s="210">
        <f t="shared" si="2"/>
        <v>0.28799999999999998</v>
      </c>
      <c r="AI143" s="212" t="str">
        <f t="shared" ca="1" si="3"/>
        <v>Menor</v>
      </c>
      <c r="AJ143" s="210">
        <f ca="1">IFERROR(IF(AND(Y142="Impacto",Y143="Impacto"),(AJ142-(+AJ142*AB143)),IF(Y143="Impacto",(U142-(+U142*AB143)),IF(Y143="Probabilidad",AJ142,""))),"")</f>
        <v>0.4</v>
      </c>
      <c r="AK143" s="213" t="str">
        <f t="shared" ca="1" si="4"/>
        <v>Moderado</v>
      </c>
      <c r="AL143" s="209" t="s">
        <v>268</v>
      </c>
      <c r="AM143" s="215"/>
      <c r="AN143" s="215"/>
      <c r="AO143" s="216"/>
      <c r="AP143" s="216"/>
      <c r="AQ143" s="215"/>
      <c r="AR143" s="215"/>
      <c r="AS143" s="219"/>
      <c r="AT143" s="219"/>
      <c r="AU143" s="219"/>
      <c r="AV143" s="219"/>
      <c r="AW143" s="219"/>
      <c r="AX143" s="219"/>
      <c r="AY143" s="219"/>
      <c r="AZ143" s="219"/>
      <c r="BA143" s="219"/>
      <c r="BB143" s="219"/>
      <c r="BC143" s="219"/>
      <c r="BD143" s="219"/>
      <c r="BE143" s="219"/>
      <c r="BF143" s="219"/>
      <c r="BG143" s="219"/>
      <c r="BH143" s="219"/>
      <c r="BI143" s="219"/>
      <c r="BJ143" s="219"/>
      <c r="BK143" s="219"/>
      <c r="BL143" s="219"/>
    </row>
    <row r="144" spans="1:64" s="217" customFormat="1" ht="88.5" customHeight="1" thickTop="1" thickBot="1" x14ac:dyDescent="0.3">
      <c r="A144" s="281">
        <v>58</v>
      </c>
      <c r="B144" s="274" t="s">
        <v>880</v>
      </c>
      <c r="C144" s="272" t="s">
        <v>289</v>
      </c>
      <c r="D144" s="272" t="s">
        <v>881</v>
      </c>
      <c r="E144" s="272" t="s">
        <v>253</v>
      </c>
      <c r="F144" s="272" t="s">
        <v>882</v>
      </c>
      <c r="G144" s="272" t="s">
        <v>883</v>
      </c>
      <c r="H144" s="272" t="s">
        <v>884</v>
      </c>
      <c r="I144" s="286" t="s">
        <v>496</v>
      </c>
      <c r="J144" s="286" t="s">
        <v>496</v>
      </c>
      <c r="K144" s="286" t="s">
        <v>496</v>
      </c>
      <c r="L144" s="286" t="s">
        <v>496</v>
      </c>
      <c r="M144" s="272" t="s">
        <v>252</v>
      </c>
      <c r="N144" s="272"/>
      <c r="O144" s="273">
        <v>365</v>
      </c>
      <c r="P144" s="286" t="str">
        <f>IF(O144&lt;=0,"",IF(O144&lt;=2,"Muy Baja",IF(O144&lt;=24,"Baja",IF(O144&lt;=500,"Media",IF(O144&lt;=5000,"Alta","Muy Alta")))))</f>
        <v>Media</v>
      </c>
      <c r="Q144" s="289">
        <f>IF(P144="","",IF(P144="Muy Baja",0.2,IF(P144="Baja",0.4,IF(P144="Media",0.6,IF(P144="Alta",0.8,IF(P144="Muy Alta",1,))))))</f>
        <v>0.6</v>
      </c>
      <c r="R144" s="289" t="s">
        <v>199</v>
      </c>
      <c r="S144" s="289" t="str">
        <f ca="1">IF(NOT(ISERROR(MATCH(R144,'Tabla Impacto'!$B$221:$B$224,0))),'Tabla Impacto'!$F$224&amp;"Por favor no seleccionar los criterios de impacto(Afectación Económica o presupuestal y Pérdida Reputacional)",R144)</f>
        <v xml:space="preserve">Entre 10 y 50 SMLMV </v>
      </c>
      <c r="T144" s="286" t="str">
        <f ca="1">+IF(OR(S144='Tabla Impacto'!$C$11,S144='Tabla Impacto'!$D$11),"Leve",IF(OR(S144='Tabla Impacto'!$C$12,S144='Tabla Impacto'!$D$12),"Menor",IF(OR(S144='Tabla Impacto'!$C$13,S144='Tabla Impacto'!$D$13,S144='Tabla Impacto'!$E$13),"Moderado",IF(OR(S144='Tabla Impacto'!$C$14,S144='Tabla Impacto'!$D$14,S144='Tabla Impacto'!$E$14),"Mayor",IF(OR(S144='Tabla Impacto'!$C$15,S144='Tabla Impacto'!$D$15,S144='Tabla Impacto'!$E$15),"Catastrófico","")))))</f>
        <v>Menor</v>
      </c>
      <c r="U144" s="289">
        <f ca="1">IF(T144="","",IF(T144="Leve",0.2,IF(T144="Menor",0.4,IF(T144="Moderado",0.6,IF(T144="Mayor",0.8,IF(T144="Catastrófico",1,))))))</f>
        <v>0.4</v>
      </c>
      <c r="V144" s="287" t="str">
        <f ca="1">IF(OR(AND(P144="Muy Baja",T144="Leve"),AND(P144="Muy Baja",T144="Menor"),AND(P144="Baja",T144="Leve")),"Bajo",IF(OR(AND(P144="Muy baja",T144="Moderado"),AND(P144="Baja",T144="Menor"),AND(P144="Baja",T144="Moderado"),AND(P144="Media",T144="Leve"),AND(P144="Media",T144="Menor"),AND(P144="Media",T144="Moderado"),AND(P144="Alta",T144="Leve"),AND(P144="Alta",T144="Menor")),"Moderado",IF(OR(AND(P144="Muy Baja",T144="Mayor"),AND(P144="Baja",T144="Mayor"),AND(P144="Media",T144="Mayor"),AND(P144="Alta",T144="Moderado"),AND(P144="Alta",T144="Mayor"),AND(P144="Muy Alta",T144="Leve"),AND(P144="Muy Alta",T144="Menor"),AND(P144="Muy Alta",T144="Moderado"),AND(P144="Muy Alta",T144="Mayor")),"Alto",IF(OR(AND(P144="Muy Baja",T144="Catastrófico"),AND(P144="Baja",T144="Catastrófico"),AND(P144="Media",T144="Catastrófico"),AND(P144="Alta",T144="Catastrófico"),AND(P144="Muy Alta",T144="Catastrófico")),"Extremo",""))))</f>
        <v>Moderado</v>
      </c>
      <c r="W144" s="214">
        <v>1</v>
      </c>
      <c r="X144" s="215" t="s">
        <v>885</v>
      </c>
      <c r="Y144" s="208" t="str">
        <f t="shared" si="0"/>
        <v>Probabilidad</v>
      </c>
      <c r="Z144" s="209" t="s">
        <v>221</v>
      </c>
      <c r="AA144" s="209" t="s">
        <v>229</v>
      </c>
      <c r="AB144" s="210" t="str">
        <f t="shared" si="9"/>
        <v>40%</v>
      </c>
      <c r="AC144" s="209" t="s">
        <v>232</v>
      </c>
      <c r="AD144" s="209" t="s">
        <v>237</v>
      </c>
      <c r="AE144" s="209" t="s">
        <v>241</v>
      </c>
      <c r="AF144" s="211">
        <f>IFERROR(IF(Y144="Probabilidad",(Q144-(+Q144*AB144)),IF(Y144="Impacto",Q144,"")),"")</f>
        <v>0.36</v>
      </c>
      <c r="AG144" s="212" t="str">
        <f t="shared" si="1"/>
        <v>Baja</v>
      </c>
      <c r="AH144" s="210">
        <f t="shared" si="2"/>
        <v>0.36</v>
      </c>
      <c r="AI144" s="212" t="str">
        <f t="shared" ca="1" si="3"/>
        <v>Menor</v>
      </c>
      <c r="AJ144" s="210">
        <f ca="1">IFERROR(IF(Y144="Impacto",(U144-(+U144*AB144)),IF(Y144="Probabilidad",U144,"")),"")</f>
        <v>0.4</v>
      </c>
      <c r="AK144" s="213" t="str">
        <f t="shared" ca="1" si="4"/>
        <v>Moderado</v>
      </c>
      <c r="AL144" s="209" t="s">
        <v>268</v>
      </c>
      <c r="AM144" s="215"/>
      <c r="AN144" s="215"/>
      <c r="AO144" s="216"/>
      <c r="AP144" s="216"/>
      <c r="AQ144" s="215"/>
      <c r="AR144" s="215"/>
      <c r="AS144" s="219"/>
      <c r="AT144" s="219"/>
      <c r="AU144" s="219"/>
      <c r="AV144" s="219"/>
      <c r="AW144" s="219"/>
      <c r="AX144" s="219"/>
      <c r="AY144" s="219"/>
      <c r="AZ144" s="219"/>
      <c r="BA144" s="219"/>
      <c r="BB144" s="219"/>
      <c r="BC144" s="219"/>
      <c r="BD144" s="219"/>
      <c r="BE144" s="219"/>
      <c r="BF144" s="219"/>
      <c r="BG144" s="219"/>
      <c r="BH144" s="219"/>
      <c r="BI144" s="219"/>
      <c r="BJ144" s="219"/>
      <c r="BK144" s="219"/>
      <c r="BL144" s="219"/>
    </row>
    <row r="145" spans="1:64" s="217" customFormat="1" ht="88.5" customHeight="1" thickTop="1" thickBot="1" x14ac:dyDescent="0.3">
      <c r="A145" s="280"/>
      <c r="B145" s="280"/>
      <c r="C145" s="280"/>
      <c r="D145" s="279"/>
      <c r="E145" s="280"/>
      <c r="F145" s="280"/>
      <c r="G145" s="280"/>
      <c r="H145" s="280"/>
      <c r="I145" s="288"/>
      <c r="J145" s="288"/>
      <c r="K145" s="288"/>
      <c r="L145" s="288"/>
      <c r="M145" s="280"/>
      <c r="N145" s="280"/>
      <c r="O145" s="288"/>
      <c r="P145" s="288"/>
      <c r="Q145" s="280"/>
      <c r="R145" s="280"/>
      <c r="S145" s="280"/>
      <c r="T145" s="288"/>
      <c r="U145" s="280"/>
      <c r="V145" s="288"/>
      <c r="W145" s="214">
        <v>2</v>
      </c>
      <c r="X145" s="215" t="s">
        <v>886</v>
      </c>
      <c r="Y145" s="208" t="str">
        <f t="shared" si="0"/>
        <v>Probabilidad</v>
      </c>
      <c r="Z145" s="209" t="s">
        <v>223</v>
      </c>
      <c r="AA145" s="209" t="s">
        <v>229</v>
      </c>
      <c r="AB145" s="210" t="str">
        <f t="shared" si="9"/>
        <v>30%</v>
      </c>
      <c r="AC145" s="209" t="s">
        <v>232</v>
      </c>
      <c r="AD145" s="209" t="s">
        <v>237</v>
      </c>
      <c r="AE145" s="209" t="s">
        <v>241</v>
      </c>
      <c r="AF145" s="211">
        <f t="shared" ref="AF145" si="75">IFERROR(IF(AND(Y144="Probabilidad",Y145="Probabilidad"),(AH144-(+AH144*AB145)),IF(Y145="Probabilidad",(Q144-(+Q144*AB145)),IF(Y145="Impacto",AH144,""))),"")</f>
        <v>0.252</v>
      </c>
      <c r="AG145" s="212" t="str">
        <f t="shared" si="1"/>
        <v>Baja</v>
      </c>
      <c r="AH145" s="210">
        <f t="shared" si="2"/>
        <v>0.252</v>
      </c>
      <c r="AI145" s="212" t="str">
        <f t="shared" ca="1" si="3"/>
        <v>Menor</v>
      </c>
      <c r="AJ145" s="210">
        <f ca="1">IFERROR(IF(AND(Y144="Impacto",Y145="Impacto"),(AJ144-(+AJ144*AB145)),IF(Y145="Impacto",(U144-(+U144*AB145)),IF(Y145="Probabilidad",AJ144,""))),"")</f>
        <v>0.4</v>
      </c>
      <c r="AK145" s="213" t="str">
        <f t="shared" ca="1" si="4"/>
        <v>Moderado</v>
      </c>
      <c r="AL145" s="209" t="s">
        <v>268</v>
      </c>
      <c r="AM145" s="215"/>
      <c r="AN145" s="215"/>
      <c r="AO145" s="216"/>
      <c r="AP145" s="216"/>
      <c r="AQ145" s="215"/>
      <c r="AR145" s="215"/>
      <c r="AS145" s="219"/>
      <c r="AT145" s="219"/>
      <c r="AU145" s="219"/>
      <c r="AV145" s="219"/>
      <c r="AW145" s="219"/>
      <c r="AX145" s="219"/>
      <c r="AY145" s="219"/>
      <c r="AZ145" s="219"/>
      <c r="BA145" s="219"/>
      <c r="BB145" s="219"/>
      <c r="BC145" s="219"/>
      <c r="BD145" s="219"/>
      <c r="BE145" s="219"/>
      <c r="BF145" s="219"/>
      <c r="BG145" s="219"/>
      <c r="BH145" s="219"/>
      <c r="BI145" s="219"/>
      <c r="BJ145" s="219"/>
      <c r="BK145" s="219"/>
      <c r="BL145" s="219"/>
    </row>
    <row r="146" spans="1:64" s="217" customFormat="1" ht="138.75" customHeight="1" thickTop="1" thickBot="1" x14ac:dyDescent="0.3">
      <c r="A146" s="220">
        <v>59</v>
      </c>
      <c r="B146" s="208" t="s">
        <v>887</v>
      </c>
      <c r="C146" s="215" t="s">
        <v>289</v>
      </c>
      <c r="D146" s="215" t="s">
        <v>881</v>
      </c>
      <c r="E146" s="215" t="s">
        <v>253</v>
      </c>
      <c r="F146" s="215" t="s">
        <v>882</v>
      </c>
      <c r="G146" s="215" t="s">
        <v>888</v>
      </c>
      <c r="H146" s="215" t="s">
        <v>889</v>
      </c>
      <c r="I146" s="221" t="s">
        <v>496</v>
      </c>
      <c r="J146" s="221" t="s">
        <v>496</v>
      </c>
      <c r="K146" s="221" t="s">
        <v>496</v>
      </c>
      <c r="L146" s="221" t="s">
        <v>496</v>
      </c>
      <c r="M146" s="215" t="s">
        <v>252</v>
      </c>
      <c r="N146" s="215"/>
      <c r="O146" s="214">
        <v>365</v>
      </c>
      <c r="P146" s="221" t="str">
        <f>IF(O146&lt;=0,"",IF(O146&lt;=2,"Muy Baja",IF(O146&lt;=24,"Baja",IF(O146&lt;=500,"Media",IF(O146&lt;=5000,"Alta","Muy Alta")))))</f>
        <v>Media</v>
      </c>
      <c r="Q146" s="223">
        <f>IF(P146="","",IF(P146="Muy Baja",0.2,IF(P146="Baja",0.4,IF(P146="Media",0.6,IF(P146="Alta",0.8,IF(P146="Muy Alta",1,))))))</f>
        <v>0.6</v>
      </c>
      <c r="R146" s="223" t="s">
        <v>206</v>
      </c>
      <c r="S146" s="223" t="str">
        <f ca="1">IF(NOT(ISERROR(MATCH(R146,'Tabla Impacto'!$B$221:$B$224,0))),'Tabla Impacto'!$F$224&amp;"Por favor no seleccionar los criterios de impacto(Afectación Económica o presupuestal y Pérdida Reputacional)",R146)</f>
        <v>El riesgo afecta la imagen de de la entidad con efecto publicitario sostenido a nivel de sector administrativo, nivel departamental o municipal</v>
      </c>
      <c r="T146" s="221" t="str">
        <f ca="1">+IF(OR(S146='Tabla Impacto'!$C$11,S146='Tabla Impacto'!$D$11),"Leve",IF(OR(S146='Tabla Impacto'!$C$12,S146='Tabla Impacto'!$D$12),"Menor",IF(OR(S146='Tabla Impacto'!$C$13,S146='Tabla Impacto'!$D$13,S146='Tabla Impacto'!$E$13),"Moderado",IF(OR(S146='Tabla Impacto'!$C$14,S146='Tabla Impacto'!$D$14,S146='Tabla Impacto'!$E$14),"Mayor",IF(OR(S146='Tabla Impacto'!$C$15,S146='Tabla Impacto'!$D$15,S146='Tabla Impacto'!$E$15),"Catastrófico","")))))</f>
        <v>Mayor</v>
      </c>
      <c r="U146" s="223">
        <f ca="1">IF(T146="","",IF(T146="Leve",0.2,IF(T146="Menor",0.4,IF(T146="Moderado",0.6,IF(T146="Mayor",0.8,IF(T146="Catastrófico",1,))))))</f>
        <v>0.8</v>
      </c>
      <c r="V146" s="228" t="str">
        <f ca="1">IF(OR(AND(P146="Muy Baja",T146="Leve"),AND(P146="Muy Baja",T146="Menor"),AND(P146="Baja",T146="Leve")),"Bajo",IF(OR(AND(P146="Muy baja",T146="Moderado"),AND(P146="Baja",T146="Menor"),AND(P146="Baja",T146="Moderado"),AND(P146="Media",T146="Leve"),AND(P146="Media",T146="Menor"),AND(P146="Media",T146="Moderado"),AND(P146="Alta",T146="Leve"),AND(P146="Alta",T146="Menor")),"Moderado",IF(OR(AND(P146="Muy Baja",T146="Mayor"),AND(P146="Baja",T146="Mayor"),AND(P146="Media",T146="Mayor"),AND(P146="Alta",T146="Moderado"),AND(P146="Alta",T146="Mayor"),AND(P146="Muy Alta",T146="Leve"),AND(P146="Muy Alta",T146="Menor"),AND(P146="Muy Alta",T146="Moderado"),AND(P146="Muy Alta",T146="Mayor")),"Alto",IF(OR(AND(P146="Muy Baja",T146="Catastrófico"),AND(P146="Baja",T146="Catastrófico"),AND(P146="Media",T146="Catastrófico"),AND(P146="Alta",T146="Catastrófico"),AND(P146="Muy Alta",T146="Catastrófico")),"Extremo",""))))</f>
        <v>Alto</v>
      </c>
      <c r="W146" s="214">
        <v>1</v>
      </c>
      <c r="X146" s="215" t="s">
        <v>890</v>
      </c>
      <c r="Y146" s="208" t="str">
        <f t="shared" si="0"/>
        <v>Probabilidad</v>
      </c>
      <c r="Z146" s="209" t="s">
        <v>221</v>
      </c>
      <c r="AA146" s="209" t="s">
        <v>229</v>
      </c>
      <c r="AB146" s="210" t="str">
        <f t="shared" si="9"/>
        <v>40%</v>
      </c>
      <c r="AC146" s="209" t="s">
        <v>232</v>
      </c>
      <c r="AD146" s="209" t="s">
        <v>237</v>
      </c>
      <c r="AE146" s="209" t="s">
        <v>241</v>
      </c>
      <c r="AF146" s="211">
        <f>IFERROR(IF(Y146="Probabilidad",(Q146-(+Q146*AB146)),IF(Y146="Impacto",Q146,"")),"")</f>
        <v>0.36</v>
      </c>
      <c r="AG146" s="212" t="str">
        <f t="shared" si="1"/>
        <v>Baja</v>
      </c>
      <c r="AH146" s="210">
        <f t="shared" si="2"/>
        <v>0.36</v>
      </c>
      <c r="AI146" s="212" t="str">
        <f t="shared" ca="1" si="3"/>
        <v>Mayor</v>
      </c>
      <c r="AJ146" s="210">
        <f ca="1">IFERROR(IF(Y146="Impacto",(U146-(+U146*AB146)),IF(Y146="Probabilidad",U146,"")),"")</f>
        <v>0.8</v>
      </c>
      <c r="AK146" s="213" t="str">
        <f t="shared" ca="1" si="4"/>
        <v>Alto</v>
      </c>
      <c r="AL146" s="209" t="s">
        <v>275</v>
      </c>
      <c r="AM146" s="215" t="s">
        <v>1196</v>
      </c>
      <c r="AN146" s="215" t="s">
        <v>1197</v>
      </c>
      <c r="AO146" s="216">
        <v>46023</v>
      </c>
      <c r="AP146" s="216" t="s">
        <v>1178</v>
      </c>
      <c r="AQ146" s="215" t="s">
        <v>1198</v>
      </c>
      <c r="AR146" s="215" t="s">
        <v>272</v>
      </c>
      <c r="AS146" s="219"/>
      <c r="AT146" s="219"/>
      <c r="AU146" s="219"/>
      <c r="AV146" s="219"/>
      <c r="AW146" s="219"/>
      <c r="AX146" s="219"/>
      <c r="AY146" s="219"/>
      <c r="AZ146" s="219"/>
      <c r="BA146" s="219"/>
      <c r="BB146" s="219"/>
      <c r="BC146" s="219"/>
      <c r="BD146" s="219"/>
      <c r="BE146" s="219"/>
      <c r="BF146" s="219"/>
      <c r="BG146" s="219"/>
      <c r="BH146" s="219"/>
      <c r="BI146" s="219"/>
      <c r="BJ146" s="219"/>
      <c r="BK146" s="219"/>
      <c r="BL146" s="219"/>
    </row>
    <row r="147" spans="1:64" s="217" customFormat="1" ht="78.75" customHeight="1" thickTop="1" thickBot="1" x14ac:dyDescent="0.3">
      <c r="A147" s="281">
        <v>60</v>
      </c>
      <c r="B147" s="274" t="s">
        <v>891</v>
      </c>
      <c r="C147" s="272" t="s">
        <v>289</v>
      </c>
      <c r="D147" s="272" t="s">
        <v>881</v>
      </c>
      <c r="E147" s="272" t="s">
        <v>253</v>
      </c>
      <c r="F147" s="272" t="s">
        <v>892</v>
      </c>
      <c r="G147" s="272" t="s">
        <v>893</v>
      </c>
      <c r="H147" s="272" t="s">
        <v>894</v>
      </c>
      <c r="I147" s="286" t="s">
        <v>496</v>
      </c>
      <c r="J147" s="286" t="s">
        <v>496</v>
      </c>
      <c r="K147" s="286" t="s">
        <v>496</v>
      </c>
      <c r="L147" s="286" t="s">
        <v>496</v>
      </c>
      <c r="M147" s="272" t="s">
        <v>252</v>
      </c>
      <c r="N147" s="272"/>
      <c r="O147" s="273">
        <v>365</v>
      </c>
      <c r="P147" s="286" t="str">
        <f>IF(O147&lt;=0,"",IF(O147&lt;=2,"Muy Baja",IF(O147&lt;=24,"Baja",IF(O147&lt;=500,"Media",IF(O147&lt;=5000,"Alta","Muy Alta")))))</f>
        <v>Media</v>
      </c>
      <c r="Q147" s="289">
        <f>IF(P147="","",IF(P147="Muy Baja",0.2,IF(P147="Baja",0.4,IF(P147="Media",0.6,IF(P147="Alta",0.8,IF(P147="Muy Alta",1,))))))</f>
        <v>0.6</v>
      </c>
      <c r="R147" s="289" t="s">
        <v>208</v>
      </c>
      <c r="S147" s="289" t="str">
        <f ca="1">IF(NOT(ISERROR(MATCH(R147,'Tabla Impacto'!$B$221:$B$224,0))),'Tabla Impacto'!$F$224&amp;"Por favor no seleccionar los criterios de impacto(Afectación Económica o presupuestal y Pérdida Reputacional)",R147)</f>
        <v xml:space="preserve">Mayor a 500 SMLMV </v>
      </c>
      <c r="T147" s="286" t="str">
        <f ca="1">+IF(OR(S147='Tabla Impacto'!$C$11,S147='Tabla Impacto'!$D$11),"Leve",IF(OR(S147='Tabla Impacto'!$C$12,S147='Tabla Impacto'!$D$12),"Menor",IF(OR(S147='Tabla Impacto'!$C$13,S147='Tabla Impacto'!$D$13,S147='Tabla Impacto'!$E$13),"Moderado",IF(OR(S147='Tabla Impacto'!$C$14,S147='Tabla Impacto'!$D$14,S147='Tabla Impacto'!$E$14),"Mayor",IF(OR(S147='Tabla Impacto'!$C$15,S147='Tabla Impacto'!$D$15,S147='Tabla Impacto'!$E$15),"Catastrófico","")))))</f>
        <v>Catastrófico</v>
      </c>
      <c r="U147" s="289">
        <f ca="1">IF(T147="","",IF(T147="Leve",0.2,IF(T147="Menor",0.4,IF(T147="Moderado",0.6,IF(T147="Mayor",0.8,IF(T147="Catastrófico",1,))))))</f>
        <v>1</v>
      </c>
      <c r="V147" s="287" t="str">
        <f ca="1">IF(OR(AND(P147="Muy Baja",T147="Leve"),AND(P147="Muy Baja",T147="Menor"),AND(P147="Baja",T147="Leve")),"Bajo",IF(OR(AND(P147="Muy baja",T147="Moderado"),AND(P147="Baja",T147="Menor"),AND(P147="Baja",T147="Moderado"),AND(P147="Media",T147="Leve"),AND(P147="Media",T147="Menor"),AND(P147="Media",T147="Moderado"),AND(P147="Alta",T147="Leve"),AND(P147="Alta",T147="Menor")),"Moderado",IF(OR(AND(P147="Muy Baja",T147="Mayor"),AND(P147="Baja",T147="Mayor"),AND(P147="Media",T147="Mayor"),AND(P147="Alta",T147="Moderado"),AND(P147="Alta",T147="Mayor"),AND(P147="Muy Alta",T147="Leve"),AND(P147="Muy Alta",T147="Menor"),AND(P147="Muy Alta",T147="Moderado"),AND(P147="Muy Alta",T147="Mayor")),"Alto",IF(OR(AND(P147="Muy Baja",T147="Catastrófico"),AND(P147="Baja",T147="Catastrófico"),AND(P147="Media",T147="Catastrófico"),AND(P147="Alta",T147="Catastrófico"),AND(P147="Muy Alta",T147="Catastrófico")),"Extremo",""))))</f>
        <v>Extremo</v>
      </c>
      <c r="W147" s="214">
        <v>1</v>
      </c>
      <c r="X147" s="215" t="s">
        <v>895</v>
      </c>
      <c r="Y147" s="208" t="str">
        <f t="shared" si="0"/>
        <v>Probabilidad</v>
      </c>
      <c r="Z147" s="209" t="s">
        <v>221</v>
      </c>
      <c r="AA147" s="209" t="s">
        <v>229</v>
      </c>
      <c r="AB147" s="210" t="str">
        <f t="shared" si="9"/>
        <v>40%</v>
      </c>
      <c r="AC147" s="209" t="s">
        <v>232</v>
      </c>
      <c r="AD147" s="209" t="s">
        <v>237</v>
      </c>
      <c r="AE147" s="209" t="s">
        <v>241</v>
      </c>
      <c r="AF147" s="211">
        <f>IFERROR(IF(Y147="Probabilidad",(Q147-(+Q147*AB147)),IF(Y147="Impacto",Q147,"")),"")</f>
        <v>0.36</v>
      </c>
      <c r="AG147" s="212" t="str">
        <f t="shared" si="1"/>
        <v>Baja</v>
      </c>
      <c r="AH147" s="210">
        <f t="shared" si="2"/>
        <v>0.36</v>
      </c>
      <c r="AI147" s="212" t="str">
        <f t="shared" ca="1" si="3"/>
        <v>Catastrófico</v>
      </c>
      <c r="AJ147" s="210">
        <f ca="1">IFERROR(IF(Y147="Impacto",(U147-(+U147*AB147)),IF(Y147="Probabilidad",U147,"")),"")</f>
        <v>1</v>
      </c>
      <c r="AK147" s="213" t="str">
        <f t="shared" ca="1" si="4"/>
        <v>Extremo</v>
      </c>
      <c r="AL147" s="209" t="s">
        <v>275</v>
      </c>
      <c r="AM147" s="272" t="s">
        <v>1199</v>
      </c>
      <c r="AN147" s="272" t="s">
        <v>1197</v>
      </c>
      <c r="AO147" s="285">
        <v>46023</v>
      </c>
      <c r="AP147" s="285" t="s">
        <v>1200</v>
      </c>
      <c r="AQ147" s="272" t="s">
        <v>1201</v>
      </c>
      <c r="AR147" s="272" t="s">
        <v>272</v>
      </c>
      <c r="AS147" s="219"/>
      <c r="AT147" s="219"/>
      <c r="AU147" s="219"/>
      <c r="AV147" s="219"/>
      <c r="AW147" s="219"/>
      <c r="AX147" s="219"/>
      <c r="AY147" s="219"/>
      <c r="AZ147" s="219"/>
      <c r="BA147" s="219"/>
      <c r="BB147" s="219"/>
      <c r="BC147" s="219"/>
      <c r="BD147" s="219"/>
      <c r="BE147" s="219"/>
      <c r="BF147" s="219"/>
      <c r="BG147" s="219"/>
      <c r="BH147" s="219"/>
      <c r="BI147" s="219"/>
      <c r="BJ147" s="219"/>
      <c r="BK147" s="219"/>
      <c r="BL147" s="219"/>
    </row>
    <row r="148" spans="1:64" s="217" customFormat="1" ht="78.75" customHeight="1" thickTop="1" thickBot="1" x14ac:dyDescent="0.3">
      <c r="A148" s="280"/>
      <c r="B148" s="280"/>
      <c r="C148" s="280"/>
      <c r="D148" s="279"/>
      <c r="E148" s="280"/>
      <c r="F148" s="280"/>
      <c r="G148" s="280"/>
      <c r="H148" s="280"/>
      <c r="I148" s="288"/>
      <c r="J148" s="288"/>
      <c r="K148" s="288"/>
      <c r="L148" s="288"/>
      <c r="M148" s="280"/>
      <c r="N148" s="280"/>
      <c r="O148" s="288"/>
      <c r="P148" s="288"/>
      <c r="Q148" s="280"/>
      <c r="R148" s="280"/>
      <c r="S148" s="280"/>
      <c r="T148" s="288"/>
      <c r="U148" s="280"/>
      <c r="V148" s="288"/>
      <c r="W148" s="214">
        <v>2</v>
      </c>
      <c r="X148" s="215" t="s">
        <v>896</v>
      </c>
      <c r="Y148" s="208" t="str">
        <f t="shared" si="0"/>
        <v>Probabilidad</v>
      </c>
      <c r="Z148" s="209" t="s">
        <v>221</v>
      </c>
      <c r="AA148" s="209" t="s">
        <v>229</v>
      </c>
      <c r="AB148" s="210" t="str">
        <f t="shared" si="9"/>
        <v>40%</v>
      </c>
      <c r="AC148" s="209" t="s">
        <v>232</v>
      </c>
      <c r="AD148" s="209" t="s">
        <v>237</v>
      </c>
      <c r="AE148" s="209" t="s">
        <v>241</v>
      </c>
      <c r="AF148" s="211">
        <f t="shared" ref="AF148" si="76">IFERROR(IF(AND(Y147="Probabilidad",Y148="Probabilidad"),(AH147-(+AH147*AB148)),IF(Y148="Probabilidad",(Q147-(+Q147*AB148)),IF(Y148="Impacto",AH147,""))),"")</f>
        <v>0.216</v>
      </c>
      <c r="AG148" s="212" t="str">
        <f t="shared" si="1"/>
        <v>Baja</v>
      </c>
      <c r="AH148" s="210">
        <f t="shared" si="2"/>
        <v>0.216</v>
      </c>
      <c r="AI148" s="212" t="str">
        <f t="shared" ca="1" si="3"/>
        <v>Catastrófico</v>
      </c>
      <c r="AJ148" s="210">
        <f ca="1">IFERROR(IF(AND(Y147="Impacto",Y148="Impacto"),(AJ147-(+AJ147*AB148)),IF(Y148="Impacto",(U147-(+U147*AB148)),IF(Y148="Probabilidad",AJ147,""))),"")</f>
        <v>1</v>
      </c>
      <c r="AK148" s="213" t="str">
        <f t="shared" ca="1" si="4"/>
        <v>Extremo</v>
      </c>
      <c r="AL148" s="209" t="s">
        <v>275</v>
      </c>
      <c r="AM148" s="272"/>
      <c r="AN148" s="272"/>
      <c r="AO148" s="285"/>
      <c r="AP148" s="285"/>
      <c r="AQ148" s="272"/>
      <c r="AR148" s="272"/>
      <c r="AS148" s="219"/>
      <c r="AT148" s="219"/>
      <c r="AU148" s="219"/>
      <c r="AV148" s="219"/>
      <c r="AW148" s="219"/>
      <c r="AX148" s="219"/>
      <c r="AY148" s="219"/>
      <c r="AZ148" s="219"/>
      <c r="BA148" s="219"/>
      <c r="BB148" s="219"/>
      <c r="BC148" s="219"/>
      <c r="BD148" s="219"/>
      <c r="BE148" s="219"/>
      <c r="BF148" s="219"/>
      <c r="BG148" s="219"/>
      <c r="BH148" s="219"/>
      <c r="BI148" s="219"/>
      <c r="BJ148" s="219"/>
      <c r="BK148" s="219"/>
      <c r="BL148" s="219"/>
    </row>
    <row r="149" spans="1:64" s="217" customFormat="1" ht="79.5" customHeight="1" thickTop="1" thickBot="1" x14ac:dyDescent="0.3">
      <c r="A149" s="281">
        <v>61</v>
      </c>
      <c r="B149" s="274" t="s">
        <v>897</v>
      </c>
      <c r="C149" s="272" t="s">
        <v>289</v>
      </c>
      <c r="D149" s="272" t="s">
        <v>873</v>
      </c>
      <c r="E149" s="272" t="s">
        <v>253</v>
      </c>
      <c r="F149" s="272" t="s">
        <v>898</v>
      </c>
      <c r="G149" s="272" t="s">
        <v>899</v>
      </c>
      <c r="H149" s="272" t="s">
        <v>900</v>
      </c>
      <c r="I149" s="286" t="s">
        <v>496</v>
      </c>
      <c r="J149" s="286" t="s">
        <v>496</v>
      </c>
      <c r="K149" s="286" t="s">
        <v>496</v>
      </c>
      <c r="L149" s="286" t="s">
        <v>496</v>
      </c>
      <c r="M149" s="272" t="s">
        <v>250</v>
      </c>
      <c r="N149" s="272"/>
      <c r="O149" s="273">
        <v>365</v>
      </c>
      <c r="P149" s="286" t="str">
        <f>IF(O149&lt;=0,"",IF(O149&lt;=2,"Muy Baja",IF(O149&lt;=24,"Baja",IF(O149&lt;=500,"Media",IF(O149&lt;=5000,"Alta","Muy Alta")))))</f>
        <v>Media</v>
      </c>
      <c r="Q149" s="289">
        <f>IF(P149="","",IF(P149="Muy Baja",0.2,IF(P149="Baja",0.4,IF(P149="Media",0.6,IF(P149="Alta",0.8,IF(P149="Muy Alta",1,))))))</f>
        <v>0.6</v>
      </c>
      <c r="R149" s="289" t="s">
        <v>203</v>
      </c>
      <c r="S149" s="289" t="str">
        <f ca="1">IF(NOT(ISERROR(MATCH(R149,'Tabla Impacto'!$B$221:$B$224,0))),'Tabla Impacto'!$F$224&amp;"Por favor no seleccionar los criterios de impacto(Afectación Económica o presupuestal y Pérdida Reputacional)",R149)</f>
        <v>El riesgo afecta la imagen de la entidad con algunos usuarios de relevancia frente al logro de los objetivos</v>
      </c>
      <c r="T149" s="286" t="str">
        <f ca="1">+IF(OR(S149='Tabla Impacto'!$C$11,S149='Tabla Impacto'!$D$11),"Leve",IF(OR(S149='Tabla Impacto'!$C$12,S149='Tabla Impacto'!$D$12),"Menor",IF(OR(S149='Tabla Impacto'!$C$13,S149='Tabla Impacto'!$D$13,S149='Tabla Impacto'!$E$13),"Moderado",IF(OR(S149='Tabla Impacto'!$C$14,S149='Tabla Impacto'!$D$14,S149='Tabla Impacto'!$E$14),"Mayor",IF(OR(S149='Tabla Impacto'!$C$15,S149='Tabla Impacto'!$D$15,S149='Tabla Impacto'!$E$15),"Catastrófico","")))))</f>
        <v>Moderado</v>
      </c>
      <c r="U149" s="289">
        <f ca="1">IF(T149="","",IF(T149="Leve",0.2,IF(T149="Menor",0.4,IF(T149="Moderado",0.6,IF(T149="Mayor",0.8,IF(T149="Catastrófico",1,))))))</f>
        <v>0.6</v>
      </c>
      <c r="V149" s="287" t="str">
        <f ca="1">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214">
        <v>1</v>
      </c>
      <c r="X149" s="215" t="s">
        <v>901</v>
      </c>
      <c r="Y149" s="208" t="str">
        <f t="shared" si="0"/>
        <v>Probabilidad</v>
      </c>
      <c r="Z149" s="209" t="s">
        <v>221</v>
      </c>
      <c r="AA149" s="209" t="s">
        <v>229</v>
      </c>
      <c r="AB149" s="210" t="str">
        <f t="shared" si="9"/>
        <v>40%</v>
      </c>
      <c r="AC149" s="209" t="s">
        <v>232</v>
      </c>
      <c r="AD149" s="209" t="s">
        <v>237</v>
      </c>
      <c r="AE149" s="209" t="s">
        <v>241</v>
      </c>
      <c r="AF149" s="211">
        <f>IFERROR(IF(Y149="Probabilidad",(Q149-(+Q149*AB149)),IF(Y149="Impacto",Q149,"")),"")</f>
        <v>0.36</v>
      </c>
      <c r="AG149" s="212" t="str">
        <f t="shared" si="1"/>
        <v>Baja</v>
      </c>
      <c r="AH149" s="210">
        <f t="shared" si="2"/>
        <v>0.36</v>
      </c>
      <c r="AI149" s="212" t="str">
        <f t="shared" ca="1" si="3"/>
        <v>Moderado</v>
      </c>
      <c r="AJ149" s="210">
        <f ca="1">IFERROR(IF(Y149="Impacto",(U149-(+U149*AB149)),IF(Y149="Probabilidad",U149,"")),"")</f>
        <v>0.6</v>
      </c>
      <c r="AK149" s="213" t="str">
        <f t="shared" ca="1" si="4"/>
        <v>Moderado</v>
      </c>
      <c r="AL149" s="209" t="s">
        <v>268</v>
      </c>
      <c r="AM149" s="215"/>
      <c r="AN149" s="215"/>
      <c r="AO149" s="216"/>
      <c r="AP149" s="216"/>
      <c r="AQ149" s="215"/>
      <c r="AR149" s="215"/>
      <c r="AS149" s="219"/>
      <c r="AT149" s="219"/>
      <c r="AU149" s="219"/>
      <c r="AV149" s="219"/>
      <c r="AW149" s="219"/>
      <c r="AX149" s="219"/>
      <c r="AY149" s="219"/>
      <c r="AZ149" s="219"/>
      <c r="BA149" s="219"/>
      <c r="BB149" s="219"/>
      <c r="BC149" s="219"/>
      <c r="BD149" s="219"/>
      <c r="BE149" s="219"/>
      <c r="BF149" s="219"/>
      <c r="BG149" s="219"/>
      <c r="BH149" s="219"/>
      <c r="BI149" s="219"/>
      <c r="BJ149" s="219"/>
      <c r="BK149" s="219"/>
      <c r="BL149" s="219"/>
    </row>
    <row r="150" spans="1:64" s="217" customFormat="1" ht="79.5" customHeight="1" thickTop="1" thickBot="1" x14ac:dyDescent="0.3">
      <c r="A150" s="280"/>
      <c r="B150" s="280"/>
      <c r="C150" s="280"/>
      <c r="D150" s="279"/>
      <c r="E150" s="280"/>
      <c r="F150" s="280"/>
      <c r="G150" s="280"/>
      <c r="H150" s="280"/>
      <c r="I150" s="288"/>
      <c r="J150" s="288"/>
      <c r="K150" s="288"/>
      <c r="L150" s="288"/>
      <c r="M150" s="280"/>
      <c r="N150" s="280"/>
      <c r="O150" s="288"/>
      <c r="P150" s="288"/>
      <c r="Q150" s="280"/>
      <c r="R150" s="280"/>
      <c r="S150" s="280"/>
      <c r="T150" s="288"/>
      <c r="U150" s="280"/>
      <c r="V150" s="288"/>
      <c r="W150" s="214">
        <v>2</v>
      </c>
      <c r="X150" s="215" t="s">
        <v>902</v>
      </c>
      <c r="Y150" s="208" t="str">
        <f t="shared" si="0"/>
        <v>Probabilidad</v>
      </c>
      <c r="Z150" s="209" t="s">
        <v>223</v>
      </c>
      <c r="AA150" s="209" t="s">
        <v>229</v>
      </c>
      <c r="AB150" s="210" t="str">
        <f t="shared" si="9"/>
        <v>30%</v>
      </c>
      <c r="AC150" s="209" t="s">
        <v>232</v>
      </c>
      <c r="AD150" s="209" t="s">
        <v>237</v>
      </c>
      <c r="AE150" s="209" t="s">
        <v>241</v>
      </c>
      <c r="AF150" s="211">
        <f t="shared" ref="AF150" si="77">IFERROR(IF(AND(Y149="Probabilidad",Y150="Probabilidad"),(AH149-(+AH149*AB150)),IF(Y150="Probabilidad",(Q149-(+Q149*AB150)),IF(Y150="Impacto",AH149,""))),"")</f>
        <v>0.252</v>
      </c>
      <c r="AG150" s="212" t="str">
        <f t="shared" si="1"/>
        <v>Baja</v>
      </c>
      <c r="AH150" s="210">
        <f t="shared" si="2"/>
        <v>0.252</v>
      </c>
      <c r="AI150" s="212" t="str">
        <f t="shared" ca="1" si="3"/>
        <v>Moderado</v>
      </c>
      <c r="AJ150" s="210">
        <f ca="1">IFERROR(IF(AND(Y149="Impacto",Y150="Impacto"),(AJ149-(+AJ149*AB150)),IF(Y150="Impacto",(U149-(+U149*AB150)),IF(Y150="Probabilidad",AJ149,""))),"")</f>
        <v>0.6</v>
      </c>
      <c r="AK150" s="213" t="str">
        <f t="shared" ca="1" si="4"/>
        <v>Moderado</v>
      </c>
      <c r="AL150" s="209" t="s">
        <v>268</v>
      </c>
      <c r="AM150" s="215"/>
      <c r="AN150" s="215"/>
      <c r="AO150" s="216"/>
      <c r="AP150" s="216"/>
      <c r="AQ150" s="215"/>
      <c r="AR150" s="215"/>
      <c r="AS150" s="219"/>
      <c r="AT150" s="219"/>
      <c r="AU150" s="219"/>
      <c r="AV150" s="219"/>
      <c r="AW150" s="219"/>
      <c r="AX150" s="219"/>
      <c r="AY150" s="219"/>
      <c r="AZ150" s="219"/>
      <c r="BA150" s="219"/>
      <c r="BB150" s="219"/>
      <c r="BC150" s="219"/>
      <c r="BD150" s="219"/>
      <c r="BE150" s="219"/>
      <c r="BF150" s="219"/>
      <c r="BG150" s="219"/>
      <c r="BH150" s="219"/>
      <c r="BI150" s="219"/>
      <c r="BJ150" s="219"/>
      <c r="BK150" s="219"/>
      <c r="BL150" s="219"/>
    </row>
    <row r="151" spans="1:64" s="217" customFormat="1" ht="99" customHeight="1" thickTop="1" thickBot="1" x14ac:dyDescent="0.3">
      <c r="A151" s="281">
        <v>62</v>
      </c>
      <c r="B151" s="274" t="s">
        <v>903</v>
      </c>
      <c r="C151" s="272" t="s">
        <v>289</v>
      </c>
      <c r="D151" s="272" t="s">
        <v>873</v>
      </c>
      <c r="E151" s="272" t="s">
        <v>253</v>
      </c>
      <c r="F151" s="272" t="s">
        <v>904</v>
      </c>
      <c r="G151" s="272" t="s">
        <v>905</v>
      </c>
      <c r="H151" s="272" t="s">
        <v>906</v>
      </c>
      <c r="I151" s="286" t="s">
        <v>496</v>
      </c>
      <c r="J151" s="286" t="s">
        <v>496</v>
      </c>
      <c r="K151" s="286" t="s">
        <v>496</v>
      </c>
      <c r="L151" s="286" t="s">
        <v>496</v>
      </c>
      <c r="M151" s="272" t="s">
        <v>877</v>
      </c>
      <c r="N151" s="272"/>
      <c r="O151" s="273">
        <v>365</v>
      </c>
      <c r="P151" s="286" t="str">
        <f>IF(O151&lt;=0,"",IF(O151&lt;=2,"Muy Baja",IF(O151&lt;=24,"Baja",IF(O151&lt;=500,"Media",IF(O151&lt;=5000,"Alta","Muy Alta")))))</f>
        <v>Media</v>
      </c>
      <c r="Q151" s="289">
        <f>IF(P151="","",IF(P151="Muy Baja",0.2,IF(P151="Baja",0.4,IF(P151="Media",0.6,IF(P151="Alta",0.8,IF(P151="Muy Alta",1,))))))</f>
        <v>0.6</v>
      </c>
      <c r="R151" s="289" t="s">
        <v>203</v>
      </c>
      <c r="S151" s="289" t="str">
        <f ca="1">IF(NOT(ISERROR(MATCH(R151,'Tabla Impacto'!$B$221:$B$224,0))),'Tabla Impacto'!$F$224&amp;"Por favor no seleccionar los criterios de impacto(Afectación Económica o presupuestal y Pérdida Reputacional)",R151)</f>
        <v>El riesgo afecta la imagen de la entidad con algunos usuarios de relevancia frente al logro de los objetivos</v>
      </c>
      <c r="T151" s="286" t="str">
        <f ca="1">+IF(OR(S151='Tabla Impacto'!$C$11,S151='Tabla Impacto'!$D$11),"Leve",IF(OR(S151='Tabla Impacto'!$C$12,S151='Tabla Impacto'!$D$12),"Menor",IF(OR(S151='Tabla Impacto'!$C$13,S151='Tabla Impacto'!$D$13,S151='Tabla Impacto'!$E$13),"Moderado",IF(OR(S151='Tabla Impacto'!$C$14,S151='Tabla Impacto'!$D$14,S151='Tabla Impacto'!$E$14),"Mayor",IF(OR(S151='Tabla Impacto'!$C$15,S151='Tabla Impacto'!$D$15,S151='Tabla Impacto'!$E$15),"Catastrófico","")))))</f>
        <v>Moderado</v>
      </c>
      <c r="U151" s="289">
        <f ca="1">IF(T151="","",IF(T151="Leve",0.2,IF(T151="Menor",0.4,IF(T151="Moderado",0.6,IF(T151="Mayor",0.8,IF(T151="Catastrófico",1,))))))</f>
        <v>0.6</v>
      </c>
      <c r="V151" s="287" t="str">
        <f ca="1">IF(OR(AND(P151="Muy Baja",T151="Leve"),AND(P151="Muy Baja",T151="Menor"),AND(P151="Baja",T151="Leve")),"Bajo",IF(OR(AND(P151="Muy baja",T151="Moderado"),AND(P151="Baja",T151="Menor"),AND(P151="Baja",T151="Moderado"),AND(P151="Media",T151="Leve"),AND(P151="Media",T151="Menor"),AND(P151="Media",T151="Moderado"),AND(P151="Alta",T151="Leve"),AND(P151="Alta",T151="Menor")),"Moderado",IF(OR(AND(P151="Muy Baja",T151="Mayor"),AND(P151="Baja",T151="Mayor"),AND(P151="Media",T151="Mayor"),AND(P151="Alta",T151="Moderado"),AND(P151="Alta",T151="Mayor"),AND(P151="Muy Alta",T151="Leve"),AND(P151="Muy Alta",T151="Menor"),AND(P151="Muy Alta",T151="Moderado"),AND(P151="Muy Alta",T151="Mayor")),"Alto",IF(OR(AND(P151="Muy Baja",T151="Catastrófico"),AND(P151="Baja",T151="Catastrófico"),AND(P151="Media",T151="Catastrófico"),AND(P151="Alta",T151="Catastrófico"),AND(P151="Muy Alta",T151="Catastrófico")),"Extremo",""))))</f>
        <v>Moderado</v>
      </c>
      <c r="W151" s="214">
        <v>1</v>
      </c>
      <c r="X151" s="215" t="s">
        <v>907</v>
      </c>
      <c r="Y151" s="208" t="str">
        <f t="shared" si="0"/>
        <v>Probabilidad</v>
      </c>
      <c r="Z151" s="209" t="s">
        <v>221</v>
      </c>
      <c r="AA151" s="209" t="s">
        <v>229</v>
      </c>
      <c r="AB151" s="210" t="str">
        <f t="shared" si="9"/>
        <v>40%</v>
      </c>
      <c r="AC151" s="209" t="s">
        <v>232</v>
      </c>
      <c r="AD151" s="209" t="s">
        <v>237</v>
      </c>
      <c r="AE151" s="209" t="s">
        <v>241</v>
      </c>
      <c r="AF151" s="211">
        <f>IFERROR(IF(Y151="Probabilidad",(Q151-(+Q151*AB151)),IF(Y151="Impacto",Q151,"")),"")</f>
        <v>0.36</v>
      </c>
      <c r="AG151" s="212" t="str">
        <f t="shared" si="1"/>
        <v>Baja</v>
      </c>
      <c r="AH151" s="210">
        <f t="shared" si="2"/>
        <v>0.36</v>
      </c>
      <c r="AI151" s="212" t="str">
        <f t="shared" ca="1" si="3"/>
        <v>Moderado</v>
      </c>
      <c r="AJ151" s="210">
        <f ca="1">IFERROR(IF(Y151="Impacto",(U151-(+U151*AB151)),IF(Y151="Probabilidad",U151,"")),"")</f>
        <v>0.6</v>
      </c>
      <c r="AK151" s="213" t="str">
        <f t="shared" ca="1" si="4"/>
        <v>Moderado</v>
      </c>
      <c r="AL151" s="209" t="s">
        <v>268</v>
      </c>
      <c r="AM151" s="215"/>
      <c r="AN151" s="215"/>
      <c r="AO151" s="216"/>
      <c r="AP151" s="216"/>
      <c r="AQ151" s="215"/>
      <c r="AR151" s="215"/>
      <c r="AS151" s="219"/>
      <c r="AT151" s="219"/>
      <c r="AU151" s="219"/>
      <c r="AV151" s="219"/>
      <c r="AW151" s="219"/>
      <c r="AX151" s="219"/>
      <c r="AY151" s="219"/>
      <c r="AZ151" s="219"/>
      <c r="BA151" s="219"/>
      <c r="BB151" s="219"/>
      <c r="BC151" s="219"/>
      <c r="BD151" s="219"/>
      <c r="BE151" s="219"/>
      <c r="BF151" s="219"/>
      <c r="BG151" s="219"/>
      <c r="BH151" s="219"/>
      <c r="BI151" s="219"/>
      <c r="BJ151" s="219"/>
      <c r="BK151" s="219"/>
      <c r="BL151" s="219"/>
    </row>
    <row r="152" spans="1:64" s="217" customFormat="1" ht="99" customHeight="1" thickTop="1" thickBot="1" x14ac:dyDescent="0.3">
      <c r="A152" s="280"/>
      <c r="B152" s="280"/>
      <c r="C152" s="280"/>
      <c r="D152" s="279"/>
      <c r="E152" s="280"/>
      <c r="F152" s="280"/>
      <c r="G152" s="280"/>
      <c r="H152" s="280"/>
      <c r="I152" s="288"/>
      <c r="J152" s="288"/>
      <c r="K152" s="288"/>
      <c r="L152" s="288"/>
      <c r="M152" s="280"/>
      <c r="N152" s="280"/>
      <c r="O152" s="288"/>
      <c r="P152" s="288"/>
      <c r="Q152" s="280"/>
      <c r="R152" s="280"/>
      <c r="S152" s="280"/>
      <c r="T152" s="288"/>
      <c r="U152" s="280"/>
      <c r="V152" s="288"/>
      <c r="W152" s="214">
        <v>2</v>
      </c>
      <c r="X152" s="215" t="s">
        <v>908</v>
      </c>
      <c r="Y152" s="208" t="str">
        <f t="shared" si="0"/>
        <v>Probabilidad</v>
      </c>
      <c r="Z152" s="209" t="s">
        <v>221</v>
      </c>
      <c r="AA152" s="209" t="s">
        <v>229</v>
      </c>
      <c r="AB152" s="210" t="str">
        <f t="shared" si="9"/>
        <v>40%</v>
      </c>
      <c r="AC152" s="209" t="s">
        <v>232</v>
      </c>
      <c r="AD152" s="209" t="s">
        <v>237</v>
      </c>
      <c r="AE152" s="209" t="s">
        <v>241</v>
      </c>
      <c r="AF152" s="211">
        <f t="shared" ref="AF152" si="78">IFERROR(IF(AND(Y151="Probabilidad",Y152="Probabilidad"),(AH151-(+AH151*AB152)),IF(Y152="Probabilidad",(Q151-(+Q151*AB152)),IF(Y152="Impacto",AH151,""))),"")</f>
        <v>0.216</v>
      </c>
      <c r="AG152" s="212" t="str">
        <f t="shared" si="1"/>
        <v>Baja</v>
      </c>
      <c r="AH152" s="210">
        <f t="shared" si="2"/>
        <v>0.216</v>
      </c>
      <c r="AI152" s="212" t="str">
        <f t="shared" ca="1" si="3"/>
        <v>Moderado</v>
      </c>
      <c r="AJ152" s="210">
        <f ca="1">IFERROR(IF(AND(Y151="Impacto",Y152="Impacto"),(AJ151-(+AJ151*AB152)),IF(Y152="Impacto",(U151-(+U151*AB152)),IF(Y152="Probabilidad",AJ151,""))),"")</f>
        <v>0.6</v>
      </c>
      <c r="AK152" s="213" t="str">
        <f t="shared" ca="1" si="4"/>
        <v>Moderado</v>
      </c>
      <c r="AL152" s="209" t="s">
        <v>268</v>
      </c>
      <c r="AM152" s="215"/>
      <c r="AN152" s="215"/>
      <c r="AO152" s="216"/>
      <c r="AP152" s="216"/>
      <c r="AQ152" s="215"/>
      <c r="AR152" s="215"/>
      <c r="AS152" s="219"/>
      <c r="AT152" s="219"/>
      <c r="AU152" s="219"/>
      <c r="AV152" s="219"/>
      <c r="AW152" s="219"/>
      <c r="AX152" s="219"/>
      <c r="AY152" s="219"/>
      <c r="AZ152" s="219"/>
      <c r="BA152" s="219"/>
      <c r="BB152" s="219"/>
      <c r="BC152" s="219"/>
      <c r="BD152" s="219"/>
      <c r="BE152" s="219"/>
      <c r="BF152" s="219"/>
      <c r="BG152" s="219"/>
      <c r="BH152" s="219"/>
      <c r="BI152" s="219"/>
      <c r="BJ152" s="219"/>
      <c r="BK152" s="219"/>
      <c r="BL152" s="219"/>
    </row>
    <row r="153" spans="1:64" s="217" customFormat="1" ht="81" customHeight="1" thickTop="1" thickBot="1" x14ac:dyDescent="0.3">
      <c r="A153" s="281">
        <v>63</v>
      </c>
      <c r="B153" s="274" t="s">
        <v>909</v>
      </c>
      <c r="C153" s="272" t="s">
        <v>289</v>
      </c>
      <c r="D153" s="272" t="s">
        <v>873</v>
      </c>
      <c r="E153" s="272" t="s">
        <v>253</v>
      </c>
      <c r="F153" s="272" t="s">
        <v>910</v>
      </c>
      <c r="G153" s="272" t="s">
        <v>911</v>
      </c>
      <c r="H153" s="272" t="s">
        <v>912</v>
      </c>
      <c r="I153" s="286" t="s">
        <v>496</v>
      </c>
      <c r="J153" s="286" t="s">
        <v>496</v>
      </c>
      <c r="K153" s="286" t="s">
        <v>496</v>
      </c>
      <c r="L153" s="286" t="s">
        <v>496</v>
      </c>
      <c r="M153" s="272" t="s">
        <v>877</v>
      </c>
      <c r="N153" s="272"/>
      <c r="O153" s="273">
        <v>365</v>
      </c>
      <c r="P153" s="286" t="str">
        <f>IF(O153&lt;=0,"",IF(O153&lt;=2,"Muy Baja",IF(O153&lt;=24,"Baja",IF(O153&lt;=500,"Media",IF(O153&lt;=5000,"Alta","Muy Alta")))))</f>
        <v>Media</v>
      </c>
      <c r="Q153" s="289">
        <f>IF(P153="","",IF(P153="Muy Baja",0.2,IF(P153="Baja",0.4,IF(P153="Media",0.6,IF(P153="Alta",0.8,IF(P153="Muy Alta",1,))))))</f>
        <v>0.6</v>
      </c>
      <c r="R153" s="289" t="s">
        <v>205</v>
      </c>
      <c r="S153" s="289" t="str">
        <f ca="1">IF(NOT(ISERROR(MATCH(R153,'Tabla Impacto'!$B$221:$B$224,0))),'Tabla Impacto'!$F$224&amp;"Por favor no seleccionar los criterios de impacto(Afectación Económica o presupuestal y Pérdida Reputacional)",R153)</f>
        <v xml:space="preserve">Entre 100 y 500 SMLMV </v>
      </c>
      <c r="T153" s="286" t="str">
        <f ca="1">+IF(OR(S153='Tabla Impacto'!$C$11,S153='Tabla Impacto'!$D$11),"Leve",IF(OR(S153='Tabla Impacto'!$C$12,S153='Tabla Impacto'!$D$12),"Menor",IF(OR(S153='Tabla Impacto'!$C$13,S153='Tabla Impacto'!$D$13,S153='Tabla Impacto'!$E$13),"Moderado",IF(OR(S153='Tabla Impacto'!$C$14,S153='Tabla Impacto'!$D$14,S153='Tabla Impacto'!$E$14),"Mayor",IF(OR(S153='Tabla Impacto'!$C$15,S153='Tabla Impacto'!$D$15,S153='Tabla Impacto'!$E$15),"Catastrófico","")))))</f>
        <v>Mayor</v>
      </c>
      <c r="U153" s="289">
        <f ca="1">IF(T153="","",IF(T153="Leve",0.2,IF(T153="Menor",0.4,IF(T153="Moderado",0.6,IF(T153="Mayor",0.8,IF(T153="Catastrófico",1,))))))</f>
        <v>0.8</v>
      </c>
      <c r="V153" s="287" t="str">
        <f ca="1">IF(OR(AND(P153="Muy Baja",T153="Leve"),AND(P153="Muy Baja",T153="Menor"),AND(P153="Baja",T153="Leve")),"Bajo",IF(OR(AND(P153="Muy baja",T153="Moderado"),AND(P153="Baja",T153="Menor"),AND(P153="Baja",T153="Moderado"),AND(P153="Media",T153="Leve"),AND(P153="Media",T153="Menor"),AND(P153="Media",T153="Moderado"),AND(P153="Alta",T153="Leve"),AND(P153="Alta",T153="Menor")),"Moderado",IF(OR(AND(P153="Muy Baja",T153="Mayor"),AND(P153="Baja",T153="Mayor"),AND(P153="Media",T153="Mayor"),AND(P153="Alta",T153="Moderado"),AND(P153="Alta",T153="Mayor"),AND(P153="Muy Alta",T153="Leve"),AND(P153="Muy Alta",T153="Menor"),AND(P153="Muy Alta",T153="Moderado"),AND(P153="Muy Alta",T153="Mayor")),"Alto",IF(OR(AND(P153="Muy Baja",T153="Catastrófico"),AND(P153="Baja",T153="Catastrófico"),AND(P153="Media",T153="Catastrófico"),AND(P153="Alta",T153="Catastrófico"),AND(P153="Muy Alta",T153="Catastrófico")),"Extremo",""))))</f>
        <v>Alto</v>
      </c>
      <c r="W153" s="214">
        <v>1</v>
      </c>
      <c r="X153" s="215" t="s">
        <v>913</v>
      </c>
      <c r="Y153" s="208" t="str">
        <f t="shared" si="0"/>
        <v>Probabilidad</v>
      </c>
      <c r="Z153" s="209" t="s">
        <v>221</v>
      </c>
      <c r="AA153" s="209" t="s">
        <v>229</v>
      </c>
      <c r="AB153" s="210" t="str">
        <f t="shared" si="9"/>
        <v>40%</v>
      </c>
      <c r="AC153" s="209" t="s">
        <v>232</v>
      </c>
      <c r="AD153" s="209" t="s">
        <v>237</v>
      </c>
      <c r="AE153" s="209" t="s">
        <v>241</v>
      </c>
      <c r="AF153" s="211">
        <f>IFERROR(IF(Y153="Probabilidad",(Q153-(+Q153*AB153)),IF(Y153="Impacto",Q153,"")),"")</f>
        <v>0.36</v>
      </c>
      <c r="AG153" s="212" t="str">
        <f t="shared" si="1"/>
        <v>Baja</v>
      </c>
      <c r="AH153" s="210">
        <f t="shared" si="2"/>
        <v>0.36</v>
      </c>
      <c r="AI153" s="212" t="str">
        <f t="shared" ca="1" si="3"/>
        <v>Mayor</v>
      </c>
      <c r="AJ153" s="210">
        <f ca="1">IFERROR(IF(Y153="Impacto",(U153-(+U153*AB153)),IF(Y153="Probabilidad",U153,"")),"")</f>
        <v>0.8</v>
      </c>
      <c r="AK153" s="213" t="str">
        <f t="shared" ca="1" si="4"/>
        <v>Alto</v>
      </c>
      <c r="AL153" s="209" t="s">
        <v>275</v>
      </c>
      <c r="AM153" s="215"/>
      <c r="AN153" s="215"/>
      <c r="AO153" s="216"/>
      <c r="AP153" s="216"/>
      <c r="AQ153" s="215"/>
      <c r="AR153" s="215"/>
      <c r="AS153" s="219"/>
      <c r="AT153" s="219"/>
      <c r="AU153" s="219"/>
      <c r="AV153" s="219"/>
      <c r="AW153" s="219"/>
      <c r="AX153" s="219"/>
      <c r="AY153" s="219"/>
      <c r="AZ153" s="219"/>
      <c r="BA153" s="219"/>
      <c r="BB153" s="219"/>
      <c r="BC153" s="219"/>
      <c r="BD153" s="219"/>
      <c r="BE153" s="219"/>
      <c r="BF153" s="219"/>
      <c r="BG153" s="219"/>
      <c r="BH153" s="219"/>
      <c r="BI153" s="219"/>
      <c r="BJ153" s="219"/>
      <c r="BK153" s="219"/>
      <c r="BL153" s="219"/>
    </row>
    <row r="154" spans="1:64" s="217" customFormat="1" ht="81" customHeight="1" thickTop="1" thickBot="1" x14ac:dyDescent="0.3">
      <c r="A154" s="280"/>
      <c r="B154" s="280"/>
      <c r="C154" s="280"/>
      <c r="D154" s="279"/>
      <c r="E154" s="280"/>
      <c r="F154" s="280"/>
      <c r="G154" s="280"/>
      <c r="H154" s="280"/>
      <c r="I154" s="288"/>
      <c r="J154" s="288"/>
      <c r="K154" s="288"/>
      <c r="L154" s="288"/>
      <c r="M154" s="280"/>
      <c r="N154" s="280"/>
      <c r="O154" s="288"/>
      <c r="P154" s="288"/>
      <c r="Q154" s="280"/>
      <c r="R154" s="280"/>
      <c r="S154" s="280"/>
      <c r="T154" s="288"/>
      <c r="U154" s="280"/>
      <c r="V154" s="288"/>
      <c r="W154" s="214">
        <v>2</v>
      </c>
      <c r="X154" s="215" t="s">
        <v>914</v>
      </c>
      <c r="Y154" s="208" t="str">
        <f t="shared" si="0"/>
        <v>Impacto</v>
      </c>
      <c r="Z154" s="209" t="s">
        <v>225</v>
      </c>
      <c r="AA154" s="209" t="s">
        <v>229</v>
      </c>
      <c r="AB154" s="210" t="str">
        <f t="shared" si="9"/>
        <v>25%</v>
      </c>
      <c r="AC154" s="209" t="s">
        <v>232</v>
      </c>
      <c r="AD154" s="209" t="s">
        <v>237</v>
      </c>
      <c r="AE154" s="209" t="s">
        <v>241</v>
      </c>
      <c r="AF154" s="211">
        <f t="shared" ref="AF154" si="79">IFERROR(IF(AND(Y153="Probabilidad",Y154="Probabilidad"),(AH153-(+AH153*AB154)),IF(Y154="Probabilidad",(Q153-(+Q153*AB154)),IF(Y154="Impacto",AH153,""))),"")</f>
        <v>0.36</v>
      </c>
      <c r="AG154" s="212" t="str">
        <f t="shared" si="1"/>
        <v>Baja</v>
      </c>
      <c r="AH154" s="210">
        <f t="shared" si="2"/>
        <v>0.36</v>
      </c>
      <c r="AI154" s="212" t="str">
        <f t="shared" ca="1" si="3"/>
        <v>Moderado</v>
      </c>
      <c r="AJ154" s="210">
        <f ca="1">IFERROR(IF(AND(Y153="Impacto",Y154="Impacto"),(AJ153-(+AJ153*AB154)),IF(Y154="Impacto",(U153-(+U153*AB154)),IF(Y154="Probabilidad",AJ153,""))),"")</f>
        <v>0.60000000000000009</v>
      </c>
      <c r="AK154" s="213" t="str">
        <f t="shared" ca="1" si="4"/>
        <v>Moderado</v>
      </c>
      <c r="AL154" s="209" t="s">
        <v>268</v>
      </c>
      <c r="AM154" s="215"/>
      <c r="AN154" s="215"/>
      <c r="AO154" s="216"/>
      <c r="AP154" s="216"/>
      <c r="AQ154" s="215"/>
      <c r="AR154" s="215"/>
      <c r="AS154" s="219"/>
      <c r="AT154" s="219"/>
      <c r="AU154" s="219"/>
      <c r="AV154" s="219"/>
      <c r="AW154" s="219"/>
      <c r="AX154" s="219"/>
      <c r="AY154" s="219"/>
      <c r="AZ154" s="219"/>
      <c r="BA154" s="219"/>
      <c r="BB154" s="219"/>
      <c r="BC154" s="219"/>
      <c r="BD154" s="219"/>
      <c r="BE154" s="219"/>
      <c r="BF154" s="219"/>
      <c r="BG154" s="219"/>
      <c r="BH154" s="219"/>
      <c r="BI154" s="219"/>
      <c r="BJ154" s="219"/>
      <c r="BK154" s="219"/>
      <c r="BL154" s="219"/>
    </row>
    <row r="155" spans="1:64" s="217" customFormat="1" ht="119.25" customHeight="1" thickTop="1" thickBot="1" x14ac:dyDescent="0.3">
      <c r="A155" s="281">
        <v>64</v>
      </c>
      <c r="B155" s="274" t="s">
        <v>915</v>
      </c>
      <c r="C155" s="272" t="s">
        <v>289</v>
      </c>
      <c r="D155" s="272" t="s">
        <v>916</v>
      </c>
      <c r="E155" s="272" t="s">
        <v>253</v>
      </c>
      <c r="F155" s="272" t="s">
        <v>917</v>
      </c>
      <c r="G155" s="272" t="s">
        <v>918</v>
      </c>
      <c r="H155" s="272" t="s">
        <v>919</v>
      </c>
      <c r="I155" s="286" t="s">
        <v>496</v>
      </c>
      <c r="J155" s="286" t="s">
        <v>496</v>
      </c>
      <c r="K155" s="286" t="s">
        <v>496</v>
      </c>
      <c r="L155" s="286" t="s">
        <v>496</v>
      </c>
      <c r="M155" s="342" t="s">
        <v>254</v>
      </c>
      <c r="N155" s="272"/>
      <c r="O155" s="273">
        <v>501</v>
      </c>
      <c r="P155" s="286" t="str">
        <f>IF(O155&lt;=0,"",IF(O155&lt;=2,"Muy Baja",IF(O155&lt;=24,"Baja",IF(O155&lt;=500,"Media",IF(O155&lt;=5000,"Alta","Muy Alta")))))</f>
        <v>Alta</v>
      </c>
      <c r="Q155" s="289">
        <f>IF(P155="","",IF(P155="Muy Baja",0.2,IF(P155="Baja",0.4,IF(P155="Media",0.6,IF(P155="Alta",0.8,IF(P155="Muy Alta",1,))))))</f>
        <v>0.8</v>
      </c>
      <c r="R155" s="289" t="s">
        <v>200</v>
      </c>
      <c r="S155" s="289" t="str">
        <f ca="1">IF(NOT(ISERROR(MATCH(R155,'Tabla Impacto'!$B$221:$B$224,0))),'Tabla Impacto'!$F$224&amp;"Por favor no seleccionar los criterios de impacto(Afectación Económica o presupuestal y Pérdida Reputacional)",R155)</f>
        <v>El riesgo afecta la imagen de la entidad internamente, de conocimiento general, nivel interno, de junta dircetiva y accionistas y/o de provedores</v>
      </c>
      <c r="T155" s="286" t="str">
        <f ca="1">+IF(OR(S155='Tabla Impacto'!$C$11,S155='Tabla Impacto'!$D$11),"Leve",IF(OR(S155='Tabla Impacto'!$C$12,S155='Tabla Impacto'!$D$12),"Menor",IF(OR(S155='Tabla Impacto'!$C$13,S155='Tabla Impacto'!$D$13,S155='Tabla Impacto'!$E$13),"Moderado",IF(OR(S155='Tabla Impacto'!$C$14,S155='Tabla Impacto'!$D$14,S155='Tabla Impacto'!$E$14),"Mayor",IF(OR(S155='Tabla Impacto'!$C$15,S155='Tabla Impacto'!$D$15,S155='Tabla Impacto'!$E$15),"Catastrófico","")))))</f>
        <v>Menor</v>
      </c>
      <c r="U155" s="289">
        <f ca="1">IF(T155="","",IF(T155="Leve",0.2,IF(T155="Menor",0.4,IF(T155="Moderado",0.6,IF(T155="Mayor",0.8,IF(T155="Catastrófico",1,))))))</f>
        <v>0.4</v>
      </c>
      <c r="V155" s="287" t="str">
        <f ca="1">IF(OR(AND(P155="Muy Baja",T155="Leve"),AND(P155="Muy Baja",T155="Menor"),AND(P155="Baja",T155="Leve")),"Bajo",IF(OR(AND(P155="Muy baja",T155="Moderado"),AND(P155="Baja",T155="Menor"),AND(P155="Baja",T155="Moderado"),AND(P155="Media",T155="Leve"),AND(P155="Media",T155="Menor"),AND(P155="Media",T155="Moderado"),AND(P155="Alta",T155="Leve"),AND(P155="Alta",T155="Menor")),"Moderado",IF(OR(AND(P155="Muy Baja",T155="Mayor"),AND(P155="Baja",T155="Mayor"),AND(P155="Media",T155="Mayor"),AND(P155="Alta",T155="Moderado"),AND(P155="Alta",T155="Mayor"),AND(P155="Muy Alta",T155="Leve"),AND(P155="Muy Alta",T155="Menor"),AND(P155="Muy Alta",T155="Moderado"),AND(P155="Muy Alta",T155="Mayor")),"Alto",IF(OR(AND(P155="Muy Baja",T155="Catastrófico"),AND(P155="Baja",T155="Catastrófico"),AND(P155="Media",T155="Catastrófico"),AND(P155="Alta",T155="Catastrófico"),AND(P155="Muy Alta",T155="Catastrófico")),"Extremo",""))))</f>
        <v>Moderado</v>
      </c>
      <c r="W155" s="214">
        <v>1</v>
      </c>
      <c r="X155" s="215" t="s">
        <v>920</v>
      </c>
      <c r="Y155" s="208" t="str">
        <f t="shared" si="0"/>
        <v>Probabilidad</v>
      </c>
      <c r="Z155" s="209" t="s">
        <v>221</v>
      </c>
      <c r="AA155" s="209" t="s">
        <v>229</v>
      </c>
      <c r="AB155" s="210" t="str">
        <f t="shared" si="9"/>
        <v>40%</v>
      </c>
      <c r="AC155" s="209" t="s">
        <v>232</v>
      </c>
      <c r="AD155" s="209" t="s">
        <v>237</v>
      </c>
      <c r="AE155" s="209" t="s">
        <v>241</v>
      </c>
      <c r="AF155" s="211">
        <f>IFERROR(IF(Y155="Probabilidad",(Q155-(+Q155*AB155)),IF(Y155="Impacto",Q155,"")),"")</f>
        <v>0.48</v>
      </c>
      <c r="AG155" s="212" t="str">
        <f t="shared" si="1"/>
        <v>Media</v>
      </c>
      <c r="AH155" s="210">
        <f t="shared" si="2"/>
        <v>0.48</v>
      </c>
      <c r="AI155" s="212" t="str">
        <f t="shared" ca="1" si="3"/>
        <v>Menor</v>
      </c>
      <c r="AJ155" s="210">
        <f ca="1">IFERROR(IF(Y155="Impacto",(U155-(+U155*AB155)),IF(Y155="Probabilidad",U155,"")),"")</f>
        <v>0.4</v>
      </c>
      <c r="AK155" s="213" t="str">
        <f t="shared" ca="1" si="4"/>
        <v>Moderado</v>
      </c>
      <c r="AL155" s="209" t="s">
        <v>268</v>
      </c>
      <c r="AM155" s="215"/>
      <c r="AN155" s="215"/>
      <c r="AO155" s="216"/>
      <c r="AP155" s="216"/>
      <c r="AQ155" s="215"/>
      <c r="AR155" s="215"/>
      <c r="AS155" s="219"/>
      <c r="AT155" s="219"/>
      <c r="AU155" s="219"/>
      <c r="AV155" s="219"/>
      <c r="AW155" s="219"/>
      <c r="AX155" s="219"/>
      <c r="AY155" s="219"/>
      <c r="AZ155" s="219"/>
      <c r="BA155" s="219"/>
      <c r="BB155" s="219"/>
      <c r="BC155" s="219"/>
      <c r="BD155" s="219"/>
      <c r="BE155" s="219"/>
      <c r="BF155" s="219"/>
      <c r="BG155" s="219"/>
      <c r="BH155" s="219"/>
      <c r="BI155" s="219"/>
      <c r="BJ155" s="219"/>
      <c r="BK155" s="219"/>
      <c r="BL155" s="219"/>
    </row>
    <row r="156" spans="1:64" s="217" customFormat="1" ht="69" customHeight="1" thickTop="1" thickBot="1" x14ac:dyDescent="0.3">
      <c r="A156" s="280"/>
      <c r="B156" s="280"/>
      <c r="C156" s="280"/>
      <c r="D156" s="279"/>
      <c r="E156" s="280"/>
      <c r="F156" s="280"/>
      <c r="G156" s="280"/>
      <c r="H156" s="280"/>
      <c r="I156" s="288"/>
      <c r="J156" s="288"/>
      <c r="K156" s="288"/>
      <c r="L156" s="288"/>
      <c r="M156" s="280"/>
      <c r="N156" s="280"/>
      <c r="O156" s="288"/>
      <c r="P156" s="288"/>
      <c r="Q156" s="280"/>
      <c r="R156" s="280"/>
      <c r="S156" s="280"/>
      <c r="T156" s="288"/>
      <c r="U156" s="280"/>
      <c r="V156" s="288"/>
      <c r="W156" s="214">
        <v>2</v>
      </c>
      <c r="X156" s="215" t="s">
        <v>921</v>
      </c>
      <c r="Y156" s="208" t="str">
        <f t="shared" si="0"/>
        <v>Probabilidad</v>
      </c>
      <c r="Z156" s="209" t="s">
        <v>221</v>
      </c>
      <c r="AA156" s="209" t="s">
        <v>229</v>
      </c>
      <c r="AB156" s="210" t="str">
        <f t="shared" si="9"/>
        <v>40%</v>
      </c>
      <c r="AC156" s="209" t="s">
        <v>235</v>
      </c>
      <c r="AD156" s="209" t="s">
        <v>237</v>
      </c>
      <c r="AE156" s="209" t="s">
        <v>241</v>
      </c>
      <c r="AF156" s="211">
        <f t="shared" ref="AF156:AF157" si="80">IFERROR(IF(AND(Y155="Probabilidad",Y156="Probabilidad"),(AH155-(+AH155*AB156)),IF(Y156="Probabilidad",(Q155-(+Q155*AB156)),IF(Y156="Impacto",AH155,""))),"")</f>
        <v>0.28799999999999998</v>
      </c>
      <c r="AG156" s="212" t="str">
        <f t="shared" si="1"/>
        <v>Baja</v>
      </c>
      <c r="AH156" s="210">
        <f t="shared" si="2"/>
        <v>0.28799999999999998</v>
      </c>
      <c r="AI156" s="212" t="str">
        <f t="shared" ca="1" si="3"/>
        <v>Menor</v>
      </c>
      <c r="AJ156" s="210">
        <f ca="1">IFERROR(IF(AND(Y155="Impacto",Y156="Impacto"),(AJ155-(+AJ155*AB156)),IF(Y156="Impacto",(U155-(+U155*AB156)),IF(Y156="Probabilidad",AJ155,""))),"")</f>
        <v>0.4</v>
      </c>
      <c r="AK156" s="213" t="str">
        <f t="shared" ca="1" si="4"/>
        <v>Moderado</v>
      </c>
      <c r="AL156" s="209" t="s">
        <v>268</v>
      </c>
      <c r="AM156" s="215"/>
      <c r="AN156" s="215"/>
      <c r="AO156" s="216"/>
      <c r="AP156" s="216"/>
      <c r="AQ156" s="215"/>
      <c r="AR156" s="215"/>
      <c r="AS156" s="219"/>
      <c r="AT156" s="219"/>
      <c r="AU156" s="219"/>
      <c r="AV156" s="219"/>
      <c r="AW156" s="219"/>
      <c r="AX156" s="219"/>
      <c r="AY156" s="219"/>
      <c r="AZ156" s="219"/>
      <c r="BA156" s="219"/>
      <c r="BB156" s="219"/>
      <c r="BC156" s="219"/>
      <c r="BD156" s="219"/>
      <c r="BE156" s="219"/>
      <c r="BF156" s="219"/>
      <c r="BG156" s="219"/>
      <c r="BH156" s="219"/>
      <c r="BI156" s="219"/>
      <c r="BJ156" s="219"/>
      <c r="BK156" s="219"/>
      <c r="BL156" s="219"/>
    </row>
    <row r="157" spans="1:64" s="217" customFormat="1" ht="81" customHeight="1" thickTop="1" thickBot="1" x14ac:dyDescent="0.3">
      <c r="A157" s="280"/>
      <c r="B157" s="280"/>
      <c r="C157" s="280"/>
      <c r="D157" s="279"/>
      <c r="E157" s="280"/>
      <c r="F157" s="280"/>
      <c r="G157" s="280"/>
      <c r="H157" s="280"/>
      <c r="I157" s="288"/>
      <c r="J157" s="288"/>
      <c r="K157" s="288"/>
      <c r="L157" s="288"/>
      <c r="M157" s="280"/>
      <c r="N157" s="280"/>
      <c r="O157" s="288"/>
      <c r="P157" s="288"/>
      <c r="Q157" s="280"/>
      <c r="R157" s="280"/>
      <c r="S157" s="280"/>
      <c r="T157" s="288"/>
      <c r="U157" s="280"/>
      <c r="V157" s="288"/>
      <c r="W157" s="214">
        <v>3</v>
      </c>
      <c r="X157" s="215" t="s">
        <v>922</v>
      </c>
      <c r="Y157" s="208" t="str">
        <f t="shared" si="0"/>
        <v>Probabilidad</v>
      </c>
      <c r="Z157" s="209" t="s">
        <v>221</v>
      </c>
      <c r="AA157" s="209" t="s">
        <v>229</v>
      </c>
      <c r="AB157" s="210" t="str">
        <f t="shared" si="9"/>
        <v>40%</v>
      </c>
      <c r="AC157" s="209" t="s">
        <v>232</v>
      </c>
      <c r="AD157" s="209" t="s">
        <v>237</v>
      </c>
      <c r="AE157" s="209" t="s">
        <v>241</v>
      </c>
      <c r="AF157" s="211">
        <f t="shared" si="80"/>
        <v>0.17279999999999998</v>
      </c>
      <c r="AG157" s="212" t="str">
        <f t="shared" si="1"/>
        <v>Muy Baja</v>
      </c>
      <c r="AH157" s="210">
        <f t="shared" si="2"/>
        <v>0.17279999999999998</v>
      </c>
      <c r="AI157" s="212" t="str">
        <f t="shared" ca="1" si="3"/>
        <v>Menor</v>
      </c>
      <c r="AJ157" s="210">
        <f t="shared" ref="AJ157" ca="1" si="81">IFERROR(IF(AND(Y156="Impacto",Y157="Impacto"),(AJ156-(+AJ156*AB157)),IF(AND(Y156="Probabilidad",Y157="Impacto"),(AJ155-(+AJ155*AB157)),IF(Y157="Probabilidad",AJ156,""))),"")</f>
        <v>0.4</v>
      </c>
      <c r="AK157" s="213" t="str">
        <f t="shared" ca="1" si="4"/>
        <v>Bajo</v>
      </c>
      <c r="AL157" s="209" t="s">
        <v>268</v>
      </c>
      <c r="AM157" s="215"/>
      <c r="AN157" s="215"/>
      <c r="AO157" s="216"/>
      <c r="AP157" s="216"/>
      <c r="AQ157" s="215"/>
      <c r="AR157" s="215"/>
      <c r="AS157" s="219"/>
      <c r="AT157" s="219"/>
      <c r="AU157" s="219"/>
      <c r="AV157" s="219"/>
      <c r="AW157" s="219"/>
      <c r="AX157" s="219"/>
      <c r="AY157" s="219"/>
      <c r="AZ157" s="219"/>
      <c r="BA157" s="219"/>
      <c r="BB157" s="219"/>
      <c r="BC157" s="219"/>
      <c r="BD157" s="219"/>
      <c r="BE157" s="219"/>
      <c r="BF157" s="219"/>
      <c r="BG157" s="219"/>
      <c r="BH157" s="219"/>
      <c r="BI157" s="219"/>
      <c r="BJ157" s="219"/>
      <c r="BK157" s="219"/>
      <c r="BL157" s="219"/>
    </row>
    <row r="158" spans="1:64" s="217" customFormat="1" ht="81" customHeight="1" thickTop="1" thickBot="1" x14ac:dyDescent="0.3">
      <c r="A158" s="281">
        <v>65</v>
      </c>
      <c r="B158" s="274" t="s">
        <v>923</v>
      </c>
      <c r="C158" s="272" t="s">
        <v>289</v>
      </c>
      <c r="D158" s="272" t="s">
        <v>924</v>
      </c>
      <c r="E158" s="272" t="s">
        <v>253</v>
      </c>
      <c r="F158" s="272" t="s">
        <v>925</v>
      </c>
      <c r="G158" s="272" t="s">
        <v>926</v>
      </c>
      <c r="H158" s="272" t="s">
        <v>927</v>
      </c>
      <c r="I158" s="286" t="s">
        <v>496</v>
      </c>
      <c r="J158" s="286" t="s">
        <v>496</v>
      </c>
      <c r="K158" s="286" t="s">
        <v>496</v>
      </c>
      <c r="L158" s="286" t="s">
        <v>496</v>
      </c>
      <c r="M158" s="272" t="s">
        <v>259</v>
      </c>
      <c r="N158" s="272"/>
      <c r="O158" s="273">
        <v>365</v>
      </c>
      <c r="P158" s="286" t="str">
        <f>IF(O158&lt;=0,"",IF(O158&lt;=2,"Muy Baja",IF(O158&lt;=24,"Baja",IF(O158&lt;=500,"Media",IF(O158&lt;=5000,"Alta","Muy Alta")))))</f>
        <v>Media</v>
      </c>
      <c r="Q158" s="289">
        <f>IF(P158="","",IF(P158="Muy Baja",0.2,IF(P158="Baja",0.4,IF(P158="Media",0.6,IF(P158="Alta",0.8,IF(P158="Muy Alta",1,))))))</f>
        <v>0.6</v>
      </c>
      <c r="R158" s="289" t="s">
        <v>203</v>
      </c>
      <c r="S158" s="289" t="str">
        <f ca="1">IF(NOT(ISERROR(MATCH(R158,'Tabla Impacto'!$B$221:$B$224,0))),'Tabla Impacto'!$F$224&amp;"Por favor no seleccionar los criterios de impacto(Afectación Económica o presupuestal y Pérdida Reputacional)",R158)</f>
        <v>El riesgo afecta la imagen de la entidad con algunos usuarios de relevancia frente al logro de los objetivos</v>
      </c>
      <c r="T158" s="286" t="str">
        <f ca="1">+IF(OR(S158='Tabla Impacto'!$C$11,S158='Tabla Impacto'!$D$11),"Leve",IF(OR(S158='Tabla Impacto'!$C$12,S158='Tabla Impacto'!$D$12),"Menor",IF(OR(S158='Tabla Impacto'!$C$13,S158='Tabla Impacto'!$D$13,S158='Tabla Impacto'!$E$13),"Moderado",IF(OR(S158='Tabla Impacto'!$C$14,S158='Tabla Impacto'!$D$14,S158='Tabla Impacto'!$E$14),"Mayor",IF(OR(S158='Tabla Impacto'!$C$15,S158='Tabla Impacto'!$D$15,S158='Tabla Impacto'!$E$15),"Catastrófico","")))))</f>
        <v>Moderado</v>
      </c>
      <c r="U158" s="289">
        <f ca="1">IF(T158="","",IF(T158="Leve",0.2,IF(T158="Menor",0.4,IF(T158="Moderado",0.6,IF(T158="Mayor",0.8,IF(T158="Catastrófico",1,))))))</f>
        <v>0.6</v>
      </c>
      <c r="V158" s="287" t="str">
        <f ca="1">IF(OR(AND(P158="Muy Baja",T158="Leve"),AND(P158="Muy Baja",T158="Menor"),AND(P158="Baja",T158="Leve")),"Bajo",IF(OR(AND(P158="Muy baja",T158="Moderado"),AND(P158="Baja",T158="Menor"),AND(P158="Baja",T158="Moderado"),AND(P158="Media",T158="Leve"),AND(P158="Media",T158="Menor"),AND(P158="Media",T158="Moderado"),AND(P158="Alta",T158="Leve"),AND(P158="Alta",T158="Menor")),"Moderado",IF(OR(AND(P158="Muy Baja",T158="Mayor"),AND(P158="Baja",T158="Mayor"),AND(P158="Media",T158="Mayor"),AND(P158="Alta",T158="Moderado"),AND(P158="Alta",T158="Mayor"),AND(P158="Muy Alta",T158="Leve"),AND(P158="Muy Alta",T158="Menor"),AND(P158="Muy Alta",T158="Moderado"),AND(P158="Muy Alta",T158="Mayor")),"Alto",IF(OR(AND(P158="Muy Baja",T158="Catastrófico"),AND(P158="Baja",T158="Catastrófico"),AND(P158="Media",T158="Catastrófico"),AND(P158="Alta",T158="Catastrófico"),AND(P158="Muy Alta",T158="Catastrófico")),"Extremo",""))))</f>
        <v>Moderado</v>
      </c>
      <c r="W158" s="214">
        <v>1</v>
      </c>
      <c r="X158" s="215" t="s">
        <v>928</v>
      </c>
      <c r="Y158" s="208" t="str">
        <f t="shared" si="0"/>
        <v>Probabilidad</v>
      </c>
      <c r="Z158" s="209" t="s">
        <v>221</v>
      </c>
      <c r="AA158" s="209" t="s">
        <v>229</v>
      </c>
      <c r="AB158" s="210" t="str">
        <f t="shared" si="9"/>
        <v>40%</v>
      </c>
      <c r="AC158" s="209" t="s">
        <v>232</v>
      </c>
      <c r="AD158" s="209" t="s">
        <v>237</v>
      </c>
      <c r="AE158" s="209" t="s">
        <v>241</v>
      </c>
      <c r="AF158" s="211">
        <f>IFERROR(IF(Y158="Probabilidad",(Q158-(+Q158*AB158)),IF(Y158="Impacto",Q158,"")),"")</f>
        <v>0.36</v>
      </c>
      <c r="AG158" s="212" t="str">
        <f t="shared" si="1"/>
        <v>Baja</v>
      </c>
      <c r="AH158" s="210">
        <f t="shared" si="2"/>
        <v>0.36</v>
      </c>
      <c r="AI158" s="212" t="str">
        <f t="shared" ca="1" si="3"/>
        <v>Moderado</v>
      </c>
      <c r="AJ158" s="210">
        <f ca="1">IFERROR(IF(Y158="Impacto",(U158-(+U158*AB158)),IF(Y158="Probabilidad",U158,"")),"")</f>
        <v>0.6</v>
      </c>
      <c r="AK158" s="213" t="str">
        <f t="shared" ca="1" si="4"/>
        <v>Moderado</v>
      </c>
      <c r="AL158" s="209" t="s">
        <v>268</v>
      </c>
      <c r="AM158" s="215"/>
      <c r="AN158" s="215"/>
      <c r="AO158" s="216"/>
      <c r="AP158" s="216"/>
      <c r="AQ158" s="215"/>
      <c r="AR158" s="215"/>
      <c r="AS158" s="219"/>
      <c r="AT158" s="219"/>
      <c r="AU158" s="219"/>
      <c r="AV158" s="219"/>
      <c r="AW158" s="219"/>
      <c r="AX158" s="219"/>
      <c r="AY158" s="219"/>
      <c r="AZ158" s="219"/>
      <c r="BA158" s="219"/>
      <c r="BB158" s="219"/>
      <c r="BC158" s="219"/>
      <c r="BD158" s="219"/>
      <c r="BE158" s="219"/>
      <c r="BF158" s="219"/>
      <c r="BG158" s="219"/>
      <c r="BH158" s="219"/>
      <c r="BI158" s="219"/>
      <c r="BJ158" s="219"/>
      <c r="BK158" s="219"/>
      <c r="BL158" s="219"/>
    </row>
    <row r="159" spans="1:64" s="217" customFormat="1" ht="81" customHeight="1" thickTop="1" thickBot="1" x14ac:dyDescent="0.3">
      <c r="A159" s="280"/>
      <c r="B159" s="280"/>
      <c r="C159" s="280"/>
      <c r="D159" s="279"/>
      <c r="E159" s="280"/>
      <c r="F159" s="280"/>
      <c r="G159" s="280"/>
      <c r="H159" s="280"/>
      <c r="I159" s="288"/>
      <c r="J159" s="288"/>
      <c r="K159" s="288"/>
      <c r="L159" s="288"/>
      <c r="M159" s="280"/>
      <c r="N159" s="280"/>
      <c r="O159" s="288"/>
      <c r="P159" s="288"/>
      <c r="Q159" s="280"/>
      <c r="R159" s="280"/>
      <c r="S159" s="280"/>
      <c r="T159" s="288"/>
      <c r="U159" s="280"/>
      <c r="V159" s="288"/>
      <c r="W159" s="214">
        <v>2</v>
      </c>
      <c r="X159" s="215" t="s">
        <v>929</v>
      </c>
      <c r="Y159" s="208" t="str">
        <f t="shared" si="0"/>
        <v>Probabilidad</v>
      </c>
      <c r="Z159" s="209" t="s">
        <v>221</v>
      </c>
      <c r="AA159" s="209" t="s">
        <v>229</v>
      </c>
      <c r="AB159" s="210" t="str">
        <f t="shared" si="9"/>
        <v>40%</v>
      </c>
      <c r="AC159" s="209" t="s">
        <v>232</v>
      </c>
      <c r="AD159" s="209" t="s">
        <v>237</v>
      </c>
      <c r="AE159" s="209" t="s">
        <v>241</v>
      </c>
      <c r="AF159" s="211">
        <f t="shared" ref="AF159" si="82">IFERROR(IF(AND(Y158="Probabilidad",Y159="Probabilidad"),(AH158-(+AH158*AB159)),IF(Y159="Probabilidad",(Q158-(+Q158*AB159)),IF(Y159="Impacto",AH158,""))),"")</f>
        <v>0.216</v>
      </c>
      <c r="AG159" s="212" t="str">
        <f t="shared" si="1"/>
        <v>Baja</v>
      </c>
      <c r="AH159" s="210">
        <f t="shared" si="2"/>
        <v>0.216</v>
      </c>
      <c r="AI159" s="212" t="str">
        <f t="shared" ca="1" si="3"/>
        <v>Moderado</v>
      </c>
      <c r="AJ159" s="210">
        <f ca="1">IFERROR(IF(AND(Y158="Impacto",Y159="Impacto"),(AJ158-(+AJ158*AB159)),IF(Y159="Impacto",(U158-(+U158*AB159)),IF(Y159="Probabilidad",AJ158,""))),"")</f>
        <v>0.6</v>
      </c>
      <c r="AK159" s="213" t="str">
        <f t="shared" ca="1" si="4"/>
        <v>Moderado</v>
      </c>
      <c r="AL159" s="209" t="s">
        <v>268</v>
      </c>
      <c r="AM159" s="215"/>
      <c r="AN159" s="215"/>
      <c r="AO159" s="216"/>
      <c r="AP159" s="216"/>
      <c r="AQ159" s="215"/>
      <c r="AR159" s="215"/>
      <c r="AS159" s="219"/>
      <c r="AT159" s="219"/>
      <c r="AU159" s="219"/>
      <c r="AV159" s="219"/>
      <c r="AW159" s="219"/>
      <c r="AX159" s="219"/>
      <c r="AY159" s="219"/>
      <c r="AZ159" s="219"/>
      <c r="BA159" s="219"/>
      <c r="BB159" s="219"/>
      <c r="BC159" s="219"/>
      <c r="BD159" s="219"/>
      <c r="BE159" s="219"/>
      <c r="BF159" s="219"/>
      <c r="BG159" s="219"/>
      <c r="BH159" s="219"/>
      <c r="BI159" s="219"/>
      <c r="BJ159" s="219"/>
      <c r="BK159" s="219"/>
      <c r="BL159" s="219"/>
    </row>
    <row r="160" spans="1:64" s="217" customFormat="1" ht="81" customHeight="1" thickTop="1" thickBot="1" x14ac:dyDescent="0.3">
      <c r="A160" s="281">
        <v>66</v>
      </c>
      <c r="B160" s="274" t="s">
        <v>930</v>
      </c>
      <c r="C160" s="272" t="s">
        <v>289</v>
      </c>
      <c r="D160" s="272" t="s">
        <v>924</v>
      </c>
      <c r="E160" s="272" t="s">
        <v>251</v>
      </c>
      <c r="F160" s="272" t="s">
        <v>931</v>
      </c>
      <c r="G160" s="272" t="s">
        <v>932</v>
      </c>
      <c r="H160" s="272" t="s">
        <v>933</v>
      </c>
      <c r="I160" s="286" t="s">
        <v>496</v>
      </c>
      <c r="J160" s="286" t="s">
        <v>496</v>
      </c>
      <c r="K160" s="286" t="s">
        <v>496</v>
      </c>
      <c r="L160" s="286" t="s">
        <v>496</v>
      </c>
      <c r="M160" s="272" t="s">
        <v>252</v>
      </c>
      <c r="N160" s="272"/>
      <c r="O160" s="273">
        <v>365</v>
      </c>
      <c r="P160" s="286" t="str">
        <f>IF(O160&lt;=0,"",IF(O160&lt;=2,"Muy Baja",IF(O160&lt;=24,"Baja",IF(O160&lt;=500,"Media",IF(O160&lt;=5000,"Alta","Muy Alta")))))</f>
        <v>Media</v>
      </c>
      <c r="Q160" s="289">
        <f>IF(P160="","",IF(P160="Muy Baja",0.2,IF(P160="Baja",0.4,IF(P160="Media",0.6,IF(P160="Alta",0.8,IF(P160="Muy Alta",1,))))))</f>
        <v>0.6</v>
      </c>
      <c r="R160" s="289" t="s">
        <v>203</v>
      </c>
      <c r="S160" s="289" t="str">
        <f ca="1">IF(NOT(ISERROR(MATCH(R160,'Tabla Impacto'!$B$221:$B$224,0))),'Tabla Impacto'!$F$224&amp;"Por favor no seleccionar los criterios de impacto(Afectación Económica o presupuestal y Pérdida Reputacional)",R160)</f>
        <v>El riesgo afecta la imagen de la entidad con algunos usuarios de relevancia frente al logro de los objetivos</v>
      </c>
      <c r="T160" s="286" t="str">
        <f ca="1">+IF(OR(S160='Tabla Impacto'!$C$11,S160='Tabla Impacto'!$D$11),"Leve",IF(OR(S160='Tabla Impacto'!$C$12,S160='Tabla Impacto'!$D$12),"Menor",IF(OR(S160='Tabla Impacto'!$C$13,S160='Tabla Impacto'!$D$13,S160='Tabla Impacto'!$E$13),"Moderado",IF(OR(S160='Tabla Impacto'!$C$14,S160='Tabla Impacto'!$D$14,S160='Tabla Impacto'!$E$14),"Mayor",IF(OR(S160='Tabla Impacto'!$C$15,S160='Tabla Impacto'!$D$15,S160='Tabla Impacto'!$E$15),"Catastrófico","")))))</f>
        <v>Moderado</v>
      </c>
      <c r="U160" s="289">
        <f ca="1">IF(T160="","",IF(T160="Leve",0.2,IF(T160="Menor",0.4,IF(T160="Moderado",0.6,IF(T160="Mayor",0.8,IF(T160="Catastrófico",1,))))))</f>
        <v>0.6</v>
      </c>
      <c r="V160" s="287" t="str">
        <f ca="1">IF(OR(AND(P160="Muy Baja",T160="Leve"),AND(P160="Muy Baja",T160="Menor"),AND(P160="Baja",T160="Leve")),"Bajo",IF(OR(AND(P160="Muy baja",T160="Moderado"),AND(P160="Baja",T160="Menor"),AND(P160="Baja",T160="Moderado"),AND(P160="Media",T160="Leve"),AND(P160="Media",T160="Menor"),AND(P160="Media",T160="Moderado"),AND(P160="Alta",T160="Leve"),AND(P160="Alta",T160="Menor")),"Moderado",IF(OR(AND(P160="Muy Baja",T160="Mayor"),AND(P160="Baja",T160="Mayor"),AND(P160="Media",T160="Mayor"),AND(P160="Alta",T160="Moderado"),AND(P160="Alta",T160="Mayor"),AND(P160="Muy Alta",T160="Leve"),AND(P160="Muy Alta",T160="Menor"),AND(P160="Muy Alta",T160="Moderado"),AND(P160="Muy Alta",T160="Mayor")),"Alto",IF(OR(AND(P160="Muy Baja",T160="Catastrófico"),AND(P160="Baja",T160="Catastrófico"),AND(P160="Media",T160="Catastrófico"),AND(P160="Alta",T160="Catastrófico"),AND(P160="Muy Alta",T160="Catastrófico")),"Extremo",""))))</f>
        <v>Moderado</v>
      </c>
      <c r="W160" s="214">
        <v>1</v>
      </c>
      <c r="X160" s="215" t="s">
        <v>934</v>
      </c>
      <c r="Y160" s="208" t="str">
        <f t="shared" si="0"/>
        <v>Probabilidad</v>
      </c>
      <c r="Z160" s="209" t="s">
        <v>221</v>
      </c>
      <c r="AA160" s="209" t="s">
        <v>229</v>
      </c>
      <c r="AB160" s="210" t="str">
        <f t="shared" si="9"/>
        <v>40%</v>
      </c>
      <c r="AC160" s="209" t="s">
        <v>232</v>
      </c>
      <c r="AD160" s="209" t="s">
        <v>237</v>
      </c>
      <c r="AE160" s="209" t="s">
        <v>241</v>
      </c>
      <c r="AF160" s="211">
        <f>IFERROR(IF(Y160="Probabilidad",(Q160-(+Q160*AB160)),IF(Y160="Impacto",Q160,"")),"")</f>
        <v>0.36</v>
      </c>
      <c r="AG160" s="212" t="str">
        <f t="shared" si="1"/>
        <v>Baja</v>
      </c>
      <c r="AH160" s="210">
        <f t="shared" si="2"/>
        <v>0.36</v>
      </c>
      <c r="AI160" s="212" t="str">
        <f t="shared" ca="1" si="3"/>
        <v>Moderado</v>
      </c>
      <c r="AJ160" s="210">
        <f ca="1">IFERROR(IF(Y160="Impacto",(U160-(+U160*AB160)),IF(Y160="Probabilidad",U160,"")),"")</f>
        <v>0.6</v>
      </c>
      <c r="AK160" s="213" t="str">
        <f t="shared" ca="1" si="4"/>
        <v>Moderado</v>
      </c>
      <c r="AL160" s="209"/>
      <c r="AM160" s="215"/>
      <c r="AN160" s="215"/>
      <c r="AO160" s="216"/>
      <c r="AP160" s="216"/>
      <c r="AQ160" s="215"/>
      <c r="AR160" s="215"/>
      <c r="AS160" s="219"/>
      <c r="AT160" s="219"/>
      <c r="AU160" s="219"/>
      <c r="AV160" s="219"/>
      <c r="AW160" s="219"/>
      <c r="AX160" s="219"/>
      <c r="AY160" s="219"/>
      <c r="AZ160" s="219"/>
      <c r="BA160" s="219"/>
      <c r="BB160" s="219"/>
      <c r="BC160" s="219"/>
      <c r="BD160" s="219"/>
      <c r="BE160" s="219"/>
      <c r="BF160" s="219"/>
      <c r="BG160" s="219"/>
      <c r="BH160" s="219"/>
      <c r="BI160" s="219"/>
      <c r="BJ160" s="219"/>
      <c r="BK160" s="219"/>
      <c r="BL160" s="219"/>
    </row>
    <row r="161" spans="1:64" s="217" customFormat="1" ht="81" customHeight="1" thickTop="1" thickBot="1" x14ac:dyDescent="0.3">
      <c r="A161" s="280"/>
      <c r="B161" s="280"/>
      <c r="C161" s="280"/>
      <c r="D161" s="279"/>
      <c r="E161" s="280"/>
      <c r="F161" s="280"/>
      <c r="G161" s="280"/>
      <c r="H161" s="280"/>
      <c r="I161" s="288"/>
      <c r="J161" s="288"/>
      <c r="K161" s="288"/>
      <c r="L161" s="288"/>
      <c r="M161" s="280"/>
      <c r="N161" s="280"/>
      <c r="O161" s="288"/>
      <c r="P161" s="288"/>
      <c r="Q161" s="280"/>
      <c r="R161" s="280"/>
      <c r="S161" s="280"/>
      <c r="T161" s="288"/>
      <c r="U161" s="280"/>
      <c r="V161" s="288"/>
      <c r="W161" s="214">
        <v>2</v>
      </c>
      <c r="X161" s="215" t="s">
        <v>935</v>
      </c>
      <c r="Y161" s="208" t="str">
        <f t="shared" si="0"/>
        <v>Probabilidad</v>
      </c>
      <c r="Z161" s="209" t="s">
        <v>221</v>
      </c>
      <c r="AA161" s="209" t="s">
        <v>229</v>
      </c>
      <c r="AB161" s="210" t="str">
        <f t="shared" si="9"/>
        <v>40%</v>
      </c>
      <c r="AC161" s="209" t="s">
        <v>232</v>
      </c>
      <c r="AD161" s="209" t="s">
        <v>237</v>
      </c>
      <c r="AE161" s="209" t="s">
        <v>241</v>
      </c>
      <c r="AF161" s="211">
        <f t="shared" ref="AF161" si="83">IFERROR(IF(AND(Y160="Probabilidad",Y161="Probabilidad"),(AH160-(+AH160*AB161)),IF(Y161="Probabilidad",(Q160-(+Q160*AB161)),IF(Y161="Impacto",AH160,""))),"")</f>
        <v>0.216</v>
      </c>
      <c r="AG161" s="212" t="str">
        <f t="shared" si="1"/>
        <v>Baja</v>
      </c>
      <c r="AH161" s="210">
        <f t="shared" si="2"/>
        <v>0.216</v>
      </c>
      <c r="AI161" s="212" t="str">
        <f t="shared" ca="1" si="3"/>
        <v>Moderado</v>
      </c>
      <c r="AJ161" s="210">
        <f ca="1">IFERROR(IF(AND(Y160="Impacto",Y161="Impacto"),(AJ160-(+AJ160*AB161)),IF(Y161="Impacto",(U160-(+U160*AB161)),IF(Y161="Probabilidad",AJ160,""))),"")</f>
        <v>0.6</v>
      </c>
      <c r="AK161" s="213" t="str">
        <f t="shared" ca="1" si="4"/>
        <v>Moderado</v>
      </c>
      <c r="AL161" s="209"/>
      <c r="AM161" s="215"/>
      <c r="AN161" s="215"/>
      <c r="AO161" s="216"/>
      <c r="AP161" s="216"/>
      <c r="AQ161" s="215"/>
      <c r="AR161" s="215"/>
      <c r="AS161" s="219"/>
      <c r="AT161" s="219"/>
      <c r="AU161" s="219"/>
      <c r="AV161" s="219"/>
      <c r="AW161" s="219"/>
      <c r="AX161" s="219"/>
      <c r="AY161" s="219"/>
      <c r="AZ161" s="219"/>
      <c r="BA161" s="219"/>
      <c r="BB161" s="219"/>
      <c r="BC161" s="219"/>
      <c r="BD161" s="219"/>
      <c r="BE161" s="219"/>
      <c r="BF161" s="219"/>
      <c r="BG161" s="219"/>
      <c r="BH161" s="219"/>
      <c r="BI161" s="219"/>
      <c r="BJ161" s="219"/>
      <c r="BK161" s="219"/>
      <c r="BL161" s="219"/>
    </row>
    <row r="162" spans="1:64" s="217" customFormat="1" ht="81" customHeight="1" thickTop="1" thickBot="1" x14ac:dyDescent="0.3">
      <c r="A162" s="281">
        <v>67</v>
      </c>
      <c r="B162" s="274" t="s">
        <v>936</v>
      </c>
      <c r="C162" s="272" t="s">
        <v>289</v>
      </c>
      <c r="D162" s="272" t="s">
        <v>924</v>
      </c>
      <c r="E162" s="272" t="s">
        <v>251</v>
      </c>
      <c r="F162" s="272" t="s">
        <v>937</v>
      </c>
      <c r="G162" s="272" t="s">
        <v>938</v>
      </c>
      <c r="H162" s="272" t="s">
        <v>939</v>
      </c>
      <c r="I162" s="286" t="s">
        <v>496</v>
      </c>
      <c r="J162" s="286" t="s">
        <v>496</v>
      </c>
      <c r="K162" s="286" t="s">
        <v>496</v>
      </c>
      <c r="L162" s="286" t="s">
        <v>496</v>
      </c>
      <c r="M162" s="272" t="s">
        <v>252</v>
      </c>
      <c r="N162" s="272"/>
      <c r="O162" s="273">
        <v>365</v>
      </c>
      <c r="P162" s="286" t="str">
        <f>IF(O162&lt;=0,"",IF(O162&lt;=2,"Muy Baja",IF(O162&lt;=24,"Baja",IF(O162&lt;=500,"Media",IF(O162&lt;=5000,"Alta","Muy Alta")))))</f>
        <v>Media</v>
      </c>
      <c r="Q162" s="289">
        <f>IF(P162="","",IF(P162="Muy Baja",0.2,IF(P162="Baja",0.4,IF(P162="Media",0.6,IF(P162="Alta",0.8,IF(P162="Muy Alta",1,))))))</f>
        <v>0.6</v>
      </c>
      <c r="R162" s="289" t="s">
        <v>203</v>
      </c>
      <c r="S162" s="289" t="str">
        <f ca="1">IF(NOT(ISERROR(MATCH(R162,'Tabla Impacto'!$B$221:$B$224,0))),'Tabla Impacto'!$F$224&amp;"Por favor no seleccionar los criterios de impacto(Afectación Económica o presupuestal y Pérdida Reputacional)",R162)</f>
        <v>El riesgo afecta la imagen de la entidad con algunos usuarios de relevancia frente al logro de los objetivos</v>
      </c>
      <c r="T162" s="286" t="str">
        <f ca="1">+IF(OR(S162='Tabla Impacto'!$C$11,S162='Tabla Impacto'!$D$11),"Leve",IF(OR(S162='Tabla Impacto'!$C$12,S162='Tabla Impacto'!$D$12),"Menor",IF(OR(S162='Tabla Impacto'!$C$13,S162='Tabla Impacto'!$D$13,S162='Tabla Impacto'!$E$13),"Moderado",IF(OR(S162='Tabla Impacto'!$C$14,S162='Tabla Impacto'!$D$14,S162='Tabla Impacto'!$E$14),"Mayor",IF(OR(S162='Tabla Impacto'!$C$15,S162='Tabla Impacto'!$D$15,S162='Tabla Impacto'!$E$15),"Catastrófico","")))))</f>
        <v>Moderado</v>
      </c>
      <c r="U162" s="289">
        <f ca="1">IF(T162="","",IF(T162="Leve",0.2,IF(T162="Menor",0.4,IF(T162="Moderado",0.6,IF(T162="Mayor",0.8,IF(T162="Catastrófico",1,))))))</f>
        <v>0.6</v>
      </c>
      <c r="V162" s="287" t="str">
        <f ca="1">IF(OR(AND(P162="Muy Baja",T162="Leve"),AND(P162="Muy Baja",T162="Menor"),AND(P162="Baja",T162="Leve")),"Bajo",IF(OR(AND(P162="Muy baja",T162="Moderado"),AND(P162="Baja",T162="Menor"),AND(P162="Baja",T162="Moderado"),AND(P162="Media",T162="Leve"),AND(P162="Media",T162="Menor"),AND(P162="Media",T162="Moderado"),AND(P162="Alta",T162="Leve"),AND(P162="Alta",T162="Menor")),"Moderado",IF(OR(AND(P162="Muy Baja",T162="Mayor"),AND(P162="Baja",T162="Mayor"),AND(P162="Media",T162="Mayor"),AND(P162="Alta",T162="Moderado"),AND(P162="Alta",T162="Mayor"),AND(P162="Muy Alta",T162="Leve"),AND(P162="Muy Alta",T162="Menor"),AND(P162="Muy Alta",T162="Moderado"),AND(P162="Muy Alta",T162="Mayor")),"Alto",IF(OR(AND(P162="Muy Baja",T162="Catastrófico"),AND(P162="Baja",T162="Catastrófico"),AND(P162="Media",T162="Catastrófico"),AND(P162="Alta",T162="Catastrófico"),AND(P162="Muy Alta",T162="Catastrófico")),"Extremo",""))))</f>
        <v>Moderado</v>
      </c>
      <c r="W162" s="214">
        <v>1</v>
      </c>
      <c r="X162" s="215" t="s">
        <v>940</v>
      </c>
      <c r="Y162" s="208" t="str">
        <f t="shared" si="0"/>
        <v>Probabilidad</v>
      </c>
      <c r="Z162" s="209" t="s">
        <v>221</v>
      </c>
      <c r="AA162" s="209" t="s">
        <v>229</v>
      </c>
      <c r="AB162" s="210" t="str">
        <f t="shared" si="9"/>
        <v>40%</v>
      </c>
      <c r="AC162" s="209" t="s">
        <v>232</v>
      </c>
      <c r="AD162" s="209" t="s">
        <v>237</v>
      </c>
      <c r="AE162" s="209" t="s">
        <v>241</v>
      </c>
      <c r="AF162" s="211">
        <f>IFERROR(IF(Y162="Probabilidad",(Q162-(+Q162*AB162)),IF(Y162="Impacto",Q162,"")),"")</f>
        <v>0.36</v>
      </c>
      <c r="AG162" s="212" t="str">
        <f t="shared" si="1"/>
        <v>Baja</v>
      </c>
      <c r="AH162" s="210">
        <f t="shared" si="2"/>
        <v>0.36</v>
      </c>
      <c r="AI162" s="212" t="str">
        <f t="shared" ca="1" si="3"/>
        <v>Moderado</v>
      </c>
      <c r="AJ162" s="210">
        <f ca="1">IFERROR(IF(Y162="Impacto",(U162-(+U162*AB162)),IF(Y162="Probabilidad",U162,"")),"")</f>
        <v>0.6</v>
      </c>
      <c r="AK162" s="213" t="str">
        <f t="shared" ca="1" si="4"/>
        <v>Moderado</v>
      </c>
      <c r="AL162" s="209" t="s">
        <v>268</v>
      </c>
      <c r="AM162" s="215"/>
      <c r="AN162" s="215"/>
      <c r="AO162" s="216"/>
      <c r="AP162" s="216"/>
      <c r="AQ162" s="215"/>
      <c r="AR162" s="215"/>
      <c r="AS162" s="219"/>
      <c r="AT162" s="219"/>
      <c r="AU162" s="219"/>
      <c r="AV162" s="219"/>
      <c r="AW162" s="219"/>
      <c r="AX162" s="219"/>
      <c r="AY162" s="219"/>
      <c r="AZ162" s="219"/>
      <c r="BA162" s="219"/>
      <c r="BB162" s="219"/>
      <c r="BC162" s="219"/>
      <c r="BD162" s="219"/>
      <c r="BE162" s="219"/>
      <c r="BF162" s="219"/>
      <c r="BG162" s="219"/>
      <c r="BH162" s="219"/>
      <c r="BI162" s="219"/>
      <c r="BJ162" s="219"/>
      <c r="BK162" s="219"/>
      <c r="BL162" s="219"/>
    </row>
    <row r="163" spans="1:64" s="217" customFormat="1" ht="81" customHeight="1" thickTop="1" thickBot="1" x14ac:dyDescent="0.3">
      <c r="A163" s="280"/>
      <c r="B163" s="280"/>
      <c r="C163" s="280"/>
      <c r="D163" s="279"/>
      <c r="E163" s="280"/>
      <c r="F163" s="280"/>
      <c r="G163" s="280"/>
      <c r="H163" s="280"/>
      <c r="I163" s="288"/>
      <c r="J163" s="288"/>
      <c r="K163" s="288"/>
      <c r="L163" s="288"/>
      <c r="M163" s="280"/>
      <c r="N163" s="280"/>
      <c r="O163" s="288"/>
      <c r="P163" s="288"/>
      <c r="Q163" s="280"/>
      <c r="R163" s="280"/>
      <c r="S163" s="280"/>
      <c r="T163" s="288"/>
      <c r="U163" s="280"/>
      <c r="V163" s="288"/>
      <c r="W163" s="214">
        <v>2</v>
      </c>
      <c r="X163" s="215" t="s">
        <v>941</v>
      </c>
      <c r="Y163" s="208" t="str">
        <f t="shared" si="0"/>
        <v>Probabilidad</v>
      </c>
      <c r="Z163" s="209" t="s">
        <v>221</v>
      </c>
      <c r="AA163" s="209" t="s">
        <v>229</v>
      </c>
      <c r="AB163" s="210" t="str">
        <f t="shared" si="9"/>
        <v>40%</v>
      </c>
      <c r="AC163" s="209" t="s">
        <v>232</v>
      </c>
      <c r="AD163" s="209" t="s">
        <v>237</v>
      </c>
      <c r="AE163" s="209" t="s">
        <v>241</v>
      </c>
      <c r="AF163" s="211">
        <f t="shared" ref="AF163" si="84">IFERROR(IF(AND(Y162="Probabilidad",Y163="Probabilidad"),(AH162-(+AH162*AB163)),IF(Y163="Probabilidad",(Q162-(+Q162*AB163)),IF(Y163="Impacto",AH162,""))),"")</f>
        <v>0.216</v>
      </c>
      <c r="AG163" s="212" t="str">
        <f t="shared" si="1"/>
        <v>Baja</v>
      </c>
      <c r="AH163" s="210">
        <f t="shared" si="2"/>
        <v>0.216</v>
      </c>
      <c r="AI163" s="212" t="str">
        <f t="shared" ca="1" si="3"/>
        <v>Moderado</v>
      </c>
      <c r="AJ163" s="210">
        <f ca="1">IFERROR(IF(AND(Y162="Impacto",Y163="Impacto"),(AJ162-(+AJ162*AB163)),IF(Y163="Impacto",(U162-(+U162*AB163)),IF(Y163="Probabilidad",AJ162,""))),"")</f>
        <v>0.6</v>
      </c>
      <c r="AK163" s="213" t="str">
        <f t="shared" ca="1" si="4"/>
        <v>Moderado</v>
      </c>
      <c r="AL163" s="209" t="s">
        <v>268</v>
      </c>
      <c r="AM163" s="215"/>
      <c r="AN163" s="215"/>
      <c r="AO163" s="216"/>
      <c r="AP163" s="216"/>
      <c r="AQ163" s="215"/>
      <c r="AR163" s="215"/>
      <c r="AS163" s="219"/>
      <c r="AT163" s="219"/>
      <c r="AU163" s="219"/>
      <c r="AV163" s="219"/>
      <c r="AW163" s="219"/>
      <c r="AX163" s="219"/>
      <c r="AY163" s="219"/>
      <c r="AZ163" s="219"/>
      <c r="BA163" s="219"/>
      <c r="BB163" s="219"/>
      <c r="BC163" s="219"/>
      <c r="BD163" s="219"/>
      <c r="BE163" s="219"/>
      <c r="BF163" s="219"/>
      <c r="BG163" s="219"/>
      <c r="BH163" s="219"/>
      <c r="BI163" s="219"/>
      <c r="BJ163" s="219"/>
      <c r="BK163" s="219"/>
      <c r="BL163" s="219"/>
    </row>
    <row r="164" spans="1:64" s="217" customFormat="1" ht="113.25" customHeight="1" thickTop="1" thickBot="1" x14ac:dyDescent="0.3">
      <c r="A164" s="220">
        <v>68</v>
      </c>
      <c r="B164" s="208" t="s">
        <v>942</v>
      </c>
      <c r="C164" s="215" t="s">
        <v>289</v>
      </c>
      <c r="D164" s="215" t="s">
        <v>943</v>
      </c>
      <c r="E164" s="215" t="s">
        <v>253</v>
      </c>
      <c r="F164" s="215" t="s">
        <v>944</v>
      </c>
      <c r="G164" s="215" t="s">
        <v>945</v>
      </c>
      <c r="H164" s="215" t="s">
        <v>946</v>
      </c>
      <c r="I164" s="221" t="s">
        <v>496</v>
      </c>
      <c r="J164" s="221" t="s">
        <v>496</v>
      </c>
      <c r="K164" s="221" t="s">
        <v>496</v>
      </c>
      <c r="L164" s="221" t="s">
        <v>496</v>
      </c>
      <c r="M164" s="215" t="s">
        <v>252</v>
      </c>
      <c r="N164" s="215"/>
      <c r="O164" s="214">
        <v>2</v>
      </c>
      <c r="P164" s="221" t="str">
        <f>IF(O164&lt;=0,"",IF(O164&lt;=2,"Muy Baja",IF(O164&lt;=24,"Baja",IF(O164&lt;=500,"Media",IF(O164&lt;=5000,"Alta","Muy Alta")))))</f>
        <v>Muy Baja</v>
      </c>
      <c r="Q164" s="223">
        <f>IF(P164="","",IF(P164="Muy Baja",0.2,IF(P164="Baja",0.4,IF(P164="Media",0.6,IF(P164="Alta",0.8,IF(P164="Muy Alta",1,))))))</f>
        <v>0.2</v>
      </c>
      <c r="R164" s="223" t="s">
        <v>203</v>
      </c>
      <c r="S164" s="223" t="str">
        <f ca="1">IF(NOT(ISERROR(MATCH(R164,'Tabla Impacto'!$B$221:$B$224,0))),'Tabla Impacto'!$F$224&amp;"Por favor no seleccionar los criterios de impacto(Afectación Económica o presupuestal y Pérdida Reputacional)",R164)</f>
        <v>El riesgo afecta la imagen de la entidad con algunos usuarios de relevancia frente al logro de los objetivos</v>
      </c>
      <c r="T164" s="221" t="str">
        <f ca="1">+IF(OR(S164='Tabla Impacto'!$C$11,S164='Tabla Impacto'!$D$11),"Leve",IF(OR(S164='Tabla Impacto'!$C$12,S164='Tabla Impacto'!$D$12),"Menor",IF(OR(S164='Tabla Impacto'!$C$13,S164='Tabla Impacto'!$D$13,S164='Tabla Impacto'!$E$13),"Moderado",IF(OR(S164='Tabla Impacto'!$C$14,S164='Tabla Impacto'!$D$14,S164='Tabla Impacto'!$E$14),"Mayor",IF(OR(S164='Tabla Impacto'!$C$15,S164='Tabla Impacto'!$D$15,S164='Tabla Impacto'!$E$15),"Catastrófico","")))))</f>
        <v>Moderado</v>
      </c>
      <c r="U164" s="223">
        <f ca="1">IF(T164="","",IF(T164="Leve",0.2,IF(T164="Menor",0.4,IF(T164="Moderado",0.6,IF(T164="Mayor",0.8,IF(T164="Catastrófico",1,))))))</f>
        <v>0.6</v>
      </c>
      <c r="V164" s="228" t="str">
        <f ca="1">IF(OR(AND(P164="Muy Baja",T164="Leve"),AND(P164="Muy Baja",T164="Menor"),AND(P164="Baja",T164="Leve")),"Bajo",IF(OR(AND(P164="Muy baja",T164="Moderado"),AND(P164="Baja",T164="Menor"),AND(P164="Baja",T164="Moderado"),AND(P164="Media",T164="Leve"),AND(P164="Media",T164="Menor"),AND(P164="Media",T164="Moderado"),AND(P164="Alta",T164="Leve"),AND(P164="Alta",T164="Menor")),"Moderado",IF(OR(AND(P164="Muy Baja",T164="Mayor"),AND(P164="Baja",T164="Mayor"),AND(P164="Media",T164="Mayor"),AND(P164="Alta",T164="Moderado"),AND(P164="Alta",T164="Mayor"),AND(P164="Muy Alta",T164="Leve"),AND(P164="Muy Alta",T164="Menor"),AND(P164="Muy Alta",T164="Moderado"),AND(P164="Muy Alta",T164="Mayor")),"Alto",IF(OR(AND(P164="Muy Baja",T164="Catastrófico"),AND(P164="Baja",T164="Catastrófico"),AND(P164="Media",T164="Catastrófico"),AND(P164="Alta",T164="Catastrófico"),AND(P164="Muy Alta",T164="Catastrófico")),"Extremo",""))))</f>
        <v>Moderado</v>
      </c>
      <c r="W164" s="214">
        <v>1</v>
      </c>
      <c r="X164" s="215" t="s">
        <v>947</v>
      </c>
      <c r="Y164" s="208" t="str">
        <f t="shared" si="0"/>
        <v>Probabilidad</v>
      </c>
      <c r="Z164" s="209" t="s">
        <v>221</v>
      </c>
      <c r="AA164" s="209" t="s">
        <v>229</v>
      </c>
      <c r="AB164" s="210" t="str">
        <f t="shared" si="9"/>
        <v>40%</v>
      </c>
      <c r="AC164" s="209" t="s">
        <v>232</v>
      </c>
      <c r="AD164" s="209" t="s">
        <v>237</v>
      </c>
      <c r="AE164" s="209" t="s">
        <v>241</v>
      </c>
      <c r="AF164" s="211">
        <f>IFERROR(IF(Y164="Probabilidad",(Q164-(+Q164*AB164)),IF(Y164="Impacto",Q164,"")),"")</f>
        <v>0.12</v>
      </c>
      <c r="AG164" s="212" t="str">
        <f t="shared" si="1"/>
        <v>Muy Baja</v>
      </c>
      <c r="AH164" s="210">
        <f t="shared" si="2"/>
        <v>0.12</v>
      </c>
      <c r="AI164" s="212" t="str">
        <f t="shared" ca="1" si="3"/>
        <v>Moderado</v>
      </c>
      <c r="AJ164" s="210">
        <f ca="1">IFERROR(IF(Y164="Impacto",(U164-(+U164*AB164)),IF(Y164="Probabilidad",U164,"")),"")</f>
        <v>0.6</v>
      </c>
      <c r="AK164" s="213" t="str">
        <f t="shared" ca="1" si="4"/>
        <v>Moderado</v>
      </c>
      <c r="AL164" s="209" t="s">
        <v>268</v>
      </c>
      <c r="AM164" s="215"/>
      <c r="AN164" s="215"/>
      <c r="AO164" s="216"/>
      <c r="AP164" s="216"/>
      <c r="AQ164" s="215"/>
      <c r="AR164" s="215"/>
      <c r="AS164" s="219"/>
      <c r="AT164" s="219"/>
      <c r="AU164" s="219"/>
      <c r="AV164" s="219"/>
      <c r="AW164" s="219"/>
      <c r="AX164" s="219"/>
      <c r="AY164" s="219"/>
      <c r="AZ164" s="219"/>
      <c r="BA164" s="219"/>
      <c r="BB164" s="219"/>
      <c r="BC164" s="219"/>
      <c r="BD164" s="219"/>
      <c r="BE164" s="219"/>
      <c r="BF164" s="219"/>
      <c r="BG164" s="219"/>
      <c r="BH164" s="219"/>
      <c r="BI164" s="219"/>
      <c r="BJ164" s="219"/>
      <c r="BK164" s="219"/>
      <c r="BL164" s="219"/>
    </row>
    <row r="165" spans="1:64" s="217" customFormat="1" ht="141.75" customHeight="1" thickTop="1" thickBot="1" x14ac:dyDescent="0.3">
      <c r="A165" s="281">
        <v>69</v>
      </c>
      <c r="B165" s="274" t="s">
        <v>948</v>
      </c>
      <c r="C165" s="272" t="s">
        <v>289</v>
      </c>
      <c r="D165" s="272" t="s">
        <v>949</v>
      </c>
      <c r="E165" s="272" t="s">
        <v>253</v>
      </c>
      <c r="F165" s="272" t="s">
        <v>950</v>
      </c>
      <c r="G165" s="272" t="s">
        <v>951</v>
      </c>
      <c r="H165" s="272" t="s">
        <v>952</v>
      </c>
      <c r="I165" s="286" t="s">
        <v>496</v>
      </c>
      <c r="J165" s="286" t="s">
        <v>496</v>
      </c>
      <c r="K165" s="286" t="s">
        <v>496</v>
      </c>
      <c r="L165" s="286" t="s">
        <v>496</v>
      </c>
      <c r="M165" s="342" t="s">
        <v>254</v>
      </c>
      <c r="N165" s="272"/>
      <c r="O165" s="273">
        <v>365</v>
      </c>
      <c r="P165" s="286" t="str">
        <f>IF(O165&lt;=0,"",IF(O165&lt;=2,"Muy Baja",IF(O165&lt;=24,"Baja",IF(O165&lt;=500,"Media",IF(O165&lt;=5000,"Alta","Muy Alta")))))</f>
        <v>Media</v>
      </c>
      <c r="Q165" s="289">
        <f>IF(P165="","",IF(P165="Muy Baja",0.2,IF(P165="Baja",0.4,IF(P165="Media",0.6,IF(P165="Alta",0.8,IF(P165="Muy Alta",1,))))))</f>
        <v>0.6</v>
      </c>
      <c r="R165" s="289" t="s">
        <v>203</v>
      </c>
      <c r="S165" s="289" t="str">
        <f ca="1">IF(NOT(ISERROR(MATCH(R165,'Tabla Impacto'!$B$221:$B$224,0))),'Tabla Impacto'!$F$224&amp;"Por favor no seleccionar los criterios de impacto(Afectación Económica o presupuestal y Pérdida Reputacional)",R165)</f>
        <v>El riesgo afecta la imagen de la entidad con algunos usuarios de relevancia frente al logro de los objetivos</v>
      </c>
      <c r="T165" s="286" t="str">
        <f ca="1">+IF(OR(S165='Tabla Impacto'!$C$11,S165='Tabla Impacto'!$D$11),"Leve",IF(OR(S165='Tabla Impacto'!$C$12,S165='Tabla Impacto'!$D$12),"Menor",IF(OR(S165='Tabla Impacto'!$C$13,S165='Tabla Impacto'!$D$13,S165='Tabla Impacto'!$E$13),"Moderado",IF(OR(S165='Tabla Impacto'!$C$14,S165='Tabla Impacto'!$D$14,S165='Tabla Impacto'!$E$14),"Mayor",IF(OR(S165='Tabla Impacto'!$C$15,S165='Tabla Impacto'!$D$15,S165='Tabla Impacto'!$E$15),"Catastrófico","")))))</f>
        <v>Moderado</v>
      </c>
      <c r="U165" s="289">
        <f ca="1">IF(T165="","",IF(T165="Leve",0.2,IF(T165="Menor",0.4,IF(T165="Moderado",0.6,IF(T165="Mayor",0.8,IF(T165="Catastrófico",1,))))))</f>
        <v>0.6</v>
      </c>
      <c r="V165" s="287" t="str">
        <f ca="1">IF(OR(AND(P165="Muy Baja",T165="Leve"),AND(P165="Muy Baja",T165="Menor"),AND(P165="Baja",T165="Leve")),"Bajo",IF(OR(AND(P165="Muy baja",T165="Moderado"),AND(P165="Baja",T165="Menor"),AND(P165="Baja",T165="Moderado"),AND(P165="Media",T165="Leve"),AND(P165="Media",T165="Menor"),AND(P165="Media",T165="Moderado"),AND(P165="Alta",T165="Leve"),AND(P165="Alta",T165="Menor")),"Moderado",IF(OR(AND(P165="Muy Baja",T165="Mayor"),AND(P165="Baja",T165="Mayor"),AND(P165="Media",T165="Mayor"),AND(P165="Alta",T165="Moderado"),AND(P165="Alta",T165="Mayor"),AND(P165="Muy Alta",T165="Leve"),AND(P165="Muy Alta",T165="Menor"),AND(P165="Muy Alta",T165="Moderado"),AND(P165="Muy Alta",T165="Mayor")),"Alto",IF(OR(AND(P165="Muy Baja",T165="Catastrófico"),AND(P165="Baja",T165="Catastrófico"),AND(P165="Media",T165="Catastrófico"),AND(P165="Alta",T165="Catastrófico"),AND(P165="Muy Alta",T165="Catastrófico")),"Extremo",""))))</f>
        <v>Moderado</v>
      </c>
      <c r="W165" s="214">
        <v>1</v>
      </c>
      <c r="X165" s="215" t="s">
        <v>953</v>
      </c>
      <c r="Y165" s="208" t="str">
        <f t="shared" si="0"/>
        <v>Probabilidad</v>
      </c>
      <c r="Z165" s="209" t="s">
        <v>221</v>
      </c>
      <c r="AA165" s="209" t="s">
        <v>229</v>
      </c>
      <c r="AB165" s="210" t="str">
        <f t="shared" si="9"/>
        <v>40%</v>
      </c>
      <c r="AC165" s="209" t="s">
        <v>232</v>
      </c>
      <c r="AD165" s="209" t="s">
        <v>237</v>
      </c>
      <c r="AE165" s="209" t="s">
        <v>241</v>
      </c>
      <c r="AF165" s="211">
        <f>IFERROR(IF(Y165="Probabilidad",(Q165-(+Q165*AB165)),IF(Y165="Impacto",Q165,"")),"")</f>
        <v>0.36</v>
      </c>
      <c r="AG165" s="212" t="str">
        <f t="shared" si="1"/>
        <v>Baja</v>
      </c>
      <c r="AH165" s="210">
        <f t="shared" si="2"/>
        <v>0.36</v>
      </c>
      <c r="AI165" s="212" t="str">
        <f t="shared" ca="1" si="3"/>
        <v>Moderado</v>
      </c>
      <c r="AJ165" s="210">
        <f ca="1">IFERROR(IF(Y165="Impacto",(U165-(+U165*AB165)),IF(Y165="Probabilidad",U165,"")),"")</f>
        <v>0.6</v>
      </c>
      <c r="AK165" s="213" t="str">
        <f t="shared" ca="1" si="4"/>
        <v>Moderado</v>
      </c>
      <c r="AL165" s="209"/>
      <c r="AM165" s="215"/>
      <c r="AN165" s="215"/>
      <c r="AO165" s="216"/>
      <c r="AP165" s="216"/>
      <c r="AQ165" s="215"/>
      <c r="AR165" s="215"/>
      <c r="AS165" s="219"/>
      <c r="AT165" s="219"/>
      <c r="AU165" s="219"/>
      <c r="AV165" s="219"/>
      <c r="AW165" s="219"/>
      <c r="AX165" s="219"/>
      <c r="AY165" s="219"/>
      <c r="AZ165" s="219"/>
      <c r="BA165" s="219"/>
      <c r="BB165" s="219"/>
      <c r="BC165" s="219"/>
      <c r="BD165" s="219"/>
      <c r="BE165" s="219"/>
      <c r="BF165" s="219"/>
      <c r="BG165" s="219"/>
      <c r="BH165" s="219"/>
      <c r="BI165" s="219"/>
      <c r="BJ165" s="219"/>
      <c r="BK165" s="219"/>
      <c r="BL165" s="219"/>
    </row>
    <row r="166" spans="1:64" s="217" customFormat="1" ht="120" customHeight="1" thickTop="1" thickBot="1" x14ac:dyDescent="0.3">
      <c r="A166" s="280"/>
      <c r="B166" s="280"/>
      <c r="C166" s="280"/>
      <c r="D166" s="279"/>
      <c r="E166" s="280"/>
      <c r="F166" s="280"/>
      <c r="G166" s="280"/>
      <c r="H166" s="280"/>
      <c r="I166" s="288"/>
      <c r="J166" s="288"/>
      <c r="K166" s="288"/>
      <c r="L166" s="288"/>
      <c r="M166" s="280"/>
      <c r="N166" s="280"/>
      <c r="O166" s="288"/>
      <c r="P166" s="288"/>
      <c r="Q166" s="280"/>
      <c r="R166" s="280"/>
      <c r="S166" s="280"/>
      <c r="T166" s="288"/>
      <c r="U166" s="280"/>
      <c r="V166" s="288"/>
      <c r="W166" s="214">
        <v>2</v>
      </c>
      <c r="X166" s="215" t="s">
        <v>954</v>
      </c>
      <c r="Y166" s="208" t="str">
        <f t="shared" si="0"/>
        <v>Probabilidad</v>
      </c>
      <c r="Z166" s="209" t="s">
        <v>221</v>
      </c>
      <c r="AA166" s="209" t="s">
        <v>229</v>
      </c>
      <c r="AB166" s="210" t="str">
        <f t="shared" si="9"/>
        <v>40%</v>
      </c>
      <c r="AC166" s="209" t="s">
        <v>232</v>
      </c>
      <c r="AD166" s="209" t="s">
        <v>237</v>
      </c>
      <c r="AE166" s="209" t="s">
        <v>241</v>
      </c>
      <c r="AF166" s="211">
        <f t="shared" ref="AF166" si="85">IFERROR(IF(AND(Y165="Probabilidad",Y166="Probabilidad"),(AH165-(+AH165*AB166)),IF(Y166="Probabilidad",(Q165-(+Q165*AB166)),IF(Y166="Impacto",AH165,""))),"")</f>
        <v>0.216</v>
      </c>
      <c r="AG166" s="212" t="str">
        <f t="shared" si="1"/>
        <v>Baja</v>
      </c>
      <c r="AH166" s="210">
        <f t="shared" si="2"/>
        <v>0.216</v>
      </c>
      <c r="AI166" s="212" t="str">
        <f t="shared" ca="1" si="3"/>
        <v>Moderado</v>
      </c>
      <c r="AJ166" s="210">
        <f ca="1">IFERROR(IF(AND(Y165="Impacto",Y166="Impacto"),(AJ165-(+AJ165*AB166)),IF(Y166="Impacto",(U165-(+U165*AB166)),IF(Y166="Probabilidad",AJ165,""))),"")</f>
        <v>0.6</v>
      </c>
      <c r="AK166" s="213" t="str">
        <f t="shared" ca="1" si="4"/>
        <v>Moderado</v>
      </c>
      <c r="AL166" s="209"/>
      <c r="AM166" s="215"/>
      <c r="AN166" s="215"/>
      <c r="AO166" s="216"/>
      <c r="AP166" s="216"/>
      <c r="AQ166" s="215"/>
      <c r="AR166" s="215"/>
      <c r="AS166" s="219"/>
      <c r="AT166" s="219"/>
      <c r="AU166" s="219"/>
      <c r="AV166" s="219"/>
      <c r="AW166" s="219"/>
      <c r="AX166" s="219"/>
      <c r="AY166" s="219"/>
      <c r="AZ166" s="219"/>
      <c r="BA166" s="219"/>
      <c r="BB166" s="219"/>
      <c r="BC166" s="219"/>
      <c r="BD166" s="219"/>
      <c r="BE166" s="219"/>
      <c r="BF166" s="219"/>
      <c r="BG166" s="219"/>
      <c r="BH166" s="219"/>
      <c r="BI166" s="219"/>
      <c r="BJ166" s="219"/>
      <c r="BK166" s="219"/>
      <c r="BL166" s="219"/>
    </row>
    <row r="167" spans="1:64" s="217" customFormat="1" ht="136.5" customHeight="1" thickTop="1" thickBot="1" x14ac:dyDescent="0.3">
      <c r="A167" s="281">
        <v>70</v>
      </c>
      <c r="B167" s="274" t="s">
        <v>955</v>
      </c>
      <c r="C167" s="272" t="s">
        <v>289</v>
      </c>
      <c r="D167" s="272" t="s">
        <v>949</v>
      </c>
      <c r="E167" s="272" t="s">
        <v>249</v>
      </c>
      <c r="F167" s="272" t="s">
        <v>956</v>
      </c>
      <c r="G167" s="272" t="s">
        <v>957</v>
      </c>
      <c r="H167" s="272" t="s">
        <v>958</v>
      </c>
      <c r="I167" s="286" t="s">
        <v>496</v>
      </c>
      <c r="J167" s="286" t="s">
        <v>496</v>
      </c>
      <c r="K167" s="286" t="s">
        <v>496</v>
      </c>
      <c r="L167" s="286" t="s">
        <v>496</v>
      </c>
      <c r="M167" s="342" t="s">
        <v>254</v>
      </c>
      <c r="N167" s="272"/>
      <c r="O167" s="273">
        <v>365</v>
      </c>
      <c r="P167" s="286" t="str">
        <f>IF(O167&lt;=0,"",IF(O167&lt;=2,"Muy Baja",IF(O167&lt;=24,"Baja",IF(O167&lt;=500,"Media",IF(O167&lt;=5000,"Alta","Muy Alta")))))</f>
        <v>Media</v>
      </c>
      <c r="Q167" s="289">
        <f>IF(P167="","",IF(P167="Muy Baja",0.2,IF(P167="Baja",0.4,IF(P167="Media",0.6,IF(P167="Alta",0.8,IF(P167="Muy Alta",1,))))))</f>
        <v>0.6</v>
      </c>
      <c r="R167" s="289" t="s">
        <v>199</v>
      </c>
      <c r="S167" s="289" t="str">
        <f ca="1">IF(NOT(ISERROR(MATCH(R167,'Tabla Impacto'!$B$221:$B$224,0))),'Tabla Impacto'!$F$224&amp;"Por favor no seleccionar los criterios de impacto(Afectación Económica o presupuestal y Pérdida Reputacional)",R167)</f>
        <v xml:space="preserve">Entre 10 y 50 SMLMV </v>
      </c>
      <c r="T167" s="286" t="str">
        <f ca="1">+IF(OR(S167='Tabla Impacto'!$C$11,S167='Tabla Impacto'!$D$11),"Leve",IF(OR(S167='Tabla Impacto'!$C$12,S167='Tabla Impacto'!$D$12),"Menor",IF(OR(S167='Tabla Impacto'!$C$13,S167='Tabla Impacto'!$D$13,S167='Tabla Impacto'!$E$13),"Moderado",IF(OR(S167='Tabla Impacto'!$C$14,S167='Tabla Impacto'!$D$14,S167='Tabla Impacto'!$E$14),"Mayor",IF(OR(S167='Tabla Impacto'!$C$15,S167='Tabla Impacto'!$D$15,S167='Tabla Impacto'!$E$15),"Catastrófico","")))))</f>
        <v>Menor</v>
      </c>
      <c r="U167" s="289">
        <f ca="1">IF(T167="","",IF(T167="Leve",0.2,IF(T167="Menor",0.4,IF(T167="Moderado",0.6,IF(T167="Mayor",0.8,IF(T167="Catastrófico",1,))))))</f>
        <v>0.4</v>
      </c>
      <c r="V167" s="287" t="str">
        <f ca="1">IF(OR(AND(P167="Muy Baja",T167="Leve"),AND(P167="Muy Baja",T167="Menor"),AND(P167="Baja",T167="Leve")),"Bajo",IF(OR(AND(P167="Muy baja",T167="Moderado"),AND(P167="Baja",T167="Menor"),AND(P167="Baja",T167="Moderado"),AND(P167="Media",T167="Leve"),AND(P167="Media",T167="Menor"),AND(P167="Media",T167="Moderado"),AND(P167="Alta",T167="Leve"),AND(P167="Alta",T167="Menor")),"Moderado",IF(OR(AND(P167="Muy Baja",T167="Mayor"),AND(P167="Baja",T167="Mayor"),AND(P167="Media",T167="Mayor"),AND(P167="Alta",T167="Moderado"),AND(P167="Alta",T167="Mayor"),AND(P167="Muy Alta",T167="Leve"),AND(P167="Muy Alta",T167="Menor"),AND(P167="Muy Alta",T167="Moderado"),AND(P167="Muy Alta",T167="Mayor")),"Alto",IF(OR(AND(P167="Muy Baja",T167="Catastrófico"),AND(P167="Baja",T167="Catastrófico"),AND(P167="Media",T167="Catastrófico"),AND(P167="Alta",T167="Catastrófico"),AND(P167="Muy Alta",T167="Catastrófico")),"Extremo",""))))</f>
        <v>Moderado</v>
      </c>
      <c r="W167" s="214">
        <v>1</v>
      </c>
      <c r="X167" s="215" t="s">
        <v>959</v>
      </c>
      <c r="Y167" s="208" t="str">
        <f t="shared" si="0"/>
        <v>Probabilidad</v>
      </c>
      <c r="Z167" s="209" t="s">
        <v>221</v>
      </c>
      <c r="AA167" s="209" t="s">
        <v>229</v>
      </c>
      <c r="AB167" s="210" t="str">
        <f t="shared" si="9"/>
        <v>40%</v>
      </c>
      <c r="AC167" s="209" t="s">
        <v>232</v>
      </c>
      <c r="AD167" s="209" t="s">
        <v>237</v>
      </c>
      <c r="AE167" s="209" t="s">
        <v>241</v>
      </c>
      <c r="AF167" s="211">
        <f>IFERROR(IF(Y167="Probabilidad",(Q167-(+Q167*AB167)),IF(Y167="Impacto",Q167,"")),"")</f>
        <v>0.36</v>
      </c>
      <c r="AG167" s="212" t="str">
        <f t="shared" si="1"/>
        <v>Baja</v>
      </c>
      <c r="AH167" s="210">
        <f t="shared" si="2"/>
        <v>0.36</v>
      </c>
      <c r="AI167" s="212" t="str">
        <f t="shared" ca="1" si="3"/>
        <v>Menor</v>
      </c>
      <c r="AJ167" s="210">
        <f ca="1">IFERROR(IF(Y167="Impacto",(U167-(+U167*AB167)),IF(Y167="Probabilidad",U167,"")),"")</f>
        <v>0.4</v>
      </c>
      <c r="AK167" s="213" t="str">
        <f t="shared" ca="1" si="4"/>
        <v>Moderado</v>
      </c>
      <c r="AL167" s="209" t="s">
        <v>268</v>
      </c>
      <c r="AM167" s="215"/>
      <c r="AN167" s="215"/>
      <c r="AO167" s="216"/>
      <c r="AP167" s="216"/>
      <c r="AQ167" s="215"/>
      <c r="AR167" s="215"/>
      <c r="AS167" s="219"/>
      <c r="AT167" s="219"/>
      <c r="AU167" s="219"/>
      <c r="AV167" s="219"/>
      <c r="AW167" s="219"/>
      <c r="AX167" s="219"/>
      <c r="AY167" s="219"/>
      <c r="AZ167" s="219"/>
      <c r="BA167" s="219"/>
      <c r="BB167" s="219"/>
      <c r="BC167" s="219"/>
      <c r="BD167" s="219"/>
      <c r="BE167" s="219"/>
      <c r="BF167" s="219"/>
      <c r="BG167" s="219"/>
      <c r="BH167" s="219"/>
      <c r="BI167" s="219"/>
      <c r="BJ167" s="219"/>
      <c r="BK167" s="219"/>
      <c r="BL167" s="219"/>
    </row>
    <row r="168" spans="1:64" s="217" customFormat="1" ht="92.25" customHeight="1" thickTop="1" thickBot="1" x14ac:dyDescent="0.3">
      <c r="A168" s="280"/>
      <c r="B168" s="280"/>
      <c r="C168" s="280"/>
      <c r="D168" s="279"/>
      <c r="E168" s="280"/>
      <c r="F168" s="280"/>
      <c r="G168" s="280"/>
      <c r="H168" s="280"/>
      <c r="I168" s="288"/>
      <c r="J168" s="288"/>
      <c r="K168" s="288"/>
      <c r="L168" s="288"/>
      <c r="M168" s="280"/>
      <c r="N168" s="280"/>
      <c r="O168" s="288"/>
      <c r="P168" s="288"/>
      <c r="Q168" s="280"/>
      <c r="R168" s="280"/>
      <c r="S168" s="280"/>
      <c r="T168" s="288"/>
      <c r="U168" s="280"/>
      <c r="V168" s="288"/>
      <c r="W168" s="214">
        <v>2</v>
      </c>
      <c r="X168" s="215" t="s">
        <v>960</v>
      </c>
      <c r="Y168" s="208" t="str">
        <f t="shared" si="0"/>
        <v>Probabilidad</v>
      </c>
      <c r="Z168" s="209" t="s">
        <v>221</v>
      </c>
      <c r="AA168" s="209" t="s">
        <v>229</v>
      </c>
      <c r="AB168" s="210" t="str">
        <f t="shared" si="9"/>
        <v>40%</v>
      </c>
      <c r="AC168" s="209" t="s">
        <v>232</v>
      </c>
      <c r="AD168" s="209" t="s">
        <v>237</v>
      </c>
      <c r="AE168" s="209" t="s">
        <v>241</v>
      </c>
      <c r="AF168" s="211">
        <f t="shared" ref="AF168:AF170" si="86">IFERROR(IF(AND(Y167="Probabilidad",Y168="Probabilidad"),(AH167-(+AH167*AB168)),IF(Y168="Probabilidad",(Q167-(+Q167*AB168)),IF(Y168="Impacto",AH167,""))),"")</f>
        <v>0.216</v>
      </c>
      <c r="AG168" s="212" t="str">
        <f t="shared" si="1"/>
        <v>Baja</v>
      </c>
      <c r="AH168" s="210">
        <f t="shared" si="2"/>
        <v>0.216</v>
      </c>
      <c r="AI168" s="212" t="str">
        <f t="shared" ca="1" si="3"/>
        <v>Menor</v>
      </c>
      <c r="AJ168" s="210">
        <f ca="1">IFERROR(IF(AND(Y167="Impacto",Y168="Impacto"),(AJ167-(+AJ167*AB168)),IF(Y168="Impacto",(U167-(+U167*AB168)),IF(Y168="Probabilidad",AJ167,""))),"")</f>
        <v>0.4</v>
      </c>
      <c r="AK168" s="213" t="str">
        <f t="shared" ca="1" si="4"/>
        <v>Moderado</v>
      </c>
      <c r="AL168" s="209" t="s">
        <v>268</v>
      </c>
      <c r="AM168" s="215"/>
      <c r="AN168" s="215"/>
      <c r="AO168" s="216"/>
      <c r="AP168" s="216"/>
      <c r="AQ168" s="215"/>
      <c r="AR168" s="215"/>
      <c r="AS168" s="219"/>
      <c r="AT168" s="219"/>
      <c r="AU168" s="219"/>
      <c r="AV168" s="219"/>
      <c r="AW168" s="219"/>
      <c r="AX168" s="219"/>
      <c r="AY168" s="219"/>
      <c r="AZ168" s="219"/>
      <c r="BA168" s="219"/>
      <c r="BB168" s="219"/>
      <c r="BC168" s="219"/>
      <c r="BD168" s="219"/>
      <c r="BE168" s="219"/>
      <c r="BF168" s="219"/>
      <c r="BG168" s="219"/>
      <c r="BH168" s="219"/>
      <c r="BI168" s="219"/>
      <c r="BJ168" s="219"/>
      <c r="BK168" s="219"/>
      <c r="BL168" s="219"/>
    </row>
    <row r="169" spans="1:64" s="217" customFormat="1" ht="91.5" customHeight="1" thickTop="1" thickBot="1" x14ac:dyDescent="0.3">
      <c r="A169" s="280"/>
      <c r="B169" s="280"/>
      <c r="C169" s="280"/>
      <c r="D169" s="279"/>
      <c r="E169" s="280"/>
      <c r="F169" s="280"/>
      <c r="G169" s="280"/>
      <c r="H169" s="280"/>
      <c r="I169" s="288"/>
      <c r="J169" s="288"/>
      <c r="K169" s="288"/>
      <c r="L169" s="288"/>
      <c r="M169" s="280"/>
      <c r="N169" s="280"/>
      <c r="O169" s="288"/>
      <c r="P169" s="288"/>
      <c r="Q169" s="280"/>
      <c r="R169" s="280"/>
      <c r="S169" s="280"/>
      <c r="T169" s="288"/>
      <c r="U169" s="280"/>
      <c r="V169" s="288"/>
      <c r="W169" s="214">
        <v>3</v>
      </c>
      <c r="X169" s="215" t="s">
        <v>961</v>
      </c>
      <c r="Y169" s="208" t="str">
        <f t="shared" si="0"/>
        <v>Probabilidad</v>
      </c>
      <c r="Z169" s="209" t="s">
        <v>221</v>
      </c>
      <c r="AA169" s="209" t="s">
        <v>229</v>
      </c>
      <c r="AB169" s="210" t="str">
        <f t="shared" si="9"/>
        <v>40%</v>
      </c>
      <c r="AC169" s="209" t="s">
        <v>232</v>
      </c>
      <c r="AD169" s="209" t="s">
        <v>237</v>
      </c>
      <c r="AE169" s="209" t="s">
        <v>241</v>
      </c>
      <c r="AF169" s="211">
        <f t="shared" si="86"/>
        <v>0.12959999999999999</v>
      </c>
      <c r="AG169" s="212" t="str">
        <f t="shared" si="1"/>
        <v>Muy Baja</v>
      </c>
      <c r="AH169" s="210">
        <f t="shared" si="2"/>
        <v>0.12959999999999999</v>
      </c>
      <c r="AI169" s="212" t="str">
        <f t="shared" ca="1" si="3"/>
        <v>Menor</v>
      </c>
      <c r="AJ169" s="210">
        <f t="shared" ref="AJ169:AJ170" ca="1" si="87">IFERROR(IF(AND(Y168="Impacto",Y169="Impacto"),(AJ168-(+AJ168*AB169)),IF(AND(Y168="Probabilidad",Y169="Impacto"),(AJ167-(+AJ167*AB169)),IF(Y169="Probabilidad",AJ168,""))),"")</f>
        <v>0.4</v>
      </c>
      <c r="AK169" s="213" t="str">
        <f t="shared" ca="1" si="4"/>
        <v>Bajo</v>
      </c>
      <c r="AL169" s="209" t="s">
        <v>268</v>
      </c>
      <c r="AM169" s="215"/>
      <c r="AN169" s="215"/>
      <c r="AO169" s="216"/>
      <c r="AP169" s="216"/>
      <c r="AQ169" s="215"/>
      <c r="AR169" s="215"/>
      <c r="AS169" s="219"/>
      <c r="AT169" s="219"/>
      <c r="AU169" s="219"/>
      <c r="AV169" s="219"/>
      <c r="AW169" s="219"/>
      <c r="AX169" s="219"/>
      <c r="AY169" s="219"/>
      <c r="AZ169" s="219"/>
      <c r="BA169" s="219"/>
      <c r="BB169" s="219"/>
      <c r="BC169" s="219"/>
      <c r="BD169" s="219"/>
      <c r="BE169" s="219"/>
      <c r="BF169" s="219"/>
      <c r="BG169" s="219"/>
      <c r="BH169" s="219"/>
      <c r="BI169" s="219"/>
      <c r="BJ169" s="219"/>
      <c r="BK169" s="219"/>
      <c r="BL169" s="219"/>
    </row>
    <row r="170" spans="1:64" s="217" customFormat="1" ht="102" customHeight="1" thickTop="1" thickBot="1" x14ac:dyDescent="0.3">
      <c r="A170" s="280"/>
      <c r="B170" s="280"/>
      <c r="C170" s="280"/>
      <c r="D170" s="279"/>
      <c r="E170" s="280"/>
      <c r="F170" s="280"/>
      <c r="G170" s="280"/>
      <c r="H170" s="280"/>
      <c r="I170" s="288"/>
      <c r="J170" s="288"/>
      <c r="K170" s="288"/>
      <c r="L170" s="288"/>
      <c r="M170" s="280"/>
      <c r="N170" s="280"/>
      <c r="O170" s="288"/>
      <c r="P170" s="288"/>
      <c r="Q170" s="280"/>
      <c r="R170" s="280"/>
      <c r="S170" s="280"/>
      <c r="T170" s="288"/>
      <c r="U170" s="280"/>
      <c r="V170" s="288"/>
      <c r="W170" s="214">
        <v>4</v>
      </c>
      <c r="X170" s="215" t="s">
        <v>962</v>
      </c>
      <c r="Y170" s="208" t="str">
        <f t="shared" si="0"/>
        <v>Probabilidad</v>
      </c>
      <c r="Z170" s="209" t="s">
        <v>221</v>
      </c>
      <c r="AA170" s="209" t="s">
        <v>229</v>
      </c>
      <c r="AB170" s="210" t="str">
        <f t="shared" si="9"/>
        <v>40%</v>
      </c>
      <c r="AC170" s="209" t="s">
        <v>232</v>
      </c>
      <c r="AD170" s="209" t="s">
        <v>237</v>
      </c>
      <c r="AE170" s="209" t="s">
        <v>241</v>
      </c>
      <c r="AF170" s="211">
        <f t="shared" si="86"/>
        <v>7.7759999999999996E-2</v>
      </c>
      <c r="AG170" s="212" t="str">
        <f t="shared" si="1"/>
        <v>Muy Baja</v>
      </c>
      <c r="AH170" s="210">
        <f t="shared" si="2"/>
        <v>7.7759999999999996E-2</v>
      </c>
      <c r="AI170" s="212" t="str">
        <f t="shared" ca="1" si="3"/>
        <v>Menor</v>
      </c>
      <c r="AJ170" s="210">
        <f t="shared" ca="1" si="87"/>
        <v>0.4</v>
      </c>
      <c r="AK170" s="213" t="str">
        <f t="shared" ca="1" si="4"/>
        <v>Bajo</v>
      </c>
      <c r="AL170" s="209" t="s">
        <v>268</v>
      </c>
      <c r="AM170" s="215"/>
      <c r="AN170" s="215"/>
      <c r="AO170" s="216"/>
      <c r="AP170" s="216"/>
      <c r="AQ170" s="215"/>
      <c r="AR170" s="215"/>
      <c r="AS170" s="219"/>
      <c r="AT170" s="219"/>
      <c r="AU170" s="219"/>
      <c r="AV170" s="219"/>
      <c r="AW170" s="219"/>
      <c r="AX170" s="219"/>
      <c r="AY170" s="219"/>
      <c r="AZ170" s="219"/>
      <c r="BA170" s="219"/>
      <c r="BB170" s="219"/>
      <c r="BC170" s="219"/>
      <c r="BD170" s="219"/>
      <c r="BE170" s="219"/>
      <c r="BF170" s="219"/>
      <c r="BG170" s="219"/>
      <c r="BH170" s="219"/>
      <c r="BI170" s="219"/>
      <c r="BJ170" s="219"/>
      <c r="BK170" s="219"/>
      <c r="BL170" s="219"/>
    </row>
    <row r="171" spans="1:64" s="217" customFormat="1" ht="103.5" customHeight="1" thickTop="1" thickBot="1" x14ac:dyDescent="0.3">
      <c r="A171" s="281">
        <v>71</v>
      </c>
      <c r="B171" s="274" t="s">
        <v>963</v>
      </c>
      <c r="C171" s="272" t="s">
        <v>289</v>
      </c>
      <c r="D171" s="272" t="s">
        <v>964</v>
      </c>
      <c r="E171" s="272" t="s">
        <v>253</v>
      </c>
      <c r="F171" s="272" t="s">
        <v>965</v>
      </c>
      <c r="G171" s="272" t="s">
        <v>966</v>
      </c>
      <c r="H171" s="272" t="s">
        <v>967</v>
      </c>
      <c r="I171" s="286" t="s">
        <v>496</v>
      </c>
      <c r="J171" s="286" t="s">
        <v>496</v>
      </c>
      <c r="K171" s="286" t="s">
        <v>496</v>
      </c>
      <c r="L171" s="286" t="s">
        <v>496</v>
      </c>
      <c r="M171" s="272" t="s">
        <v>252</v>
      </c>
      <c r="N171" s="272"/>
      <c r="O171" s="273">
        <v>365</v>
      </c>
      <c r="P171" s="286" t="str">
        <f>IF(O171&lt;=0,"",IF(O171&lt;=2,"Muy Baja",IF(O171&lt;=24,"Baja",IF(O171&lt;=500,"Media",IF(O171&lt;=5000,"Alta","Muy Alta")))))</f>
        <v>Media</v>
      </c>
      <c r="Q171" s="289">
        <f>IF(P171="","",IF(P171="Muy Baja",0.2,IF(P171="Baja",0.4,IF(P171="Media",0.6,IF(P171="Alta",0.8,IF(P171="Muy Alta",1,))))))</f>
        <v>0.6</v>
      </c>
      <c r="R171" s="289" t="s">
        <v>203</v>
      </c>
      <c r="S171" s="289" t="str">
        <f ca="1">IF(NOT(ISERROR(MATCH(R171,'Tabla Impacto'!$B$221:$B$224,0))),'Tabla Impacto'!$F$224&amp;"Por favor no seleccionar los criterios de impacto(Afectación Económica o presupuestal y Pérdida Reputacional)",R171)</f>
        <v>El riesgo afecta la imagen de la entidad con algunos usuarios de relevancia frente al logro de los objetivos</v>
      </c>
      <c r="T171" s="286" t="str">
        <f ca="1">+IF(OR(S171='Tabla Impacto'!$C$11,S171='Tabla Impacto'!$D$11),"Leve",IF(OR(S171='Tabla Impacto'!$C$12,S171='Tabla Impacto'!$D$12),"Menor",IF(OR(S171='Tabla Impacto'!$C$13,S171='Tabla Impacto'!$D$13,S171='Tabla Impacto'!$E$13),"Moderado",IF(OR(S171='Tabla Impacto'!$C$14,S171='Tabla Impacto'!$D$14,S171='Tabla Impacto'!$E$14),"Mayor",IF(OR(S171='Tabla Impacto'!$C$15,S171='Tabla Impacto'!$D$15,S171='Tabla Impacto'!$E$15),"Catastrófico","")))))</f>
        <v>Moderado</v>
      </c>
      <c r="U171" s="289">
        <f ca="1">IF(T171="","",IF(T171="Leve",0.2,IF(T171="Menor",0.4,IF(T171="Moderado",0.6,IF(T171="Mayor",0.8,IF(T171="Catastrófico",1,))))))</f>
        <v>0.6</v>
      </c>
      <c r="V171" s="287" t="str">
        <f ca="1">IF(OR(AND(P171="Muy Baja",T171="Leve"),AND(P171="Muy Baja",T171="Menor"),AND(P171="Baja",T171="Leve")),"Bajo",IF(OR(AND(P171="Muy baja",T171="Moderado"),AND(P171="Baja",T171="Menor"),AND(P171="Baja",T171="Moderado"),AND(P171="Media",T171="Leve"),AND(P171="Media",T171="Menor"),AND(P171="Media",T171="Moderado"),AND(P171="Alta",T171="Leve"),AND(P171="Alta",T171="Menor")),"Moderado",IF(OR(AND(P171="Muy Baja",T171="Mayor"),AND(P171="Baja",T171="Mayor"),AND(P171="Media",T171="Mayor"),AND(P171="Alta",T171="Moderado"),AND(P171="Alta",T171="Mayor"),AND(P171="Muy Alta",T171="Leve"),AND(P171="Muy Alta",T171="Menor"),AND(P171="Muy Alta",T171="Moderado"),AND(P171="Muy Alta",T171="Mayor")),"Alto",IF(OR(AND(P171="Muy Baja",T171="Catastrófico"),AND(P171="Baja",T171="Catastrófico"),AND(P171="Media",T171="Catastrófico"),AND(P171="Alta",T171="Catastrófico"),AND(P171="Muy Alta",T171="Catastrófico")),"Extremo",""))))</f>
        <v>Moderado</v>
      </c>
      <c r="W171" s="214">
        <v>1</v>
      </c>
      <c r="X171" s="215" t="s">
        <v>968</v>
      </c>
      <c r="Y171" s="208" t="str">
        <f t="shared" si="0"/>
        <v>Probabilidad</v>
      </c>
      <c r="Z171" s="209" t="s">
        <v>221</v>
      </c>
      <c r="AA171" s="209" t="s">
        <v>229</v>
      </c>
      <c r="AB171" s="210" t="str">
        <f t="shared" si="9"/>
        <v>40%</v>
      </c>
      <c r="AC171" s="209" t="s">
        <v>232</v>
      </c>
      <c r="AD171" s="209" t="s">
        <v>237</v>
      </c>
      <c r="AE171" s="209" t="s">
        <v>241</v>
      </c>
      <c r="AF171" s="211">
        <f>IFERROR(IF(Y171="Probabilidad",(Q171-(+Q171*AB171)),IF(Y171="Impacto",Q171,"")),"")</f>
        <v>0.36</v>
      </c>
      <c r="AG171" s="212" t="str">
        <f t="shared" si="1"/>
        <v>Baja</v>
      </c>
      <c r="AH171" s="210">
        <f t="shared" si="2"/>
        <v>0.36</v>
      </c>
      <c r="AI171" s="212" t="str">
        <f t="shared" ca="1" si="3"/>
        <v>Moderado</v>
      </c>
      <c r="AJ171" s="210">
        <f ca="1">IFERROR(IF(Y171="Impacto",(U171-(+U171*AB171)),IF(Y171="Probabilidad",U171,"")),"")</f>
        <v>0.6</v>
      </c>
      <c r="AK171" s="213" t="str">
        <f t="shared" ca="1" si="4"/>
        <v>Moderado</v>
      </c>
      <c r="AL171" s="209"/>
      <c r="AM171" s="215"/>
      <c r="AN171" s="215"/>
      <c r="AO171" s="216"/>
      <c r="AP171" s="216"/>
      <c r="AQ171" s="215"/>
      <c r="AR171" s="215"/>
      <c r="AS171" s="219"/>
      <c r="AT171" s="219"/>
      <c r="AU171" s="219"/>
      <c r="AV171" s="219"/>
      <c r="AW171" s="219"/>
      <c r="AX171" s="219"/>
      <c r="AY171" s="219"/>
      <c r="AZ171" s="219"/>
      <c r="BA171" s="219"/>
      <c r="BB171" s="219"/>
      <c r="BC171" s="219"/>
      <c r="BD171" s="219"/>
      <c r="BE171" s="219"/>
      <c r="BF171" s="219"/>
      <c r="BG171" s="219"/>
      <c r="BH171" s="219"/>
      <c r="BI171" s="219"/>
      <c r="BJ171" s="219"/>
      <c r="BK171" s="219"/>
      <c r="BL171" s="219"/>
    </row>
    <row r="172" spans="1:64" s="217" customFormat="1" ht="101.25" customHeight="1" thickTop="1" thickBot="1" x14ac:dyDescent="0.3">
      <c r="A172" s="280"/>
      <c r="B172" s="280"/>
      <c r="C172" s="280"/>
      <c r="D172" s="279"/>
      <c r="E172" s="280"/>
      <c r="F172" s="280"/>
      <c r="G172" s="280"/>
      <c r="H172" s="280"/>
      <c r="I172" s="288"/>
      <c r="J172" s="288"/>
      <c r="K172" s="288"/>
      <c r="L172" s="288"/>
      <c r="M172" s="280"/>
      <c r="N172" s="280"/>
      <c r="O172" s="288"/>
      <c r="P172" s="288"/>
      <c r="Q172" s="280"/>
      <c r="R172" s="280"/>
      <c r="S172" s="280"/>
      <c r="T172" s="288"/>
      <c r="U172" s="280"/>
      <c r="V172" s="288"/>
      <c r="W172" s="214">
        <v>2</v>
      </c>
      <c r="X172" s="215" t="s">
        <v>969</v>
      </c>
      <c r="Y172" s="208" t="str">
        <f t="shared" si="0"/>
        <v>Probabilidad</v>
      </c>
      <c r="Z172" s="209" t="s">
        <v>221</v>
      </c>
      <c r="AA172" s="209" t="s">
        <v>229</v>
      </c>
      <c r="AB172" s="210" t="str">
        <f t="shared" si="9"/>
        <v>40%</v>
      </c>
      <c r="AC172" s="209" t="s">
        <v>232</v>
      </c>
      <c r="AD172" s="209" t="s">
        <v>237</v>
      </c>
      <c r="AE172" s="209" t="s">
        <v>241</v>
      </c>
      <c r="AF172" s="211">
        <f t="shared" ref="AF172" si="88">IFERROR(IF(AND(Y171="Probabilidad",Y172="Probabilidad"),(AH171-(+AH171*AB172)),IF(Y172="Probabilidad",(Q171-(+Q171*AB172)),IF(Y172="Impacto",AH171,""))),"")</f>
        <v>0.216</v>
      </c>
      <c r="AG172" s="212" t="str">
        <f t="shared" si="1"/>
        <v>Baja</v>
      </c>
      <c r="AH172" s="210">
        <f t="shared" si="2"/>
        <v>0.216</v>
      </c>
      <c r="AI172" s="212" t="str">
        <f t="shared" ca="1" si="3"/>
        <v>Moderado</v>
      </c>
      <c r="AJ172" s="210">
        <f ca="1">IFERROR(IF(AND(Y171="Impacto",Y172="Impacto"),(AJ171-(+AJ171*AB172)),IF(Y172="Impacto",(U171-(+U171*AB172)),IF(Y172="Probabilidad",AJ171,""))),"")</f>
        <v>0.6</v>
      </c>
      <c r="AK172" s="213" t="str">
        <f t="shared" ca="1" si="4"/>
        <v>Moderado</v>
      </c>
      <c r="AL172" s="209"/>
      <c r="AM172" s="215"/>
      <c r="AN172" s="215"/>
      <c r="AO172" s="216"/>
      <c r="AP172" s="216"/>
      <c r="AQ172" s="215"/>
      <c r="AR172" s="215"/>
      <c r="AS172" s="219"/>
      <c r="AT172" s="219"/>
      <c r="AU172" s="219"/>
      <c r="AV172" s="219"/>
      <c r="AW172" s="219"/>
      <c r="AX172" s="219"/>
      <c r="AY172" s="219"/>
      <c r="AZ172" s="219"/>
      <c r="BA172" s="219"/>
      <c r="BB172" s="219"/>
      <c r="BC172" s="219"/>
      <c r="BD172" s="219"/>
      <c r="BE172" s="219"/>
      <c r="BF172" s="219"/>
      <c r="BG172" s="219"/>
      <c r="BH172" s="219"/>
      <c r="BI172" s="219"/>
      <c r="BJ172" s="219"/>
      <c r="BK172" s="219"/>
      <c r="BL172" s="219"/>
    </row>
    <row r="173" spans="1:64" s="217" customFormat="1" ht="103.5" customHeight="1" thickTop="1" thickBot="1" x14ac:dyDescent="0.3">
      <c r="A173" s="281">
        <v>72</v>
      </c>
      <c r="B173" s="274" t="s">
        <v>970</v>
      </c>
      <c r="C173" s="272" t="s">
        <v>290</v>
      </c>
      <c r="D173" s="272" t="s">
        <v>971</v>
      </c>
      <c r="E173" s="272" t="s">
        <v>253</v>
      </c>
      <c r="F173" s="272" t="s">
        <v>972</v>
      </c>
      <c r="G173" s="272" t="s">
        <v>973</v>
      </c>
      <c r="H173" s="272" t="s">
        <v>974</v>
      </c>
      <c r="I173" s="286" t="s">
        <v>496</v>
      </c>
      <c r="J173" s="286" t="s">
        <v>496</v>
      </c>
      <c r="K173" s="286" t="s">
        <v>496</v>
      </c>
      <c r="L173" s="286" t="s">
        <v>496</v>
      </c>
      <c r="M173" s="272" t="s">
        <v>485</v>
      </c>
      <c r="N173" s="272"/>
      <c r="O173" s="273">
        <v>52</v>
      </c>
      <c r="P173" s="286" t="str">
        <f>IF(O173&lt;=0,"",IF(O173&lt;=2,"Muy Baja",IF(O173&lt;=24,"Baja",IF(O173&lt;=500,"Media",IF(O173&lt;=5000,"Alta","Muy Alta")))))</f>
        <v>Media</v>
      </c>
      <c r="Q173" s="289">
        <f>IF(P173="","",IF(P173="Muy Baja",0.2,IF(P173="Baja",0.4,IF(P173="Media",0.6,IF(P173="Alta",0.8,IF(P173="Muy Alta",1,))))))</f>
        <v>0.6</v>
      </c>
      <c r="R173" s="289" t="s">
        <v>205</v>
      </c>
      <c r="S173" s="289" t="str">
        <f ca="1">IF(NOT(ISERROR(MATCH(R173,'Tabla Impacto'!$B$221:$B$224,0))),'Tabla Impacto'!$F$224&amp;"Por favor no seleccionar los criterios de impacto(Afectación Económica o presupuestal y Pérdida Reputacional)",R173)</f>
        <v xml:space="preserve">Entre 100 y 500 SMLMV </v>
      </c>
      <c r="T173" s="286" t="str">
        <f ca="1">+IF(OR(S173='Tabla Impacto'!$C$11,S173='Tabla Impacto'!$D$11),"Leve",IF(OR(S173='Tabla Impacto'!$C$12,S173='Tabla Impacto'!$D$12),"Menor",IF(OR(S173='Tabla Impacto'!$C$13,S173='Tabla Impacto'!$D$13,S173='Tabla Impacto'!$E$13),"Moderado",IF(OR(S173='Tabla Impacto'!$C$14,S173='Tabla Impacto'!$D$14,S173='Tabla Impacto'!$E$14),"Mayor",IF(OR(S173='Tabla Impacto'!$C$15,S173='Tabla Impacto'!$D$15,S173='Tabla Impacto'!$E$15),"Catastrófico","")))))</f>
        <v>Mayor</v>
      </c>
      <c r="U173" s="289">
        <f ca="1">IF(T173="","",IF(T173="Leve",0.2,IF(T173="Menor",0.4,IF(T173="Moderado",0.6,IF(T173="Mayor",0.8,IF(T173="Catastrófico",1,))))))</f>
        <v>0.8</v>
      </c>
      <c r="V173" s="287" t="str">
        <f ca="1">IF(OR(AND(P173="Muy Baja",T173="Leve"),AND(P173="Muy Baja",T173="Menor"),AND(P173="Baja",T173="Leve")),"Bajo",IF(OR(AND(P173="Muy baja",T173="Moderado"),AND(P173="Baja",T173="Menor"),AND(P173="Baja",T173="Moderado"),AND(P173="Media",T173="Leve"),AND(P173="Media",T173="Menor"),AND(P173="Media",T173="Moderado"),AND(P173="Alta",T173="Leve"),AND(P173="Alta",T173="Menor")),"Moderado",IF(OR(AND(P173="Muy Baja",T173="Mayor"),AND(P173="Baja",T173="Mayor"),AND(P173="Media",T173="Mayor"),AND(P173="Alta",T173="Moderado"),AND(P173="Alta",T173="Mayor"),AND(P173="Muy Alta",T173="Leve"),AND(P173="Muy Alta",T173="Menor"),AND(P173="Muy Alta",T173="Moderado"),AND(P173="Muy Alta",T173="Mayor")),"Alto",IF(OR(AND(P173="Muy Baja",T173="Catastrófico"),AND(P173="Baja",T173="Catastrófico"),AND(P173="Media",T173="Catastrófico"),AND(P173="Alta",T173="Catastrófico"),AND(P173="Muy Alta",T173="Catastrófico")),"Extremo",""))))</f>
        <v>Alto</v>
      </c>
      <c r="W173" s="214">
        <v>1</v>
      </c>
      <c r="X173" s="215" t="s">
        <v>975</v>
      </c>
      <c r="Y173" s="208" t="str">
        <f t="shared" si="0"/>
        <v>Probabilidad</v>
      </c>
      <c r="Z173" s="209" t="s">
        <v>221</v>
      </c>
      <c r="AA173" s="209" t="s">
        <v>229</v>
      </c>
      <c r="AB173" s="210" t="str">
        <f t="shared" si="9"/>
        <v>40%</v>
      </c>
      <c r="AC173" s="209" t="s">
        <v>232</v>
      </c>
      <c r="AD173" s="209" t="s">
        <v>237</v>
      </c>
      <c r="AE173" s="209" t="s">
        <v>241</v>
      </c>
      <c r="AF173" s="211">
        <f>IFERROR(IF(Y173="Probabilidad",(Q173-(+Q173*AB173)),IF(Y173="Impacto",Q173,"")),"")</f>
        <v>0.36</v>
      </c>
      <c r="AG173" s="212" t="str">
        <f t="shared" si="1"/>
        <v>Baja</v>
      </c>
      <c r="AH173" s="210">
        <f t="shared" si="2"/>
        <v>0.36</v>
      </c>
      <c r="AI173" s="212" t="str">
        <f t="shared" ca="1" si="3"/>
        <v>Mayor</v>
      </c>
      <c r="AJ173" s="210">
        <f ca="1">IFERROR(IF(Y173="Impacto",(U173-(+U173*AB173)),IF(Y173="Probabilidad",U173,"")),"")</f>
        <v>0.8</v>
      </c>
      <c r="AK173" s="213" t="str">
        <f t="shared" ca="1" si="4"/>
        <v>Alto</v>
      </c>
      <c r="AL173" s="209" t="s">
        <v>275</v>
      </c>
      <c r="AM173" s="272" t="s">
        <v>1202</v>
      </c>
      <c r="AN173" s="272" t="s">
        <v>1203</v>
      </c>
      <c r="AO173" s="285">
        <v>46023</v>
      </c>
      <c r="AP173" s="285" t="s">
        <v>1183</v>
      </c>
      <c r="AQ173" s="272" t="s">
        <v>1204</v>
      </c>
      <c r="AR173" s="272" t="s">
        <v>272</v>
      </c>
      <c r="AS173" s="219"/>
      <c r="AT173" s="219"/>
      <c r="AU173" s="219"/>
      <c r="AV173" s="219"/>
      <c r="AW173" s="219"/>
      <c r="AX173" s="219"/>
      <c r="AY173" s="219"/>
      <c r="AZ173" s="219"/>
      <c r="BA173" s="219"/>
      <c r="BB173" s="219"/>
      <c r="BC173" s="219"/>
      <c r="BD173" s="219"/>
      <c r="BE173" s="219"/>
      <c r="BF173" s="219"/>
      <c r="BG173" s="219"/>
      <c r="BH173" s="219"/>
      <c r="BI173" s="219"/>
      <c r="BJ173" s="219"/>
      <c r="BK173" s="219"/>
      <c r="BL173" s="219"/>
    </row>
    <row r="174" spans="1:64" s="217" customFormat="1" ht="69" customHeight="1" thickTop="1" thickBot="1" x14ac:dyDescent="0.3">
      <c r="A174" s="280"/>
      <c r="B174" s="280"/>
      <c r="C174" s="280"/>
      <c r="D174" s="279"/>
      <c r="E174" s="280"/>
      <c r="F174" s="280"/>
      <c r="G174" s="280"/>
      <c r="H174" s="280"/>
      <c r="I174" s="288"/>
      <c r="J174" s="288"/>
      <c r="K174" s="288"/>
      <c r="L174" s="288"/>
      <c r="M174" s="280"/>
      <c r="N174" s="280"/>
      <c r="O174" s="288"/>
      <c r="P174" s="288"/>
      <c r="Q174" s="280"/>
      <c r="R174" s="280"/>
      <c r="S174" s="280"/>
      <c r="T174" s="288"/>
      <c r="U174" s="280"/>
      <c r="V174" s="288"/>
      <c r="W174" s="214">
        <v>2</v>
      </c>
      <c r="X174" s="215" t="s">
        <v>976</v>
      </c>
      <c r="Y174" s="208" t="str">
        <f t="shared" si="0"/>
        <v>Probabilidad</v>
      </c>
      <c r="Z174" s="209" t="s">
        <v>221</v>
      </c>
      <c r="AA174" s="209" t="s">
        <v>229</v>
      </c>
      <c r="AB174" s="210" t="str">
        <f t="shared" si="9"/>
        <v>40%</v>
      </c>
      <c r="AC174" s="209" t="s">
        <v>232</v>
      </c>
      <c r="AD174" s="209" t="s">
        <v>237</v>
      </c>
      <c r="AE174" s="209" t="s">
        <v>241</v>
      </c>
      <c r="AF174" s="211">
        <f t="shared" ref="AF174:AF176" si="89">IFERROR(IF(AND(Y173="Probabilidad",Y174="Probabilidad"),(AH173-(+AH173*AB174)),IF(Y174="Probabilidad",(Q173-(+Q173*AB174)),IF(Y174="Impacto",AH173,""))),"")</f>
        <v>0.216</v>
      </c>
      <c r="AG174" s="212" t="str">
        <f t="shared" si="1"/>
        <v>Baja</v>
      </c>
      <c r="AH174" s="210">
        <f t="shared" si="2"/>
        <v>0.216</v>
      </c>
      <c r="AI174" s="212" t="str">
        <f t="shared" ca="1" si="3"/>
        <v>Mayor</v>
      </c>
      <c r="AJ174" s="210">
        <f ca="1">IFERROR(IF(AND(Y173="Impacto",Y174="Impacto"),(AJ173-(+AJ173*AB174)),IF(Y174="Impacto",(U173-(+U173*AB174)),IF(Y174="Probabilidad",AJ173,""))),"")</f>
        <v>0.8</v>
      </c>
      <c r="AK174" s="213" t="str">
        <f t="shared" ca="1" si="4"/>
        <v>Alto</v>
      </c>
      <c r="AL174" s="209" t="s">
        <v>275</v>
      </c>
      <c r="AM174" s="272"/>
      <c r="AN174" s="272"/>
      <c r="AO174" s="285"/>
      <c r="AP174" s="285"/>
      <c r="AQ174" s="272"/>
      <c r="AR174" s="272"/>
      <c r="AS174" s="219"/>
      <c r="AT174" s="219"/>
      <c r="AU174" s="219"/>
      <c r="AV174" s="219"/>
      <c r="AW174" s="219"/>
      <c r="AX174" s="219"/>
      <c r="AY174" s="219"/>
      <c r="AZ174" s="219"/>
      <c r="BA174" s="219"/>
      <c r="BB174" s="219"/>
      <c r="BC174" s="219"/>
      <c r="BD174" s="219"/>
      <c r="BE174" s="219"/>
      <c r="BF174" s="219"/>
      <c r="BG174" s="219"/>
      <c r="BH174" s="219"/>
      <c r="BI174" s="219"/>
      <c r="BJ174" s="219"/>
      <c r="BK174" s="219"/>
      <c r="BL174" s="219"/>
    </row>
    <row r="175" spans="1:64" s="217" customFormat="1" ht="69" customHeight="1" thickTop="1" thickBot="1" x14ac:dyDescent="0.3">
      <c r="A175" s="280"/>
      <c r="B175" s="280"/>
      <c r="C175" s="280"/>
      <c r="D175" s="279"/>
      <c r="E175" s="280"/>
      <c r="F175" s="280"/>
      <c r="G175" s="280"/>
      <c r="H175" s="280"/>
      <c r="I175" s="288"/>
      <c r="J175" s="288"/>
      <c r="K175" s="288"/>
      <c r="L175" s="288"/>
      <c r="M175" s="280"/>
      <c r="N175" s="280"/>
      <c r="O175" s="288"/>
      <c r="P175" s="288"/>
      <c r="Q175" s="280"/>
      <c r="R175" s="280"/>
      <c r="S175" s="280"/>
      <c r="T175" s="288"/>
      <c r="U175" s="280"/>
      <c r="V175" s="288"/>
      <c r="W175" s="214">
        <v>3</v>
      </c>
      <c r="X175" s="215" t="s">
        <v>977</v>
      </c>
      <c r="Y175" s="208" t="str">
        <f t="shared" si="0"/>
        <v>Probabilidad</v>
      </c>
      <c r="Z175" s="209" t="s">
        <v>221</v>
      </c>
      <c r="AA175" s="209" t="s">
        <v>229</v>
      </c>
      <c r="AB175" s="210" t="str">
        <f t="shared" si="9"/>
        <v>40%</v>
      </c>
      <c r="AC175" s="209" t="s">
        <v>232</v>
      </c>
      <c r="AD175" s="209" t="s">
        <v>237</v>
      </c>
      <c r="AE175" s="209" t="s">
        <v>241</v>
      </c>
      <c r="AF175" s="211">
        <f t="shared" si="89"/>
        <v>0.12959999999999999</v>
      </c>
      <c r="AG175" s="212" t="str">
        <f t="shared" si="1"/>
        <v>Muy Baja</v>
      </c>
      <c r="AH175" s="210">
        <f t="shared" si="2"/>
        <v>0.12959999999999999</v>
      </c>
      <c r="AI175" s="212" t="str">
        <f t="shared" ca="1" si="3"/>
        <v>Mayor</v>
      </c>
      <c r="AJ175" s="210">
        <f t="shared" ref="AJ175:AJ176" ca="1" si="90">IFERROR(IF(AND(Y174="Impacto",Y175="Impacto"),(AJ174-(+AJ174*AB175)),IF(AND(Y174="Probabilidad",Y175="Impacto"),(AJ173-(+AJ173*AB175)),IF(Y175="Probabilidad",AJ174,""))),"")</f>
        <v>0.8</v>
      </c>
      <c r="AK175" s="213" t="str">
        <f t="shared" ca="1" si="4"/>
        <v>Alto</v>
      </c>
      <c r="AL175" s="209" t="s">
        <v>275</v>
      </c>
      <c r="AM175" s="272"/>
      <c r="AN175" s="272"/>
      <c r="AO175" s="285"/>
      <c r="AP175" s="285"/>
      <c r="AQ175" s="272"/>
      <c r="AR175" s="272"/>
      <c r="AS175" s="219"/>
      <c r="AT175" s="219"/>
      <c r="AU175" s="219"/>
      <c r="AV175" s="219"/>
      <c r="AW175" s="219"/>
      <c r="AX175" s="219"/>
      <c r="AY175" s="219"/>
      <c r="AZ175" s="219"/>
      <c r="BA175" s="219"/>
      <c r="BB175" s="219"/>
      <c r="BC175" s="219"/>
      <c r="BD175" s="219"/>
      <c r="BE175" s="219"/>
      <c r="BF175" s="219"/>
      <c r="BG175" s="219"/>
      <c r="BH175" s="219"/>
      <c r="BI175" s="219"/>
      <c r="BJ175" s="219"/>
      <c r="BK175" s="219"/>
      <c r="BL175" s="219"/>
    </row>
    <row r="176" spans="1:64" s="217" customFormat="1" ht="69" customHeight="1" thickTop="1" thickBot="1" x14ac:dyDescent="0.3">
      <c r="A176" s="280"/>
      <c r="B176" s="280"/>
      <c r="C176" s="280"/>
      <c r="D176" s="279"/>
      <c r="E176" s="280"/>
      <c r="F176" s="280"/>
      <c r="G176" s="280"/>
      <c r="H176" s="280"/>
      <c r="I176" s="288"/>
      <c r="J176" s="288"/>
      <c r="K176" s="288"/>
      <c r="L176" s="288"/>
      <c r="M176" s="280"/>
      <c r="N176" s="280"/>
      <c r="O176" s="288"/>
      <c r="P176" s="288"/>
      <c r="Q176" s="280"/>
      <c r="R176" s="280"/>
      <c r="S176" s="280"/>
      <c r="T176" s="288"/>
      <c r="U176" s="280"/>
      <c r="V176" s="288"/>
      <c r="W176" s="214">
        <v>4</v>
      </c>
      <c r="X176" s="215" t="s">
        <v>978</v>
      </c>
      <c r="Y176" s="208" t="str">
        <f t="shared" si="0"/>
        <v>Probabilidad</v>
      </c>
      <c r="Z176" s="209" t="s">
        <v>221</v>
      </c>
      <c r="AA176" s="209" t="s">
        <v>229</v>
      </c>
      <c r="AB176" s="210" t="str">
        <f t="shared" si="9"/>
        <v>40%</v>
      </c>
      <c r="AC176" s="209" t="s">
        <v>232</v>
      </c>
      <c r="AD176" s="209" t="s">
        <v>237</v>
      </c>
      <c r="AE176" s="209" t="s">
        <v>241</v>
      </c>
      <c r="AF176" s="211">
        <f t="shared" si="89"/>
        <v>7.7759999999999996E-2</v>
      </c>
      <c r="AG176" s="212" t="str">
        <f t="shared" si="1"/>
        <v>Muy Baja</v>
      </c>
      <c r="AH176" s="210">
        <f t="shared" si="2"/>
        <v>7.7759999999999996E-2</v>
      </c>
      <c r="AI176" s="212" t="str">
        <f t="shared" ca="1" si="3"/>
        <v>Mayor</v>
      </c>
      <c r="AJ176" s="210">
        <f t="shared" ca="1" si="90"/>
        <v>0.8</v>
      </c>
      <c r="AK176" s="213" t="str">
        <f t="shared" ca="1" si="4"/>
        <v>Alto</v>
      </c>
      <c r="AL176" s="209" t="s">
        <v>275</v>
      </c>
      <c r="AM176" s="272"/>
      <c r="AN176" s="272"/>
      <c r="AO176" s="285"/>
      <c r="AP176" s="285"/>
      <c r="AQ176" s="272"/>
      <c r="AR176" s="272"/>
      <c r="AS176" s="219"/>
      <c r="AT176" s="219"/>
      <c r="AU176" s="219"/>
      <c r="AV176" s="219"/>
      <c r="AW176" s="219"/>
      <c r="AX176" s="219"/>
      <c r="AY176" s="219"/>
      <c r="AZ176" s="219"/>
      <c r="BA176" s="219"/>
      <c r="BB176" s="219"/>
      <c r="BC176" s="219"/>
      <c r="BD176" s="219"/>
      <c r="BE176" s="219"/>
      <c r="BF176" s="219"/>
      <c r="BG176" s="219"/>
      <c r="BH176" s="219"/>
      <c r="BI176" s="219"/>
      <c r="BJ176" s="219"/>
      <c r="BK176" s="219"/>
      <c r="BL176" s="219"/>
    </row>
    <row r="177" spans="1:64" s="217" customFormat="1" ht="112.5" customHeight="1" thickTop="1" thickBot="1" x14ac:dyDescent="0.3">
      <c r="A177" s="281">
        <v>73</v>
      </c>
      <c r="B177" s="274" t="s">
        <v>979</v>
      </c>
      <c r="C177" s="272" t="s">
        <v>290</v>
      </c>
      <c r="D177" s="272" t="s">
        <v>980</v>
      </c>
      <c r="E177" s="272" t="s">
        <v>253</v>
      </c>
      <c r="F177" s="272" t="s">
        <v>981</v>
      </c>
      <c r="G177" s="272" t="s">
        <v>982</v>
      </c>
      <c r="H177" s="272" t="s">
        <v>983</v>
      </c>
      <c r="I177" s="286" t="s">
        <v>496</v>
      </c>
      <c r="J177" s="286" t="s">
        <v>496</v>
      </c>
      <c r="K177" s="286" t="s">
        <v>496</v>
      </c>
      <c r="L177" s="286" t="s">
        <v>496</v>
      </c>
      <c r="M177" s="272" t="s">
        <v>485</v>
      </c>
      <c r="N177" s="272"/>
      <c r="O177" s="273">
        <v>365</v>
      </c>
      <c r="P177" s="286" t="str">
        <f>IF(O177&lt;=0,"",IF(O177&lt;=2,"Muy Baja",IF(O177&lt;=24,"Baja",IF(O177&lt;=500,"Media",IF(O177&lt;=5000,"Alta","Muy Alta")))))</f>
        <v>Media</v>
      </c>
      <c r="Q177" s="289">
        <f>IF(P177="","",IF(P177="Muy Baja",0.2,IF(P177="Baja",0.4,IF(P177="Media",0.6,IF(P177="Alta",0.8,IF(P177="Muy Alta",1,))))))</f>
        <v>0.6</v>
      </c>
      <c r="R177" s="289" t="s">
        <v>205</v>
      </c>
      <c r="S177" s="289" t="str">
        <f ca="1">IF(NOT(ISERROR(MATCH(R177,'Tabla Impacto'!$B$221:$B$224,0))),'Tabla Impacto'!$F$224&amp;"Por favor no seleccionar los criterios de impacto(Afectación Económica o presupuestal y Pérdida Reputacional)",R177)</f>
        <v xml:space="preserve">Entre 100 y 500 SMLMV </v>
      </c>
      <c r="T177" s="286" t="str">
        <f ca="1">+IF(OR(S177='Tabla Impacto'!$C$11,S177='Tabla Impacto'!$D$11),"Leve",IF(OR(S177='Tabla Impacto'!$C$12,S177='Tabla Impacto'!$D$12),"Menor",IF(OR(S177='Tabla Impacto'!$C$13,S177='Tabla Impacto'!$D$13,S177='Tabla Impacto'!$E$13),"Moderado",IF(OR(S177='Tabla Impacto'!$C$14,S177='Tabla Impacto'!$D$14,S177='Tabla Impacto'!$E$14),"Mayor",IF(OR(S177='Tabla Impacto'!$C$15,S177='Tabla Impacto'!$D$15,S177='Tabla Impacto'!$E$15),"Catastrófico","")))))</f>
        <v>Mayor</v>
      </c>
      <c r="U177" s="289">
        <f ca="1">IF(T177="","",IF(T177="Leve",0.2,IF(T177="Menor",0.4,IF(T177="Moderado",0.6,IF(T177="Mayor",0.8,IF(T177="Catastrófico",1,))))))</f>
        <v>0.8</v>
      </c>
      <c r="V177" s="287" t="str">
        <f ca="1">IF(OR(AND(P177="Muy Baja",T177="Leve"),AND(P177="Muy Baja",T177="Menor"),AND(P177="Baja",T177="Leve")),"Bajo",IF(OR(AND(P177="Muy baja",T177="Moderado"),AND(P177="Baja",T177="Menor"),AND(P177="Baja",T177="Moderado"),AND(P177="Media",T177="Leve"),AND(P177="Media",T177="Menor"),AND(P177="Media",T177="Moderado"),AND(P177="Alta",T177="Leve"),AND(P177="Alta",T177="Menor")),"Moderado",IF(OR(AND(P177="Muy Baja",T177="Mayor"),AND(P177="Baja",T177="Mayor"),AND(P177="Media",T177="Mayor"),AND(P177="Alta",T177="Moderado"),AND(P177="Alta",T177="Mayor"),AND(P177="Muy Alta",T177="Leve"),AND(P177="Muy Alta",T177="Menor"),AND(P177="Muy Alta",T177="Moderado"),AND(P177="Muy Alta",T177="Mayor")),"Alto",IF(OR(AND(P177="Muy Baja",T177="Catastrófico"),AND(P177="Baja",T177="Catastrófico"),AND(P177="Media",T177="Catastrófico"),AND(P177="Alta",T177="Catastrófico"),AND(P177="Muy Alta",T177="Catastrófico")),"Extremo",""))))</f>
        <v>Alto</v>
      </c>
      <c r="W177" s="214">
        <v>1</v>
      </c>
      <c r="X177" s="215" t="s">
        <v>984</v>
      </c>
      <c r="Y177" s="208" t="str">
        <f t="shared" si="0"/>
        <v>Probabilidad</v>
      </c>
      <c r="Z177" s="209" t="s">
        <v>221</v>
      </c>
      <c r="AA177" s="209" t="s">
        <v>229</v>
      </c>
      <c r="AB177" s="210" t="s">
        <v>575</v>
      </c>
      <c r="AC177" s="209" t="s">
        <v>232</v>
      </c>
      <c r="AD177" s="209" t="s">
        <v>237</v>
      </c>
      <c r="AE177" s="209" t="s">
        <v>241</v>
      </c>
      <c r="AF177" s="211">
        <f>IFERROR(IF(Y177="Probabilidad",(Q177-(+Q177*AB177)),IF(Y177="Impacto",Q177,"")),"")</f>
        <v>0.36</v>
      </c>
      <c r="AG177" s="212" t="str">
        <f t="shared" si="1"/>
        <v>Baja</v>
      </c>
      <c r="AH177" s="210">
        <f t="shared" si="2"/>
        <v>0.36</v>
      </c>
      <c r="AI177" s="212" t="str">
        <f t="shared" ca="1" si="3"/>
        <v>Mayor</v>
      </c>
      <c r="AJ177" s="210">
        <f ca="1">IFERROR(IF(Y177="Impacto",(U177-(+U177*AB177)),IF(Y177="Probabilidad",U177,"")),"")</f>
        <v>0.8</v>
      </c>
      <c r="AK177" s="213" t="str">
        <f t="shared" ca="1" si="4"/>
        <v>Alto</v>
      </c>
      <c r="AL177" s="209" t="s">
        <v>275</v>
      </c>
      <c r="AM177" s="272" t="s">
        <v>1205</v>
      </c>
      <c r="AN177" s="272" t="s">
        <v>1206</v>
      </c>
      <c r="AO177" s="285">
        <v>45658</v>
      </c>
      <c r="AP177" s="285" t="s">
        <v>1183</v>
      </c>
      <c r="AQ177" s="272" t="s">
        <v>1204</v>
      </c>
      <c r="AR177" s="272" t="s">
        <v>272</v>
      </c>
      <c r="AS177" s="219"/>
      <c r="AT177" s="219"/>
      <c r="AU177" s="219"/>
      <c r="AV177" s="219"/>
      <c r="AW177" s="219"/>
      <c r="AX177" s="219"/>
      <c r="AY177" s="219"/>
      <c r="AZ177" s="219"/>
      <c r="BA177" s="219"/>
      <c r="BB177" s="219"/>
      <c r="BC177" s="219"/>
      <c r="BD177" s="219"/>
      <c r="BE177" s="219"/>
      <c r="BF177" s="219"/>
      <c r="BG177" s="219"/>
      <c r="BH177" s="219"/>
      <c r="BI177" s="219"/>
      <c r="BJ177" s="219"/>
      <c r="BK177" s="219"/>
      <c r="BL177" s="219"/>
    </row>
    <row r="178" spans="1:64" s="217" customFormat="1" ht="126.75" customHeight="1" thickTop="1" thickBot="1" x14ac:dyDescent="0.3">
      <c r="A178" s="280"/>
      <c r="B178" s="280"/>
      <c r="C178" s="280"/>
      <c r="D178" s="279"/>
      <c r="E178" s="280"/>
      <c r="F178" s="280"/>
      <c r="G178" s="280"/>
      <c r="H178" s="280"/>
      <c r="I178" s="288"/>
      <c r="J178" s="288"/>
      <c r="K178" s="288"/>
      <c r="L178" s="288"/>
      <c r="M178" s="280"/>
      <c r="N178" s="280"/>
      <c r="O178" s="288"/>
      <c r="P178" s="288"/>
      <c r="Q178" s="280"/>
      <c r="R178" s="280"/>
      <c r="S178" s="280"/>
      <c r="T178" s="288"/>
      <c r="U178" s="280"/>
      <c r="V178" s="288"/>
      <c r="W178" s="214">
        <v>2</v>
      </c>
      <c r="X178" s="215" t="s">
        <v>985</v>
      </c>
      <c r="Y178" s="208" t="str">
        <f t="shared" si="0"/>
        <v>Probabilidad</v>
      </c>
      <c r="Z178" s="209" t="s">
        <v>221</v>
      </c>
      <c r="AA178" s="209" t="s">
        <v>229</v>
      </c>
      <c r="AB178" s="210" t="s">
        <v>575</v>
      </c>
      <c r="AC178" s="209" t="s">
        <v>232</v>
      </c>
      <c r="AD178" s="209" t="s">
        <v>237</v>
      </c>
      <c r="AE178" s="209" t="s">
        <v>241</v>
      </c>
      <c r="AF178" s="211">
        <f t="shared" ref="AF178:AF182" si="91">IFERROR(IF(AND(Y177="Probabilidad",Y178="Probabilidad"),(AH177-(+AH177*AB178)),IF(Y178="Probabilidad",(Q177-(+Q177*AB178)),IF(Y178="Impacto",AH177,""))),"")</f>
        <v>0.216</v>
      </c>
      <c r="AG178" s="212" t="str">
        <f t="shared" si="1"/>
        <v>Baja</v>
      </c>
      <c r="AH178" s="210">
        <f t="shared" si="2"/>
        <v>0.216</v>
      </c>
      <c r="AI178" s="212" t="str">
        <f t="shared" ca="1" si="3"/>
        <v>Mayor</v>
      </c>
      <c r="AJ178" s="210">
        <f ca="1">IFERROR(IF(AND(Y177="Impacto",Y178="Impacto"),(AJ177-(+AJ177*AB178)),IF(Y178="Impacto",(U177-(+U177*AB178)),IF(Y178="Probabilidad",AJ177,""))),"")</f>
        <v>0.8</v>
      </c>
      <c r="AK178" s="213" t="str">
        <f t="shared" ca="1" si="4"/>
        <v>Alto</v>
      </c>
      <c r="AL178" s="209" t="s">
        <v>275</v>
      </c>
      <c r="AM178" s="272"/>
      <c r="AN178" s="272"/>
      <c r="AO178" s="285"/>
      <c r="AP178" s="285"/>
      <c r="AQ178" s="272"/>
      <c r="AR178" s="272"/>
      <c r="AS178" s="219"/>
      <c r="AT178" s="219"/>
      <c r="AU178" s="219"/>
      <c r="AV178" s="219"/>
      <c r="AW178" s="219"/>
      <c r="AX178" s="219"/>
      <c r="AY178" s="219"/>
      <c r="AZ178" s="219"/>
      <c r="BA178" s="219"/>
      <c r="BB178" s="219"/>
      <c r="BC178" s="219"/>
      <c r="BD178" s="219"/>
      <c r="BE178" s="219"/>
      <c r="BF178" s="219"/>
      <c r="BG178" s="219"/>
      <c r="BH178" s="219"/>
      <c r="BI178" s="219"/>
      <c r="BJ178" s="219"/>
      <c r="BK178" s="219"/>
      <c r="BL178" s="219"/>
    </row>
    <row r="179" spans="1:64" s="217" customFormat="1" ht="136.5" customHeight="1" thickTop="1" thickBot="1" x14ac:dyDescent="0.3">
      <c r="A179" s="280"/>
      <c r="B179" s="280"/>
      <c r="C179" s="280"/>
      <c r="D179" s="279"/>
      <c r="E179" s="280"/>
      <c r="F179" s="280"/>
      <c r="G179" s="280"/>
      <c r="H179" s="280"/>
      <c r="I179" s="288"/>
      <c r="J179" s="288"/>
      <c r="K179" s="288"/>
      <c r="L179" s="288"/>
      <c r="M179" s="280"/>
      <c r="N179" s="280"/>
      <c r="O179" s="288"/>
      <c r="P179" s="288"/>
      <c r="Q179" s="280"/>
      <c r="R179" s="280"/>
      <c r="S179" s="280"/>
      <c r="T179" s="288"/>
      <c r="U179" s="280"/>
      <c r="V179" s="288"/>
      <c r="W179" s="214">
        <v>3</v>
      </c>
      <c r="X179" s="215" t="s">
        <v>986</v>
      </c>
      <c r="Y179" s="208" t="str">
        <f t="shared" si="0"/>
        <v>Probabilidad</v>
      </c>
      <c r="Z179" s="209" t="s">
        <v>221</v>
      </c>
      <c r="AA179" s="209" t="s">
        <v>229</v>
      </c>
      <c r="AB179" s="210" t="s">
        <v>575</v>
      </c>
      <c r="AC179" s="209" t="s">
        <v>232</v>
      </c>
      <c r="AD179" s="209" t="s">
        <v>237</v>
      </c>
      <c r="AE179" s="209" t="s">
        <v>241</v>
      </c>
      <c r="AF179" s="211">
        <f t="shared" si="91"/>
        <v>0.12959999999999999</v>
      </c>
      <c r="AG179" s="212" t="str">
        <f t="shared" si="1"/>
        <v>Muy Baja</v>
      </c>
      <c r="AH179" s="210">
        <f t="shared" si="2"/>
        <v>0.12959999999999999</v>
      </c>
      <c r="AI179" s="212" t="str">
        <f t="shared" ca="1" si="3"/>
        <v>Mayor</v>
      </c>
      <c r="AJ179" s="210">
        <f t="shared" ref="AJ179:AJ182" ca="1" si="92">IFERROR(IF(AND(Y178="Impacto",Y179="Impacto"),(AJ178-(+AJ178*AB179)),IF(AND(Y178="Probabilidad",Y179="Impacto"),(AJ177-(+AJ177*AB179)),IF(Y179="Probabilidad",AJ178,""))),"")</f>
        <v>0.8</v>
      </c>
      <c r="AK179" s="213" t="str">
        <f t="shared" ca="1" si="4"/>
        <v>Alto</v>
      </c>
      <c r="AL179" s="209" t="s">
        <v>275</v>
      </c>
      <c r="AM179" s="272"/>
      <c r="AN179" s="272"/>
      <c r="AO179" s="285"/>
      <c r="AP179" s="285"/>
      <c r="AQ179" s="272"/>
      <c r="AR179" s="272"/>
      <c r="AS179" s="219"/>
      <c r="AT179" s="219"/>
      <c r="AU179" s="219"/>
      <c r="AV179" s="219"/>
      <c r="AW179" s="219"/>
      <c r="AX179" s="219"/>
      <c r="AY179" s="219"/>
      <c r="AZ179" s="219"/>
      <c r="BA179" s="219"/>
      <c r="BB179" s="219"/>
      <c r="BC179" s="219"/>
      <c r="BD179" s="219"/>
      <c r="BE179" s="219"/>
      <c r="BF179" s="219"/>
      <c r="BG179" s="219"/>
      <c r="BH179" s="219"/>
      <c r="BI179" s="219"/>
      <c r="BJ179" s="219"/>
      <c r="BK179" s="219"/>
      <c r="BL179" s="219"/>
    </row>
    <row r="180" spans="1:64" s="217" customFormat="1" ht="107.25" customHeight="1" thickTop="1" thickBot="1" x14ac:dyDescent="0.3">
      <c r="A180" s="280"/>
      <c r="B180" s="280"/>
      <c r="C180" s="280"/>
      <c r="D180" s="279"/>
      <c r="E180" s="280"/>
      <c r="F180" s="280"/>
      <c r="G180" s="280"/>
      <c r="H180" s="280"/>
      <c r="I180" s="288"/>
      <c r="J180" s="288"/>
      <c r="K180" s="288"/>
      <c r="L180" s="288"/>
      <c r="M180" s="280"/>
      <c r="N180" s="280"/>
      <c r="O180" s="288"/>
      <c r="P180" s="288"/>
      <c r="Q180" s="280"/>
      <c r="R180" s="280"/>
      <c r="S180" s="280"/>
      <c r="T180" s="288"/>
      <c r="U180" s="280"/>
      <c r="V180" s="288"/>
      <c r="W180" s="214">
        <v>4</v>
      </c>
      <c r="X180" s="215" t="s">
        <v>987</v>
      </c>
      <c r="Y180" s="208" t="str">
        <f t="shared" si="0"/>
        <v>Probabilidad</v>
      </c>
      <c r="Z180" s="209" t="s">
        <v>221</v>
      </c>
      <c r="AA180" s="209" t="s">
        <v>229</v>
      </c>
      <c r="AB180" s="210" t="s">
        <v>575</v>
      </c>
      <c r="AC180" s="209" t="s">
        <v>232</v>
      </c>
      <c r="AD180" s="209" t="s">
        <v>237</v>
      </c>
      <c r="AE180" s="209" t="s">
        <v>241</v>
      </c>
      <c r="AF180" s="211">
        <f t="shared" si="91"/>
        <v>7.7759999999999996E-2</v>
      </c>
      <c r="AG180" s="212" t="str">
        <f t="shared" si="1"/>
        <v>Muy Baja</v>
      </c>
      <c r="AH180" s="210">
        <f t="shared" si="2"/>
        <v>7.7759999999999996E-2</v>
      </c>
      <c r="AI180" s="212" t="str">
        <f t="shared" ca="1" si="3"/>
        <v>Mayor</v>
      </c>
      <c r="AJ180" s="210">
        <f t="shared" ca="1" si="92"/>
        <v>0.8</v>
      </c>
      <c r="AK180" s="213" t="str">
        <f t="shared" ca="1" si="4"/>
        <v>Alto</v>
      </c>
      <c r="AL180" s="209" t="s">
        <v>275</v>
      </c>
      <c r="AM180" s="272"/>
      <c r="AN180" s="272"/>
      <c r="AO180" s="285"/>
      <c r="AP180" s="285"/>
      <c r="AQ180" s="272"/>
      <c r="AR180" s="272"/>
      <c r="AS180" s="219"/>
      <c r="AT180" s="219"/>
      <c r="AU180" s="219"/>
      <c r="AV180" s="219"/>
      <c r="AW180" s="219"/>
      <c r="AX180" s="219"/>
      <c r="AY180" s="219"/>
      <c r="AZ180" s="219"/>
      <c r="BA180" s="219"/>
      <c r="BB180" s="219"/>
      <c r="BC180" s="219"/>
      <c r="BD180" s="219"/>
      <c r="BE180" s="219"/>
      <c r="BF180" s="219"/>
      <c r="BG180" s="219"/>
      <c r="BH180" s="219"/>
      <c r="BI180" s="219"/>
      <c r="BJ180" s="219"/>
      <c r="BK180" s="219"/>
      <c r="BL180" s="219"/>
    </row>
    <row r="181" spans="1:64" s="217" customFormat="1" ht="107.25" customHeight="1" thickTop="1" thickBot="1" x14ac:dyDescent="0.3">
      <c r="A181" s="280"/>
      <c r="B181" s="280"/>
      <c r="C181" s="280"/>
      <c r="D181" s="279"/>
      <c r="E181" s="280"/>
      <c r="F181" s="280"/>
      <c r="G181" s="280"/>
      <c r="H181" s="280"/>
      <c r="I181" s="288"/>
      <c r="J181" s="288"/>
      <c r="K181" s="288"/>
      <c r="L181" s="288"/>
      <c r="M181" s="280"/>
      <c r="N181" s="280"/>
      <c r="O181" s="288"/>
      <c r="P181" s="288"/>
      <c r="Q181" s="280"/>
      <c r="R181" s="280"/>
      <c r="S181" s="280"/>
      <c r="T181" s="288"/>
      <c r="U181" s="280"/>
      <c r="V181" s="288"/>
      <c r="W181" s="214">
        <v>5</v>
      </c>
      <c r="X181" s="215" t="s">
        <v>988</v>
      </c>
      <c r="Y181" s="208" t="str">
        <f t="shared" si="0"/>
        <v>Probabilidad</v>
      </c>
      <c r="Z181" s="209" t="s">
        <v>221</v>
      </c>
      <c r="AA181" s="209" t="s">
        <v>229</v>
      </c>
      <c r="AB181" s="210" t="s">
        <v>575</v>
      </c>
      <c r="AC181" s="209" t="s">
        <v>232</v>
      </c>
      <c r="AD181" s="209" t="s">
        <v>237</v>
      </c>
      <c r="AE181" s="209" t="s">
        <v>241</v>
      </c>
      <c r="AF181" s="211">
        <f t="shared" si="91"/>
        <v>4.6655999999999996E-2</v>
      </c>
      <c r="AG181" s="212" t="str">
        <f t="shared" si="1"/>
        <v>Muy Baja</v>
      </c>
      <c r="AH181" s="210">
        <f t="shared" si="2"/>
        <v>4.6655999999999996E-2</v>
      </c>
      <c r="AI181" s="212" t="str">
        <f t="shared" ca="1" si="3"/>
        <v>Mayor</v>
      </c>
      <c r="AJ181" s="210">
        <f t="shared" ca="1" si="92"/>
        <v>0.8</v>
      </c>
      <c r="AK181" s="213" t="str">
        <f t="shared" ca="1" si="4"/>
        <v>Alto</v>
      </c>
      <c r="AL181" s="209" t="s">
        <v>275</v>
      </c>
      <c r="AM181" s="272"/>
      <c r="AN181" s="272"/>
      <c r="AO181" s="285"/>
      <c r="AP181" s="285"/>
      <c r="AQ181" s="272"/>
      <c r="AR181" s="272"/>
      <c r="AS181" s="219"/>
      <c r="AT181" s="219"/>
      <c r="AU181" s="219"/>
      <c r="AV181" s="219"/>
      <c r="AW181" s="219"/>
      <c r="AX181" s="219"/>
      <c r="AY181" s="219"/>
      <c r="AZ181" s="219"/>
      <c r="BA181" s="219"/>
      <c r="BB181" s="219"/>
      <c r="BC181" s="219"/>
      <c r="BD181" s="219"/>
      <c r="BE181" s="219"/>
      <c r="BF181" s="219"/>
      <c r="BG181" s="219"/>
      <c r="BH181" s="219"/>
      <c r="BI181" s="219"/>
      <c r="BJ181" s="219"/>
      <c r="BK181" s="219"/>
      <c r="BL181" s="219"/>
    </row>
    <row r="182" spans="1:64" s="217" customFormat="1" ht="107.25" customHeight="1" thickTop="1" thickBot="1" x14ac:dyDescent="0.3">
      <c r="A182" s="280"/>
      <c r="B182" s="280"/>
      <c r="C182" s="280"/>
      <c r="D182" s="279"/>
      <c r="E182" s="280"/>
      <c r="F182" s="280"/>
      <c r="G182" s="280"/>
      <c r="H182" s="280"/>
      <c r="I182" s="288"/>
      <c r="J182" s="288"/>
      <c r="K182" s="288"/>
      <c r="L182" s="288"/>
      <c r="M182" s="280"/>
      <c r="N182" s="280"/>
      <c r="O182" s="288"/>
      <c r="P182" s="288"/>
      <c r="Q182" s="280"/>
      <c r="R182" s="280"/>
      <c r="S182" s="280"/>
      <c r="T182" s="288"/>
      <c r="U182" s="280"/>
      <c r="V182" s="288"/>
      <c r="W182" s="214">
        <v>6</v>
      </c>
      <c r="X182" s="215" t="s">
        <v>989</v>
      </c>
      <c r="Y182" s="208" t="str">
        <f t="shared" si="0"/>
        <v>Probabilidad</v>
      </c>
      <c r="Z182" s="209" t="s">
        <v>223</v>
      </c>
      <c r="AA182" s="209" t="s">
        <v>229</v>
      </c>
      <c r="AB182" s="210" t="s">
        <v>1229</v>
      </c>
      <c r="AC182" s="209" t="s">
        <v>232</v>
      </c>
      <c r="AD182" s="209" t="s">
        <v>237</v>
      </c>
      <c r="AE182" s="209" t="s">
        <v>241</v>
      </c>
      <c r="AF182" s="211">
        <f t="shared" si="91"/>
        <v>3.2659199999999999E-2</v>
      </c>
      <c r="AG182" s="212" t="str">
        <f t="shared" si="1"/>
        <v>Muy Baja</v>
      </c>
      <c r="AH182" s="210">
        <f t="shared" si="2"/>
        <v>3.2659199999999999E-2</v>
      </c>
      <c r="AI182" s="212" t="str">
        <f t="shared" ca="1" si="3"/>
        <v>Mayor</v>
      </c>
      <c r="AJ182" s="210">
        <f t="shared" ca="1" si="92"/>
        <v>0.8</v>
      </c>
      <c r="AK182" s="213" t="str">
        <f t="shared" ca="1" si="4"/>
        <v>Alto</v>
      </c>
      <c r="AL182" s="209" t="s">
        <v>275</v>
      </c>
      <c r="AM182" s="272"/>
      <c r="AN182" s="272"/>
      <c r="AO182" s="285"/>
      <c r="AP182" s="285"/>
      <c r="AQ182" s="272"/>
      <c r="AR182" s="272"/>
      <c r="AS182" s="219"/>
      <c r="AT182" s="219"/>
      <c r="AU182" s="219"/>
      <c r="AV182" s="219"/>
      <c r="AW182" s="219"/>
      <c r="AX182" s="219"/>
      <c r="AY182" s="219"/>
      <c r="AZ182" s="219"/>
      <c r="BA182" s="219"/>
      <c r="BB182" s="219"/>
      <c r="BC182" s="219"/>
      <c r="BD182" s="219"/>
      <c r="BE182" s="219"/>
      <c r="BF182" s="219"/>
      <c r="BG182" s="219"/>
      <c r="BH182" s="219"/>
      <c r="BI182" s="219"/>
      <c r="BJ182" s="219"/>
      <c r="BK182" s="219"/>
      <c r="BL182" s="219"/>
    </row>
    <row r="183" spans="1:64" s="217" customFormat="1" ht="69" customHeight="1" thickTop="1" thickBot="1" x14ac:dyDescent="0.3">
      <c r="A183" s="281">
        <v>74</v>
      </c>
      <c r="B183" s="274" t="s">
        <v>990</v>
      </c>
      <c r="C183" s="272" t="s">
        <v>290</v>
      </c>
      <c r="D183" s="272" t="s">
        <v>980</v>
      </c>
      <c r="E183" s="272" t="s">
        <v>249</v>
      </c>
      <c r="F183" s="272" t="s">
        <v>991</v>
      </c>
      <c r="G183" s="272" t="s">
        <v>992</v>
      </c>
      <c r="H183" s="272" t="s">
        <v>993</v>
      </c>
      <c r="I183" s="286" t="s">
        <v>496</v>
      </c>
      <c r="J183" s="286" t="s">
        <v>496</v>
      </c>
      <c r="K183" s="286" t="s">
        <v>496</v>
      </c>
      <c r="L183" s="286" t="s">
        <v>496</v>
      </c>
      <c r="M183" s="272" t="s">
        <v>485</v>
      </c>
      <c r="N183" s="272"/>
      <c r="O183" s="273">
        <v>365</v>
      </c>
      <c r="P183" s="286" t="str">
        <f>IF(O183&lt;=0,"",IF(O183&lt;=2,"Muy Baja",IF(O183&lt;=24,"Baja",IF(O183&lt;=500,"Media",IF(O183&lt;=5000,"Alta","Muy Alta")))))</f>
        <v>Media</v>
      </c>
      <c r="Q183" s="289">
        <f>IF(P183="","",IF(P183="Muy Baja",0.2,IF(P183="Baja",0.4,IF(P183="Media",0.6,IF(P183="Alta",0.8,IF(P183="Muy Alta",1,))))))</f>
        <v>0.6</v>
      </c>
      <c r="R183" s="289" t="s">
        <v>202</v>
      </c>
      <c r="S183" s="289" t="str">
        <f ca="1">IF(NOT(ISERROR(MATCH(R183,'Tabla Impacto'!$B$221:$B$224,0))),'Tabla Impacto'!$F$224&amp;"Por favor no seleccionar los criterios de impacto(Afectación Económica o presupuestal y Pérdida Reputacional)",R183)</f>
        <v xml:space="preserve">Entre 50 y 100 SMLMV </v>
      </c>
      <c r="T183" s="286" t="str">
        <f ca="1">+IF(OR(S183='Tabla Impacto'!$C$11,S183='Tabla Impacto'!$D$11),"Leve",IF(OR(S183='Tabla Impacto'!$C$12,S183='Tabla Impacto'!$D$12),"Menor",IF(OR(S183='Tabla Impacto'!$C$13,S183='Tabla Impacto'!$D$13,S183='Tabla Impacto'!$E$13),"Moderado",IF(OR(S183='Tabla Impacto'!$C$14,S183='Tabla Impacto'!$D$14,S183='Tabla Impacto'!$E$14),"Mayor",IF(OR(S183='Tabla Impacto'!$C$15,S183='Tabla Impacto'!$D$15,S183='Tabla Impacto'!$E$15),"Catastrófico","")))))</f>
        <v>Moderado</v>
      </c>
      <c r="U183" s="289">
        <f ca="1">IF(T183="","",IF(T183="Leve",0.2,IF(T183="Menor",0.4,IF(T183="Moderado",0.6,IF(T183="Mayor",0.8,IF(T183="Catastrófico",1,))))))</f>
        <v>0.6</v>
      </c>
      <c r="V183" s="287" t="str">
        <f ca="1">IF(OR(AND(P183="Muy Baja",T183="Leve"),AND(P183="Muy Baja",T183="Menor"),AND(P183="Baja",T183="Leve")),"Bajo",IF(OR(AND(P183="Muy baja",T183="Moderado"),AND(P183="Baja",T183="Menor"),AND(P183="Baja",T183="Moderado"),AND(P183="Media",T183="Leve"),AND(P183="Media",T183="Menor"),AND(P183="Media",T183="Moderado"),AND(P183="Alta",T183="Leve"),AND(P183="Alta",T183="Menor")),"Moderado",IF(OR(AND(P183="Muy Baja",T183="Mayor"),AND(P183="Baja",T183="Mayor"),AND(P183="Media",T183="Mayor"),AND(P183="Alta",T183="Moderado"),AND(P183="Alta",T183="Mayor"),AND(P183="Muy Alta",T183="Leve"),AND(P183="Muy Alta",T183="Menor"),AND(P183="Muy Alta",T183="Moderado"),AND(P183="Muy Alta",T183="Mayor")),"Alto",IF(OR(AND(P183="Muy Baja",T183="Catastrófico"),AND(P183="Baja",T183="Catastrófico"),AND(P183="Media",T183="Catastrófico"),AND(P183="Alta",T183="Catastrófico"),AND(P183="Muy Alta",T183="Catastrófico")),"Extremo",""))))</f>
        <v>Moderado</v>
      </c>
      <c r="W183" s="214">
        <v>1</v>
      </c>
      <c r="X183" s="215" t="s">
        <v>994</v>
      </c>
      <c r="Y183" s="208" t="str">
        <f t="shared" si="0"/>
        <v>Probabilidad</v>
      </c>
      <c r="Z183" s="209" t="s">
        <v>221</v>
      </c>
      <c r="AA183" s="209" t="s">
        <v>229</v>
      </c>
      <c r="AB183" s="210" t="s">
        <v>575</v>
      </c>
      <c r="AC183" s="209" t="s">
        <v>232</v>
      </c>
      <c r="AD183" s="209" t="s">
        <v>237</v>
      </c>
      <c r="AE183" s="209" t="s">
        <v>241</v>
      </c>
      <c r="AF183" s="211">
        <f>IFERROR(IF(Y183="Probabilidad",(Q183-(+Q183*AB183)),IF(Y183="Impacto",Q183,"")),"")</f>
        <v>0.36</v>
      </c>
      <c r="AG183" s="212" t="str">
        <f t="shared" si="1"/>
        <v>Baja</v>
      </c>
      <c r="AH183" s="210">
        <f t="shared" si="2"/>
        <v>0.36</v>
      </c>
      <c r="AI183" s="212" t="str">
        <f t="shared" ca="1" si="3"/>
        <v>Moderado</v>
      </c>
      <c r="AJ183" s="210">
        <f ca="1">IFERROR(IF(Y183="Impacto",(U183-(+U183*AB183)),IF(Y183="Probabilidad",U183,"")),"")</f>
        <v>0.6</v>
      </c>
      <c r="AK183" s="213" t="str">
        <f t="shared" ca="1" si="4"/>
        <v>Moderado</v>
      </c>
      <c r="AL183" s="209" t="s">
        <v>268</v>
      </c>
      <c r="AM183" s="215"/>
      <c r="AN183" s="215"/>
      <c r="AO183" s="216"/>
      <c r="AP183" s="216"/>
      <c r="AQ183" s="215"/>
      <c r="AR183" s="215"/>
      <c r="AS183" s="219"/>
      <c r="AT183" s="219"/>
      <c r="AU183" s="219"/>
      <c r="AV183" s="219"/>
      <c r="AW183" s="219"/>
      <c r="AX183" s="219"/>
      <c r="AY183" s="219"/>
      <c r="AZ183" s="219"/>
      <c r="BA183" s="219"/>
      <c r="BB183" s="219"/>
      <c r="BC183" s="219"/>
      <c r="BD183" s="219"/>
      <c r="BE183" s="219"/>
      <c r="BF183" s="219"/>
      <c r="BG183" s="219"/>
      <c r="BH183" s="219"/>
      <c r="BI183" s="219"/>
      <c r="BJ183" s="219"/>
      <c r="BK183" s="219"/>
      <c r="BL183" s="219"/>
    </row>
    <row r="184" spans="1:64" s="217" customFormat="1" ht="69" customHeight="1" thickTop="1" thickBot="1" x14ac:dyDescent="0.3">
      <c r="A184" s="280"/>
      <c r="B184" s="280"/>
      <c r="C184" s="280"/>
      <c r="D184" s="279"/>
      <c r="E184" s="280"/>
      <c r="F184" s="280"/>
      <c r="G184" s="280"/>
      <c r="H184" s="280"/>
      <c r="I184" s="288"/>
      <c r="J184" s="288"/>
      <c r="K184" s="288"/>
      <c r="L184" s="288"/>
      <c r="M184" s="280"/>
      <c r="N184" s="280"/>
      <c r="O184" s="288"/>
      <c r="P184" s="288"/>
      <c r="Q184" s="280"/>
      <c r="R184" s="280"/>
      <c r="S184" s="280"/>
      <c r="T184" s="288"/>
      <c r="U184" s="280"/>
      <c r="V184" s="288"/>
      <c r="W184" s="214">
        <v>2</v>
      </c>
      <c r="X184" s="215" t="s">
        <v>995</v>
      </c>
      <c r="Y184" s="208" t="str">
        <f t="shared" si="0"/>
        <v>Probabilidad</v>
      </c>
      <c r="Z184" s="209" t="s">
        <v>221</v>
      </c>
      <c r="AA184" s="209" t="s">
        <v>229</v>
      </c>
      <c r="AB184" s="210" t="s">
        <v>575</v>
      </c>
      <c r="AC184" s="209" t="s">
        <v>232</v>
      </c>
      <c r="AD184" s="209" t="s">
        <v>237</v>
      </c>
      <c r="AE184" s="209" t="s">
        <v>241</v>
      </c>
      <c r="AF184" s="211">
        <f t="shared" ref="AF184:AF185" si="93">IFERROR(IF(AND(Y183="Probabilidad",Y184="Probabilidad"),(AH183-(+AH183*AB184)),IF(Y184="Probabilidad",(Q183-(+Q183*AB184)),IF(Y184="Impacto",AH183,""))),"")</f>
        <v>0.216</v>
      </c>
      <c r="AG184" s="212" t="str">
        <f t="shared" si="1"/>
        <v>Baja</v>
      </c>
      <c r="AH184" s="210">
        <f t="shared" si="2"/>
        <v>0.216</v>
      </c>
      <c r="AI184" s="212" t="str">
        <f t="shared" ca="1" si="3"/>
        <v>Moderado</v>
      </c>
      <c r="AJ184" s="210">
        <f ca="1">IFERROR(IF(AND(Y183="Impacto",Y184="Impacto"),(AJ183-(+AJ183*AB184)),IF(Y184="Impacto",(U183-(+U183*AB184)),IF(Y184="Probabilidad",AJ183,""))),"")</f>
        <v>0.6</v>
      </c>
      <c r="AK184" s="213" t="str">
        <f t="shared" ca="1" si="4"/>
        <v>Moderado</v>
      </c>
      <c r="AL184" s="209" t="s">
        <v>268</v>
      </c>
      <c r="AM184" s="215"/>
      <c r="AN184" s="215"/>
      <c r="AO184" s="216"/>
      <c r="AP184" s="216"/>
      <c r="AQ184" s="215"/>
      <c r="AR184" s="215"/>
      <c r="AS184" s="219"/>
      <c r="AT184" s="219"/>
      <c r="AU184" s="219"/>
      <c r="AV184" s="219"/>
      <c r="AW184" s="219"/>
      <c r="AX184" s="219"/>
      <c r="AY184" s="219"/>
      <c r="AZ184" s="219"/>
      <c r="BA184" s="219"/>
      <c r="BB184" s="219"/>
      <c r="BC184" s="219"/>
      <c r="BD184" s="219"/>
      <c r="BE184" s="219"/>
      <c r="BF184" s="219"/>
      <c r="BG184" s="219"/>
      <c r="BH184" s="219"/>
      <c r="BI184" s="219"/>
      <c r="BJ184" s="219"/>
      <c r="BK184" s="219"/>
      <c r="BL184" s="219"/>
    </row>
    <row r="185" spans="1:64" s="217" customFormat="1" ht="69" customHeight="1" thickTop="1" thickBot="1" x14ac:dyDescent="0.3">
      <c r="A185" s="280"/>
      <c r="B185" s="280"/>
      <c r="C185" s="280"/>
      <c r="D185" s="279"/>
      <c r="E185" s="280"/>
      <c r="F185" s="280"/>
      <c r="G185" s="280"/>
      <c r="H185" s="280"/>
      <c r="I185" s="288"/>
      <c r="J185" s="288"/>
      <c r="K185" s="288"/>
      <c r="L185" s="288"/>
      <c r="M185" s="280"/>
      <c r="N185" s="280"/>
      <c r="O185" s="288"/>
      <c r="P185" s="288"/>
      <c r="Q185" s="280"/>
      <c r="R185" s="280"/>
      <c r="S185" s="280"/>
      <c r="T185" s="288"/>
      <c r="U185" s="280"/>
      <c r="V185" s="288"/>
      <c r="W185" s="214">
        <v>3</v>
      </c>
      <c r="X185" s="215" t="s">
        <v>996</v>
      </c>
      <c r="Y185" s="208" t="str">
        <f t="shared" si="0"/>
        <v>Probabilidad</v>
      </c>
      <c r="Z185" s="209" t="s">
        <v>221</v>
      </c>
      <c r="AA185" s="209" t="s">
        <v>229</v>
      </c>
      <c r="AB185" s="210" t="s">
        <v>575</v>
      </c>
      <c r="AC185" s="209" t="s">
        <v>232</v>
      </c>
      <c r="AD185" s="209" t="s">
        <v>237</v>
      </c>
      <c r="AE185" s="209" t="s">
        <v>241</v>
      </c>
      <c r="AF185" s="211">
        <f t="shared" si="93"/>
        <v>0.12959999999999999</v>
      </c>
      <c r="AG185" s="212" t="str">
        <f t="shared" si="1"/>
        <v>Muy Baja</v>
      </c>
      <c r="AH185" s="210">
        <f t="shared" si="2"/>
        <v>0.12959999999999999</v>
      </c>
      <c r="AI185" s="212" t="str">
        <f t="shared" ca="1" si="3"/>
        <v>Moderado</v>
      </c>
      <c r="AJ185" s="210">
        <f t="shared" ref="AJ185" ca="1" si="94">IFERROR(IF(AND(Y184="Impacto",Y185="Impacto"),(AJ184-(+AJ184*AB185)),IF(AND(Y184="Probabilidad",Y185="Impacto"),(AJ183-(+AJ183*AB185)),IF(Y185="Probabilidad",AJ184,""))),"")</f>
        <v>0.6</v>
      </c>
      <c r="AK185" s="213" t="str">
        <f t="shared" ca="1" si="4"/>
        <v>Moderado</v>
      </c>
      <c r="AL185" s="209" t="s">
        <v>268</v>
      </c>
      <c r="AM185" s="215"/>
      <c r="AN185" s="215"/>
      <c r="AO185" s="216"/>
      <c r="AP185" s="216"/>
      <c r="AQ185" s="215"/>
      <c r="AR185" s="215"/>
      <c r="AS185" s="219"/>
      <c r="AT185" s="219"/>
      <c r="AU185" s="219"/>
      <c r="AV185" s="219"/>
      <c r="AW185" s="219"/>
      <c r="AX185" s="219"/>
      <c r="AY185" s="219"/>
      <c r="AZ185" s="219"/>
      <c r="BA185" s="219"/>
      <c r="BB185" s="219"/>
      <c r="BC185" s="219"/>
      <c r="BD185" s="219"/>
      <c r="BE185" s="219"/>
      <c r="BF185" s="219"/>
      <c r="BG185" s="219"/>
      <c r="BH185" s="219"/>
      <c r="BI185" s="219"/>
      <c r="BJ185" s="219"/>
      <c r="BK185" s="219"/>
      <c r="BL185" s="219"/>
    </row>
    <row r="186" spans="1:64" s="217" customFormat="1" ht="213.75" customHeight="1" thickTop="1" thickBot="1" x14ac:dyDescent="0.3">
      <c r="A186" s="281">
        <v>75</v>
      </c>
      <c r="B186" s="274" t="s">
        <v>997</v>
      </c>
      <c r="C186" s="272" t="s">
        <v>290</v>
      </c>
      <c r="D186" s="272" t="s">
        <v>971</v>
      </c>
      <c r="E186" s="272" t="s">
        <v>253</v>
      </c>
      <c r="F186" s="272" t="s">
        <v>998</v>
      </c>
      <c r="G186" s="272" t="s">
        <v>999</v>
      </c>
      <c r="H186" s="272" t="s">
        <v>1233</v>
      </c>
      <c r="I186" s="286" t="s">
        <v>496</v>
      </c>
      <c r="J186" s="286" t="s">
        <v>496</v>
      </c>
      <c r="K186" s="286" t="s">
        <v>496</v>
      </c>
      <c r="L186" s="286" t="s">
        <v>496</v>
      </c>
      <c r="M186" s="342" t="s">
        <v>254</v>
      </c>
      <c r="N186" s="272"/>
      <c r="O186" s="273">
        <v>365</v>
      </c>
      <c r="P186" s="286" t="str">
        <f>IF(O186&lt;=0,"",IF(O186&lt;=2,"Muy Baja",IF(O186&lt;=24,"Baja",IF(O186&lt;=500,"Media",IF(O186&lt;=5000,"Alta","Muy Alta")))))</f>
        <v>Media</v>
      </c>
      <c r="Q186" s="289">
        <f>IF(P186="","",IF(P186="Muy Baja",0.2,IF(P186="Baja",0.4,IF(P186="Media",0.6,IF(P186="Alta",0.8,IF(P186="Muy Alta",1,))))))</f>
        <v>0.6</v>
      </c>
      <c r="R186" s="289" t="s">
        <v>205</v>
      </c>
      <c r="S186" s="289" t="str">
        <f ca="1">IF(NOT(ISERROR(MATCH(R186,'Tabla Impacto'!$B$221:$B$224,0))),'Tabla Impacto'!$F$224&amp;"Por favor no seleccionar los criterios de impacto(Afectación Económica o presupuestal y Pérdida Reputacional)",R186)</f>
        <v xml:space="preserve">Entre 100 y 500 SMLMV </v>
      </c>
      <c r="T186" s="286" t="str">
        <f ca="1">+IF(OR(S186='Tabla Impacto'!$C$11,S186='Tabla Impacto'!$D$11),"Leve",IF(OR(S186='Tabla Impacto'!$C$12,S186='Tabla Impacto'!$D$12),"Menor",IF(OR(S186='Tabla Impacto'!$C$13,S186='Tabla Impacto'!$D$13,S186='Tabla Impacto'!$E$13),"Moderado",IF(OR(S186='Tabla Impacto'!$C$14,S186='Tabla Impacto'!$D$14,S186='Tabla Impacto'!$E$14),"Mayor",IF(OR(S186='Tabla Impacto'!$C$15,S186='Tabla Impacto'!$D$15,S186='Tabla Impacto'!$E$15),"Catastrófico","")))))</f>
        <v>Mayor</v>
      </c>
      <c r="U186" s="289">
        <f ca="1">IF(T186="","",IF(T186="Leve",0.2,IF(T186="Menor",0.4,IF(T186="Moderado",0.6,IF(T186="Mayor",0.8,IF(T186="Catastrófico",1,))))))</f>
        <v>0.8</v>
      </c>
      <c r="V186" s="287" t="str">
        <f ca="1">IF(OR(AND(P186="Muy Baja",T186="Leve"),AND(P186="Muy Baja",T186="Menor"),AND(P186="Baja",T186="Leve")),"Bajo",IF(OR(AND(P186="Muy baja",T186="Moderado"),AND(P186="Baja",T186="Menor"),AND(P186="Baja",T186="Moderado"),AND(P186="Media",T186="Leve"),AND(P186="Media",T186="Menor"),AND(P186="Media",T186="Moderado"),AND(P186="Alta",T186="Leve"),AND(P186="Alta",T186="Menor")),"Moderado",IF(OR(AND(P186="Muy Baja",T186="Mayor"),AND(P186="Baja",T186="Mayor"),AND(P186="Media",T186="Mayor"),AND(P186="Alta",T186="Moderado"),AND(P186="Alta",T186="Mayor"),AND(P186="Muy Alta",T186="Leve"),AND(P186="Muy Alta",T186="Menor"),AND(P186="Muy Alta",T186="Moderado"),AND(P186="Muy Alta",T186="Mayor")),"Alto",IF(OR(AND(P186="Muy Baja",T186="Catastrófico"),AND(P186="Baja",T186="Catastrófico"),AND(P186="Media",T186="Catastrófico"),AND(P186="Alta",T186="Catastrófico"),AND(P186="Muy Alta",T186="Catastrófico")),"Extremo",""))))</f>
        <v>Alto</v>
      </c>
      <c r="W186" s="214">
        <v>1</v>
      </c>
      <c r="X186" s="215" t="s">
        <v>1000</v>
      </c>
      <c r="Y186" s="208" t="str">
        <f t="shared" si="0"/>
        <v>Probabilidad</v>
      </c>
      <c r="Z186" s="209" t="s">
        <v>221</v>
      </c>
      <c r="AA186" s="209" t="s">
        <v>229</v>
      </c>
      <c r="AB186" s="210" t="s">
        <v>575</v>
      </c>
      <c r="AC186" s="209" t="s">
        <v>232</v>
      </c>
      <c r="AD186" s="209" t="s">
        <v>237</v>
      </c>
      <c r="AE186" s="209" t="s">
        <v>241</v>
      </c>
      <c r="AF186" s="211">
        <f>IFERROR(IF(Y186="Probabilidad",(Q186-(+Q186*AB186)),IF(Y186="Impacto",Q186,"")),"")</f>
        <v>0.36</v>
      </c>
      <c r="AG186" s="212" t="str">
        <f t="shared" si="1"/>
        <v>Baja</v>
      </c>
      <c r="AH186" s="210">
        <f t="shared" si="2"/>
        <v>0.36</v>
      </c>
      <c r="AI186" s="212" t="str">
        <f t="shared" ca="1" si="3"/>
        <v>Mayor</v>
      </c>
      <c r="AJ186" s="210">
        <f ca="1">IFERROR(IF(Y186="Impacto",(U186-(+U186*AB186)),IF(Y186="Probabilidad",U186,"")),"")</f>
        <v>0.8</v>
      </c>
      <c r="AK186" s="213" t="str">
        <f t="shared" ca="1" si="4"/>
        <v>Alto</v>
      </c>
      <c r="AL186" s="209" t="s">
        <v>275</v>
      </c>
      <c r="AM186" s="272" t="s">
        <v>1207</v>
      </c>
      <c r="AN186" s="272" t="s">
        <v>1208</v>
      </c>
      <c r="AO186" s="285">
        <v>46054</v>
      </c>
      <c r="AP186" s="285" t="s">
        <v>1183</v>
      </c>
      <c r="AQ186" s="272" t="s">
        <v>1209</v>
      </c>
      <c r="AR186" s="272" t="s">
        <v>272</v>
      </c>
      <c r="AS186" s="219"/>
      <c r="AT186" s="219"/>
      <c r="AU186" s="219"/>
      <c r="AV186" s="219"/>
      <c r="AW186" s="219"/>
      <c r="AX186" s="219"/>
      <c r="AY186" s="219"/>
      <c r="AZ186" s="219"/>
      <c r="BA186" s="219"/>
      <c r="BB186" s="219"/>
      <c r="BC186" s="219"/>
      <c r="BD186" s="219"/>
      <c r="BE186" s="219"/>
      <c r="BF186" s="219"/>
      <c r="BG186" s="219"/>
      <c r="BH186" s="219"/>
      <c r="BI186" s="219"/>
      <c r="BJ186" s="219"/>
      <c r="BK186" s="219"/>
      <c r="BL186" s="219"/>
    </row>
    <row r="187" spans="1:64" s="217" customFormat="1" ht="104.25" customHeight="1" thickTop="1" thickBot="1" x14ac:dyDescent="0.3">
      <c r="A187" s="280"/>
      <c r="B187" s="280"/>
      <c r="C187" s="280"/>
      <c r="D187" s="279"/>
      <c r="E187" s="280"/>
      <c r="F187" s="280"/>
      <c r="G187" s="280"/>
      <c r="H187" s="280"/>
      <c r="I187" s="331"/>
      <c r="J187" s="331"/>
      <c r="K187" s="331"/>
      <c r="L187" s="331"/>
      <c r="M187" s="280"/>
      <c r="N187" s="280"/>
      <c r="O187" s="288"/>
      <c r="P187" s="288"/>
      <c r="Q187" s="280"/>
      <c r="R187" s="280"/>
      <c r="S187" s="280"/>
      <c r="T187" s="288"/>
      <c r="U187" s="280"/>
      <c r="V187" s="288"/>
      <c r="W187" s="214">
        <v>2</v>
      </c>
      <c r="X187" s="215" t="s">
        <v>1001</v>
      </c>
      <c r="Y187" s="208" t="str">
        <f t="shared" si="0"/>
        <v>Probabilidad</v>
      </c>
      <c r="Z187" s="209" t="s">
        <v>221</v>
      </c>
      <c r="AA187" s="209" t="s">
        <v>229</v>
      </c>
      <c r="AB187" s="210" t="s">
        <v>575</v>
      </c>
      <c r="AC187" s="209" t="s">
        <v>232</v>
      </c>
      <c r="AD187" s="209" t="s">
        <v>237</v>
      </c>
      <c r="AE187" s="209" t="s">
        <v>241</v>
      </c>
      <c r="AF187" s="211">
        <f t="shared" ref="AF187:AF189" si="95">IFERROR(IF(AND(Y186="Probabilidad",Y187="Probabilidad"),(AH186-(+AH186*AB187)),IF(Y187="Probabilidad",(Q186-(+Q186*AB187)),IF(Y187="Impacto",AH186,""))),"")</f>
        <v>0.216</v>
      </c>
      <c r="AG187" s="212" t="str">
        <f t="shared" si="1"/>
        <v>Baja</v>
      </c>
      <c r="AH187" s="210">
        <f t="shared" si="2"/>
        <v>0.216</v>
      </c>
      <c r="AI187" s="212" t="str">
        <f t="shared" ca="1" si="3"/>
        <v>Mayor</v>
      </c>
      <c r="AJ187" s="210">
        <f ca="1">IFERROR(IF(AND(Y186="Impacto",Y187="Impacto"),(AJ186-(+AJ186*AB187)),IF(Y187="Impacto",(U186-(+U186*AB187)),IF(Y187="Probabilidad",AJ186,""))),"")</f>
        <v>0.8</v>
      </c>
      <c r="AK187" s="213" t="str">
        <f t="shared" ca="1" si="4"/>
        <v>Alto</v>
      </c>
      <c r="AL187" s="209" t="s">
        <v>275</v>
      </c>
      <c r="AM187" s="272"/>
      <c r="AN187" s="272"/>
      <c r="AO187" s="285"/>
      <c r="AP187" s="285"/>
      <c r="AQ187" s="272"/>
      <c r="AR187" s="272"/>
      <c r="AS187" s="219"/>
      <c r="AT187" s="219"/>
      <c r="AU187" s="219"/>
      <c r="AV187" s="219"/>
      <c r="AW187" s="219"/>
      <c r="AX187" s="219"/>
      <c r="AY187" s="219"/>
      <c r="AZ187" s="219"/>
      <c r="BA187" s="219"/>
      <c r="BB187" s="219"/>
      <c r="BC187" s="219"/>
      <c r="BD187" s="219"/>
      <c r="BE187" s="219"/>
      <c r="BF187" s="219"/>
      <c r="BG187" s="219"/>
      <c r="BH187" s="219"/>
      <c r="BI187" s="219"/>
      <c r="BJ187" s="219"/>
      <c r="BK187" s="219"/>
      <c r="BL187" s="219"/>
    </row>
    <row r="188" spans="1:64" s="217" customFormat="1" ht="101.25" customHeight="1" thickTop="1" thickBot="1" x14ac:dyDescent="0.3">
      <c r="A188" s="280"/>
      <c r="B188" s="280"/>
      <c r="C188" s="280"/>
      <c r="D188" s="279"/>
      <c r="E188" s="280"/>
      <c r="F188" s="280"/>
      <c r="G188" s="280"/>
      <c r="H188" s="280"/>
      <c r="I188" s="331"/>
      <c r="J188" s="331"/>
      <c r="K188" s="331"/>
      <c r="L188" s="331"/>
      <c r="M188" s="280"/>
      <c r="N188" s="280"/>
      <c r="O188" s="288"/>
      <c r="P188" s="288"/>
      <c r="Q188" s="280"/>
      <c r="R188" s="280"/>
      <c r="S188" s="280"/>
      <c r="T188" s="288"/>
      <c r="U188" s="280"/>
      <c r="V188" s="288"/>
      <c r="W188" s="214">
        <v>3</v>
      </c>
      <c r="X188" s="215" t="s">
        <v>1002</v>
      </c>
      <c r="Y188" s="208" t="str">
        <f t="shared" si="0"/>
        <v>Probabilidad</v>
      </c>
      <c r="Z188" s="209" t="s">
        <v>221</v>
      </c>
      <c r="AA188" s="209" t="s">
        <v>229</v>
      </c>
      <c r="AB188" s="210" t="s">
        <v>575</v>
      </c>
      <c r="AC188" s="209" t="s">
        <v>232</v>
      </c>
      <c r="AD188" s="209" t="s">
        <v>237</v>
      </c>
      <c r="AE188" s="209" t="s">
        <v>241</v>
      </c>
      <c r="AF188" s="211">
        <f t="shared" si="95"/>
        <v>0.12959999999999999</v>
      </c>
      <c r="AG188" s="212" t="str">
        <f t="shared" si="1"/>
        <v>Muy Baja</v>
      </c>
      <c r="AH188" s="210">
        <f t="shared" si="2"/>
        <v>0.12959999999999999</v>
      </c>
      <c r="AI188" s="212" t="str">
        <f t="shared" ca="1" si="3"/>
        <v>Mayor</v>
      </c>
      <c r="AJ188" s="210">
        <f t="shared" ref="AJ188:AJ189" ca="1" si="96">IFERROR(IF(AND(Y187="Impacto",Y188="Impacto"),(AJ187-(+AJ187*AB188)),IF(AND(Y187="Probabilidad",Y188="Impacto"),(AJ186-(+AJ186*AB188)),IF(Y188="Probabilidad",AJ187,""))),"")</f>
        <v>0.8</v>
      </c>
      <c r="AK188" s="213" t="str">
        <f t="shared" ca="1" si="4"/>
        <v>Alto</v>
      </c>
      <c r="AL188" s="209" t="s">
        <v>275</v>
      </c>
      <c r="AM188" s="272"/>
      <c r="AN188" s="272"/>
      <c r="AO188" s="285"/>
      <c r="AP188" s="285"/>
      <c r="AQ188" s="272"/>
      <c r="AR188" s="272"/>
      <c r="AS188" s="219"/>
      <c r="AT188" s="219"/>
      <c r="AU188" s="219"/>
      <c r="AV188" s="219"/>
      <c r="AW188" s="219"/>
      <c r="AX188" s="219"/>
      <c r="AY188" s="219"/>
      <c r="AZ188" s="219"/>
      <c r="BA188" s="219"/>
      <c r="BB188" s="219"/>
      <c r="BC188" s="219"/>
      <c r="BD188" s="219"/>
      <c r="BE188" s="219"/>
      <c r="BF188" s="219"/>
      <c r="BG188" s="219"/>
      <c r="BH188" s="219"/>
      <c r="BI188" s="219"/>
      <c r="BJ188" s="219"/>
      <c r="BK188" s="219"/>
      <c r="BL188" s="219"/>
    </row>
    <row r="189" spans="1:64" s="217" customFormat="1" ht="218.25" customHeight="1" thickTop="1" thickBot="1" x14ac:dyDescent="0.3">
      <c r="A189" s="280"/>
      <c r="B189" s="280"/>
      <c r="C189" s="280"/>
      <c r="D189" s="279"/>
      <c r="E189" s="280"/>
      <c r="F189" s="280"/>
      <c r="G189" s="280"/>
      <c r="H189" s="280"/>
      <c r="I189" s="331"/>
      <c r="J189" s="331"/>
      <c r="K189" s="331"/>
      <c r="L189" s="331"/>
      <c r="M189" s="280"/>
      <c r="N189" s="280"/>
      <c r="O189" s="288"/>
      <c r="P189" s="288"/>
      <c r="Q189" s="280"/>
      <c r="R189" s="280"/>
      <c r="S189" s="280"/>
      <c r="T189" s="288"/>
      <c r="U189" s="280"/>
      <c r="V189" s="288"/>
      <c r="W189" s="214">
        <v>4</v>
      </c>
      <c r="X189" s="215" t="s">
        <v>1007</v>
      </c>
      <c r="Y189" s="208" t="str">
        <f t="shared" si="0"/>
        <v>Probabilidad</v>
      </c>
      <c r="Z189" s="209" t="s">
        <v>223</v>
      </c>
      <c r="AA189" s="209" t="s">
        <v>229</v>
      </c>
      <c r="AB189" s="210" t="s">
        <v>1229</v>
      </c>
      <c r="AC189" s="209" t="s">
        <v>232</v>
      </c>
      <c r="AD189" s="209" t="s">
        <v>237</v>
      </c>
      <c r="AE189" s="209" t="s">
        <v>241</v>
      </c>
      <c r="AF189" s="211">
        <f t="shared" si="95"/>
        <v>9.0719999999999995E-2</v>
      </c>
      <c r="AG189" s="212" t="str">
        <f t="shared" si="1"/>
        <v>Muy Baja</v>
      </c>
      <c r="AH189" s="210">
        <f t="shared" si="2"/>
        <v>9.0719999999999995E-2</v>
      </c>
      <c r="AI189" s="212" t="str">
        <f t="shared" ca="1" si="3"/>
        <v>Mayor</v>
      </c>
      <c r="AJ189" s="210">
        <f t="shared" ca="1" si="96"/>
        <v>0.8</v>
      </c>
      <c r="AK189" s="213" t="str">
        <f t="shared" ca="1" si="4"/>
        <v>Alto</v>
      </c>
      <c r="AL189" s="209" t="s">
        <v>275</v>
      </c>
      <c r="AM189" s="272"/>
      <c r="AN189" s="272"/>
      <c r="AO189" s="285"/>
      <c r="AP189" s="285"/>
      <c r="AQ189" s="272"/>
      <c r="AR189" s="272"/>
      <c r="AS189" s="219"/>
      <c r="AT189" s="219"/>
      <c r="AU189" s="219"/>
      <c r="AV189" s="219"/>
      <c r="AW189" s="219"/>
      <c r="AX189" s="219"/>
      <c r="AY189" s="219"/>
      <c r="AZ189" s="219"/>
      <c r="BA189" s="219"/>
      <c r="BB189" s="219"/>
      <c r="BC189" s="219"/>
      <c r="BD189" s="219"/>
      <c r="BE189" s="219"/>
      <c r="BF189" s="219"/>
      <c r="BG189" s="219"/>
      <c r="BH189" s="219"/>
      <c r="BI189" s="219"/>
      <c r="BJ189" s="219"/>
      <c r="BK189" s="219"/>
      <c r="BL189" s="219"/>
    </row>
    <row r="190" spans="1:64" s="217" customFormat="1" ht="198" customHeight="1" thickTop="1" thickBot="1" x14ac:dyDescent="0.3">
      <c r="A190" s="281">
        <v>76</v>
      </c>
      <c r="B190" s="274" t="s">
        <v>1003</v>
      </c>
      <c r="C190" s="272" t="s">
        <v>290</v>
      </c>
      <c r="D190" s="272" t="s">
        <v>971</v>
      </c>
      <c r="E190" s="272" t="s">
        <v>249</v>
      </c>
      <c r="F190" s="272" t="s">
        <v>998</v>
      </c>
      <c r="G190" s="272" t="s">
        <v>1004</v>
      </c>
      <c r="H190" s="272" t="s">
        <v>1234</v>
      </c>
      <c r="I190" s="286" t="s">
        <v>496</v>
      </c>
      <c r="J190" s="286" t="s">
        <v>496</v>
      </c>
      <c r="K190" s="286" t="s">
        <v>496</v>
      </c>
      <c r="L190" s="286" t="s">
        <v>496</v>
      </c>
      <c r="M190" s="342" t="s">
        <v>254</v>
      </c>
      <c r="N190" s="272"/>
      <c r="O190" s="273">
        <v>365</v>
      </c>
      <c r="P190" s="286" t="str">
        <f>IF(O190&lt;=0,"",IF(O190&lt;=2,"Muy Baja",IF(O190&lt;=24,"Baja",IF(O190&lt;=500,"Media",IF(O190&lt;=5000,"Alta","Muy Alta")))))</f>
        <v>Media</v>
      </c>
      <c r="Q190" s="289">
        <f>IF(P190="","",IF(P190="Muy Baja",0.2,IF(P190="Baja",0.4,IF(P190="Media",0.6,IF(P190="Alta",0.8,IF(P190="Muy Alta",1,))))))</f>
        <v>0.6</v>
      </c>
      <c r="R190" s="289" t="s">
        <v>205</v>
      </c>
      <c r="S190" s="289" t="str">
        <f ca="1">IF(NOT(ISERROR(MATCH(R190,'Tabla Impacto'!$B$221:$B$224,0))),'Tabla Impacto'!$F$224&amp;"Por favor no seleccionar los criterios de impacto(Afectación Económica o presupuestal y Pérdida Reputacional)",R190)</f>
        <v xml:space="preserve">Entre 100 y 500 SMLMV </v>
      </c>
      <c r="T190" s="286" t="str">
        <f ca="1">+IF(OR(S190='Tabla Impacto'!$C$11,S190='Tabla Impacto'!$D$11),"Leve",IF(OR(S190='Tabla Impacto'!$C$12,S190='Tabla Impacto'!$D$12),"Menor",IF(OR(S190='Tabla Impacto'!$C$13,S190='Tabla Impacto'!$D$13,S190='Tabla Impacto'!$E$13),"Moderado",IF(OR(S190='Tabla Impacto'!$C$14,S190='Tabla Impacto'!$D$14,S190='Tabla Impacto'!$E$14),"Mayor",IF(OR(S190='Tabla Impacto'!$C$15,S190='Tabla Impacto'!$D$15,S190='Tabla Impacto'!$E$15),"Catastrófico","")))))</f>
        <v>Mayor</v>
      </c>
      <c r="U190" s="289">
        <f ca="1">IF(T190="","",IF(T190="Leve",0.2,IF(T190="Menor",0.4,IF(T190="Moderado",0.6,IF(T190="Mayor",0.8,IF(T190="Catastrófico",1,))))))</f>
        <v>0.8</v>
      </c>
      <c r="V190" s="287" t="str">
        <f ca="1">IF(OR(AND(P190="Muy Baja",T190="Leve"),AND(P190="Muy Baja",T190="Menor"),AND(P190="Baja",T190="Leve")),"Bajo",IF(OR(AND(P190="Muy baja",T190="Moderado"),AND(P190="Baja",T190="Menor"),AND(P190="Baja",T190="Moderado"),AND(P190="Media",T190="Leve"),AND(P190="Media",T190="Menor"),AND(P190="Media",T190="Moderado"),AND(P190="Alta",T190="Leve"),AND(P190="Alta",T190="Menor")),"Moderado",IF(OR(AND(P190="Muy Baja",T190="Mayor"),AND(P190="Baja",T190="Mayor"),AND(P190="Media",T190="Mayor"),AND(P190="Alta",T190="Moderado"),AND(P190="Alta",T190="Mayor"),AND(P190="Muy Alta",T190="Leve"),AND(P190="Muy Alta",T190="Menor"),AND(P190="Muy Alta",T190="Moderado"),AND(P190="Muy Alta",T190="Mayor")),"Alto",IF(OR(AND(P190="Muy Baja",T190="Catastrófico"),AND(P190="Baja",T190="Catastrófico"),AND(P190="Media",T190="Catastrófico"),AND(P190="Alta",T190="Catastrófico"),AND(P190="Muy Alta",T190="Catastrófico")),"Extremo",""))))</f>
        <v>Alto</v>
      </c>
      <c r="W190" s="214">
        <v>1</v>
      </c>
      <c r="X190" s="215" t="s">
        <v>1005</v>
      </c>
      <c r="Y190" s="208" t="str">
        <f t="shared" si="0"/>
        <v>Probabilidad</v>
      </c>
      <c r="Z190" s="209" t="s">
        <v>221</v>
      </c>
      <c r="AA190" s="209" t="s">
        <v>229</v>
      </c>
      <c r="AB190" s="210" t="s">
        <v>575</v>
      </c>
      <c r="AC190" s="209" t="s">
        <v>232</v>
      </c>
      <c r="AD190" s="209" t="s">
        <v>237</v>
      </c>
      <c r="AE190" s="209" t="s">
        <v>241</v>
      </c>
      <c r="AF190" s="211">
        <f>IFERROR(IF(Y190="Probabilidad",(Q190-(+Q190*AB190)),IF(Y190="Impacto",Q190,"")),"")</f>
        <v>0.36</v>
      </c>
      <c r="AG190" s="212" t="str">
        <f t="shared" si="1"/>
        <v>Baja</v>
      </c>
      <c r="AH190" s="210">
        <f t="shared" si="2"/>
        <v>0.36</v>
      </c>
      <c r="AI190" s="212" t="str">
        <f t="shared" ca="1" si="3"/>
        <v>Mayor</v>
      </c>
      <c r="AJ190" s="210">
        <f ca="1">IFERROR(IF(Y190="Impacto",(U190-(+U190*AB190)),IF(Y190="Probabilidad",U190,"")),"")</f>
        <v>0.8</v>
      </c>
      <c r="AK190" s="213" t="str">
        <f t="shared" ca="1" si="4"/>
        <v>Alto</v>
      </c>
      <c r="AL190" s="209" t="s">
        <v>275</v>
      </c>
      <c r="AM190" s="272" t="s">
        <v>1210</v>
      </c>
      <c r="AN190" s="272" t="s">
        <v>1211</v>
      </c>
      <c r="AO190" s="285">
        <v>45689</v>
      </c>
      <c r="AP190" s="285" t="s">
        <v>1183</v>
      </c>
      <c r="AQ190" s="272"/>
      <c r="AR190" s="272" t="s">
        <v>272</v>
      </c>
      <c r="AS190" s="219"/>
      <c r="AT190" s="219"/>
      <c r="AU190" s="219"/>
      <c r="AV190" s="219"/>
      <c r="AW190" s="219"/>
      <c r="AX190" s="219"/>
      <c r="AY190" s="219"/>
      <c r="AZ190" s="219"/>
      <c r="BA190" s="219"/>
      <c r="BB190" s="219"/>
      <c r="BC190" s="219"/>
      <c r="BD190" s="219"/>
      <c r="BE190" s="219"/>
      <c r="BF190" s="219"/>
      <c r="BG190" s="219"/>
      <c r="BH190" s="219"/>
      <c r="BI190" s="219"/>
      <c r="BJ190" s="219"/>
      <c r="BK190" s="219"/>
      <c r="BL190" s="219"/>
    </row>
    <row r="191" spans="1:64" s="217" customFormat="1" ht="69" customHeight="1" thickTop="1" thickBot="1" x14ac:dyDescent="0.3">
      <c r="A191" s="280"/>
      <c r="B191" s="280"/>
      <c r="C191" s="280"/>
      <c r="D191" s="279"/>
      <c r="E191" s="280"/>
      <c r="F191" s="280"/>
      <c r="G191" s="280"/>
      <c r="H191" s="280"/>
      <c r="I191" s="288"/>
      <c r="J191" s="288"/>
      <c r="K191" s="288"/>
      <c r="L191" s="288"/>
      <c r="M191" s="280"/>
      <c r="N191" s="280"/>
      <c r="O191" s="288"/>
      <c r="P191" s="288"/>
      <c r="Q191" s="280"/>
      <c r="R191" s="280"/>
      <c r="S191" s="280"/>
      <c r="T191" s="288"/>
      <c r="U191" s="280"/>
      <c r="V191" s="288"/>
      <c r="W191" s="214">
        <v>2</v>
      </c>
      <c r="X191" s="215" t="s">
        <v>1006</v>
      </c>
      <c r="Y191" s="208" t="str">
        <f t="shared" si="0"/>
        <v>Probabilidad</v>
      </c>
      <c r="Z191" s="209" t="s">
        <v>221</v>
      </c>
      <c r="AA191" s="209" t="s">
        <v>229</v>
      </c>
      <c r="AB191" s="210" t="s">
        <v>575</v>
      </c>
      <c r="AC191" s="209" t="s">
        <v>232</v>
      </c>
      <c r="AD191" s="209" t="s">
        <v>237</v>
      </c>
      <c r="AE191" s="209" t="s">
        <v>241</v>
      </c>
      <c r="AF191" s="211">
        <f t="shared" ref="AF191:AF193" si="97">IFERROR(IF(AND(Y190="Probabilidad",Y191="Probabilidad"),(AH190-(+AH190*AB191)),IF(Y191="Probabilidad",(Q190-(+Q190*AB191)),IF(Y191="Impacto",AH190,""))),"")</f>
        <v>0.216</v>
      </c>
      <c r="AG191" s="212" t="str">
        <f t="shared" si="1"/>
        <v>Baja</v>
      </c>
      <c r="AH191" s="210">
        <f t="shared" si="2"/>
        <v>0.216</v>
      </c>
      <c r="AI191" s="212" t="str">
        <f t="shared" ca="1" si="3"/>
        <v>Mayor</v>
      </c>
      <c r="AJ191" s="210">
        <f ca="1">IFERROR(IF(AND(Y190="Impacto",Y191="Impacto"),(AJ190-(+AJ190*AB191)),IF(Y191="Impacto",(U190-(+U190*AB191)),IF(Y191="Probabilidad",AJ190,""))),"")</f>
        <v>0.8</v>
      </c>
      <c r="AK191" s="213" t="str">
        <f t="shared" ca="1" si="4"/>
        <v>Alto</v>
      </c>
      <c r="AL191" s="209" t="s">
        <v>275</v>
      </c>
      <c r="AM191" s="272"/>
      <c r="AN191" s="272"/>
      <c r="AO191" s="285"/>
      <c r="AP191" s="285"/>
      <c r="AQ191" s="272"/>
      <c r="AR191" s="272"/>
      <c r="AS191" s="219"/>
      <c r="AT191" s="219"/>
      <c r="AU191" s="219"/>
      <c r="AV191" s="219"/>
      <c r="AW191" s="219"/>
      <c r="AX191" s="219"/>
      <c r="AY191" s="219"/>
      <c r="AZ191" s="219"/>
      <c r="BA191" s="219"/>
      <c r="BB191" s="219"/>
      <c r="BC191" s="219"/>
      <c r="BD191" s="219"/>
      <c r="BE191" s="219"/>
      <c r="BF191" s="219"/>
      <c r="BG191" s="219"/>
      <c r="BH191" s="219"/>
      <c r="BI191" s="219"/>
      <c r="BJ191" s="219"/>
      <c r="BK191" s="219"/>
      <c r="BL191" s="219"/>
    </row>
    <row r="192" spans="1:64" s="217" customFormat="1" ht="69" customHeight="1" thickTop="1" thickBot="1" x14ac:dyDescent="0.3">
      <c r="A192" s="280"/>
      <c r="B192" s="280"/>
      <c r="C192" s="280"/>
      <c r="D192" s="279"/>
      <c r="E192" s="280"/>
      <c r="F192" s="280"/>
      <c r="G192" s="280"/>
      <c r="H192" s="280"/>
      <c r="I192" s="288"/>
      <c r="J192" s="288"/>
      <c r="K192" s="288"/>
      <c r="L192" s="288"/>
      <c r="M192" s="280"/>
      <c r="N192" s="280"/>
      <c r="O192" s="288"/>
      <c r="P192" s="288"/>
      <c r="Q192" s="280"/>
      <c r="R192" s="280"/>
      <c r="S192" s="280"/>
      <c r="T192" s="288"/>
      <c r="U192" s="280"/>
      <c r="V192" s="288"/>
      <c r="W192" s="214">
        <v>3</v>
      </c>
      <c r="X192" s="215" t="s">
        <v>1230</v>
      </c>
      <c r="Y192" s="208" t="str">
        <f t="shared" si="0"/>
        <v>Probabilidad</v>
      </c>
      <c r="Z192" s="209" t="s">
        <v>221</v>
      </c>
      <c r="AA192" s="209" t="s">
        <v>229</v>
      </c>
      <c r="AB192" s="210" t="s">
        <v>575</v>
      </c>
      <c r="AC192" s="209" t="s">
        <v>232</v>
      </c>
      <c r="AD192" s="209" t="s">
        <v>237</v>
      </c>
      <c r="AE192" s="209" t="s">
        <v>241</v>
      </c>
      <c r="AF192" s="211">
        <f t="shared" si="97"/>
        <v>0.12959999999999999</v>
      </c>
      <c r="AG192" s="212" t="str">
        <f t="shared" si="1"/>
        <v>Muy Baja</v>
      </c>
      <c r="AH192" s="210">
        <f t="shared" si="2"/>
        <v>0.12959999999999999</v>
      </c>
      <c r="AI192" s="212" t="str">
        <f t="shared" ca="1" si="3"/>
        <v>Mayor</v>
      </c>
      <c r="AJ192" s="210">
        <f t="shared" ref="AJ192:AJ193" ca="1" si="98">IFERROR(IF(AND(Y191="Impacto",Y192="Impacto"),(AJ191-(+AJ191*AB192)),IF(AND(Y191="Probabilidad",Y192="Impacto"),(AJ190-(+AJ190*AB192)),IF(Y192="Probabilidad",AJ191,""))),"")</f>
        <v>0.8</v>
      </c>
      <c r="AK192" s="213" t="str">
        <f t="shared" ca="1" si="4"/>
        <v>Alto</v>
      </c>
      <c r="AL192" s="209" t="s">
        <v>275</v>
      </c>
      <c r="AM192" s="272"/>
      <c r="AN192" s="272"/>
      <c r="AO192" s="285"/>
      <c r="AP192" s="285"/>
      <c r="AQ192" s="272"/>
      <c r="AR192" s="272"/>
      <c r="AS192" s="219"/>
      <c r="AT192" s="219"/>
      <c r="AU192" s="219"/>
      <c r="AV192" s="219"/>
      <c r="AW192" s="219"/>
      <c r="AX192" s="219"/>
      <c r="AY192" s="219"/>
      <c r="AZ192" s="219"/>
      <c r="BA192" s="219"/>
      <c r="BB192" s="219"/>
      <c r="BC192" s="219"/>
      <c r="BD192" s="219"/>
      <c r="BE192" s="219"/>
      <c r="BF192" s="219"/>
      <c r="BG192" s="219"/>
      <c r="BH192" s="219"/>
      <c r="BI192" s="219"/>
      <c r="BJ192" s="219"/>
      <c r="BK192" s="219"/>
      <c r="BL192" s="219"/>
    </row>
    <row r="193" spans="1:64" s="217" customFormat="1" ht="210.75" customHeight="1" thickTop="1" thickBot="1" x14ac:dyDescent="0.3">
      <c r="A193" s="280"/>
      <c r="B193" s="280"/>
      <c r="C193" s="280"/>
      <c r="D193" s="279"/>
      <c r="E193" s="280"/>
      <c r="F193" s="280"/>
      <c r="G193" s="280"/>
      <c r="H193" s="280"/>
      <c r="I193" s="288"/>
      <c r="J193" s="288"/>
      <c r="K193" s="288"/>
      <c r="L193" s="288"/>
      <c r="M193" s="280"/>
      <c r="N193" s="280"/>
      <c r="O193" s="288"/>
      <c r="P193" s="288"/>
      <c r="Q193" s="280"/>
      <c r="R193" s="280"/>
      <c r="S193" s="280"/>
      <c r="T193" s="288"/>
      <c r="U193" s="280"/>
      <c r="V193" s="288"/>
      <c r="W193" s="214">
        <v>4</v>
      </c>
      <c r="X193" s="215" t="s">
        <v>1007</v>
      </c>
      <c r="Y193" s="208" t="str">
        <f t="shared" si="0"/>
        <v>Probabilidad</v>
      </c>
      <c r="Z193" s="209" t="s">
        <v>223</v>
      </c>
      <c r="AA193" s="209" t="s">
        <v>229</v>
      </c>
      <c r="AB193" s="210" t="s">
        <v>1229</v>
      </c>
      <c r="AC193" s="209" t="s">
        <v>232</v>
      </c>
      <c r="AD193" s="209" t="s">
        <v>237</v>
      </c>
      <c r="AE193" s="209" t="s">
        <v>241</v>
      </c>
      <c r="AF193" s="211">
        <f t="shared" si="97"/>
        <v>9.0719999999999995E-2</v>
      </c>
      <c r="AG193" s="212" t="str">
        <f t="shared" si="1"/>
        <v>Muy Baja</v>
      </c>
      <c r="AH193" s="210">
        <f t="shared" si="2"/>
        <v>9.0719999999999995E-2</v>
      </c>
      <c r="AI193" s="212" t="str">
        <f t="shared" ca="1" si="3"/>
        <v>Mayor</v>
      </c>
      <c r="AJ193" s="210">
        <f t="shared" ca="1" si="98"/>
        <v>0.8</v>
      </c>
      <c r="AK193" s="213" t="str">
        <f t="shared" ca="1" si="4"/>
        <v>Alto</v>
      </c>
      <c r="AL193" s="209" t="s">
        <v>275</v>
      </c>
      <c r="AM193" s="272"/>
      <c r="AN193" s="272"/>
      <c r="AO193" s="285"/>
      <c r="AP193" s="285"/>
      <c r="AQ193" s="272"/>
      <c r="AR193" s="272"/>
      <c r="AS193" s="219"/>
      <c r="AT193" s="219"/>
      <c r="AU193" s="219"/>
      <c r="AV193" s="219"/>
      <c r="AW193" s="219"/>
      <c r="AX193" s="219"/>
      <c r="AY193" s="219"/>
      <c r="AZ193" s="219"/>
      <c r="BA193" s="219"/>
      <c r="BB193" s="219"/>
      <c r="BC193" s="219"/>
      <c r="BD193" s="219"/>
      <c r="BE193" s="219"/>
      <c r="BF193" s="219"/>
      <c r="BG193" s="219"/>
      <c r="BH193" s="219"/>
      <c r="BI193" s="219"/>
      <c r="BJ193" s="219"/>
      <c r="BK193" s="219"/>
      <c r="BL193" s="219"/>
    </row>
    <row r="194" spans="1:64" s="217" customFormat="1" ht="180" customHeight="1" thickTop="1" thickBot="1" x14ac:dyDescent="0.3">
      <c r="A194" s="281">
        <v>77</v>
      </c>
      <c r="B194" s="274" t="s">
        <v>1008</v>
      </c>
      <c r="C194" s="272" t="s">
        <v>290</v>
      </c>
      <c r="D194" s="272" t="s">
        <v>971</v>
      </c>
      <c r="E194" s="272" t="s">
        <v>253</v>
      </c>
      <c r="F194" s="272" t="s">
        <v>788</v>
      </c>
      <c r="G194" s="272" t="s">
        <v>1009</v>
      </c>
      <c r="H194" s="272" t="s">
        <v>1010</v>
      </c>
      <c r="I194" s="286" t="s">
        <v>496</v>
      </c>
      <c r="J194" s="286" t="s">
        <v>496</v>
      </c>
      <c r="K194" s="286" t="s">
        <v>496</v>
      </c>
      <c r="L194" s="286" t="s">
        <v>496</v>
      </c>
      <c r="M194" s="272" t="s">
        <v>252</v>
      </c>
      <c r="N194" s="272"/>
      <c r="O194" s="273">
        <v>1500</v>
      </c>
      <c r="P194" s="286" t="str">
        <f>IF(O194&lt;=0,"",IF(O194&lt;=2,"Muy Baja",IF(O194&lt;=24,"Baja",IF(O194&lt;=500,"Media",IF(O194&lt;=5000,"Alta","Muy Alta")))))</f>
        <v>Alta</v>
      </c>
      <c r="Q194" s="289">
        <f>IF(P194="","",IF(P194="Muy Baja",0.2,IF(P194="Baja",0.4,IF(P194="Media",0.6,IF(P194="Alta",0.8,IF(P194="Muy Alta",1,))))))</f>
        <v>0.8</v>
      </c>
      <c r="R194" s="289" t="s">
        <v>200</v>
      </c>
      <c r="S194" s="289" t="str">
        <f ca="1">IF(NOT(ISERROR(MATCH(R194,'Tabla Impacto'!$B$221:$B$224,0))),'Tabla Impacto'!$F$224&amp;"Por favor no seleccionar los criterios de impacto(Afectación Económica o presupuestal y Pérdida Reputacional)",R194)</f>
        <v>El riesgo afecta la imagen de la entidad internamente, de conocimiento general, nivel interno, de junta dircetiva y accionistas y/o de provedores</v>
      </c>
      <c r="T194" s="286" t="str">
        <f ca="1">+IF(OR(S194='Tabla Impacto'!$C$11,S194='Tabla Impacto'!$D$11),"Leve",IF(OR(S194='Tabla Impacto'!$C$12,S194='Tabla Impacto'!$D$12),"Menor",IF(OR(S194='Tabla Impacto'!$C$13,S194='Tabla Impacto'!$D$13,S194='Tabla Impacto'!$E$13),"Moderado",IF(OR(S194='Tabla Impacto'!$C$14,S194='Tabla Impacto'!$D$14,S194='Tabla Impacto'!$E$14),"Mayor",IF(OR(S194='Tabla Impacto'!$C$15,S194='Tabla Impacto'!$D$15,S194='Tabla Impacto'!$E$15),"Catastrófico","")))))</f>
        <v>Menor</v>
      </c>
      <c r="U194" s="289">
        <f ca="1">IF(T194="","",IF(T194="Leve",0.2,IF(T194="Menor",0.4,IF(T194="Moderado",0.6,IF(T194="Mayor",0.8,IF(T194="Catastrófico",1,))))))</f>
        <v>0.4</v>
      </c>
      <c r="V194" s="287" t="str">
        <f ca="1">IF(OR(AND(P194="Muy Baja",T194="Leve"),AND(P194="Muy Baja",T194="Menor"),AND(P194="Baja",T194="Leve")),"Bajo",IF(OR(AND(P194="Muy baja",T194="Moderado"),AND(P194="Baja",T194="Menor"),AND(P194="Baja",T194="Moderado"),AND(P194="Media",T194="Leve"),AND(P194="Media",T194="Menor"),AND(P194="Media",T194="Moderado"),AND(P194="Alta",T194="Leve"),AND(P194="Alta",T194="Menor")),"Moderado",IF(OR(AND(P194="Muy Baja",T194="Mayor"),AND(P194="Baja",T194="Mayor"),AND(P194="Media",T194="Mayor"),AND(P194="Alta",T194="Moderado"),AND(P194="Alta",T194="Mayor"),AND(P194="Muy Alta",T194="Leve"),AND(P194="Muy Alta",T194="Menor"),AND(P194="Muy Alta",T194="Moderado"),AND(P194="Muy Alta",T194="Mayor")),"Alto",IF(OR(AND(P194="Muy Baja",T194="Catastrófico"),AND(P194="Baja",T194="Catastrófico"),AND(P194="Media",T194="Catastrófico"),AND(P194="Alta",T194="Catastrófico"),AND(P194="Muy Alta",T194="Catastrófico")),"Extremo",""))))</f>
        <v>Moderado</v>
      </c>
      <c r="W194" s="214">
        <v>1</v>
      </c>
      <c r="X194" s="215" t="s">
        <v>1011</v>
      </c>
      <c r="Y194" s="208" t="str">
        <f t="shared" si="0"/>
        <v>Probabilidad</v>
      </c>
      <c r="Z194" s="209" t="s">
        <v>221</v>
      </c>
      <c r="AA194" s="209" t="s">
        <v>229</v>
      </c>
      <c r="AB194" s="210" t="str">
        <f t="shared" si="9"/>
        <v>40%</v>
      </c>
      <c r="AC194" s="209" t="s">
        <v>232</v>
      </c>
      <c r="AD194" s="209" t="s">
        <v>237</v>
      </c>
      <c r="AE194" s="209" t="s">
        <v>241</v>
      </c>
      <c r="AF194" s="211">
        <f>IFERROR(IF(Y194="Probabilidad",(Q194-(+Q194*AB194)),IF(Y194="Impacto",Q194,"")),"")</f>
        <v>0.48</v>
      </c>
      <c r="AG194" s="212" t="str">
        <f t="shared" si="1"/>
        <v>Media</v>
      </c>
      <c r="AH194" s="210">
        <f t="shared" si="2"/>
        <v>0.48</v>
      </c>
      <c r="AI194" s="212" t="str">
        <f t="shared" ca="1" si="3"/>
        <v>Menor</v>
      </c>
      <c r="AJ194" s="210">
        <f ca="1">IFERROR(IF(Y194="Impacto",(U194-(+U194*AB194)),IF(Y194="Probabilidad",U194,"")),"")</f>
        <v>0.4</v>
      </c>
      <c r="AK194" s="213" t="str">
        <f t="shared" ca="1" si="4"/>
        <v>Moderado</v>
      </c>
      <c r="AL194" s="209" t="s">
        <v>268</v>
      </c>
      <c r="AM194" s="215"/>
      <c r="AN194" s="215"/>
      <c r="AO194" s="216"/>
      <c r="AP194" s="216"/>
      <c r="AQ194" s="215"/>
      <c r="AR194" s="215"/>
      <c r="AS194" s="219"/>
      <c r="AT194" s="219"/>
      <c r="AU194" s="219"/>
      <c r="AV194" s="219"/>
      <c r="AW194" s="219"/>
      <c r="AX194" s="219"/>
      <c r="AY194" s="219"/>
      <c r="AZ194" s="219"/>
      <c r="BA194" s="219"/>
      <c r="BB194" s="219"/>
      <c r="BC194" s="219"/>
      <c r="BD194" s="219"/>
      <c r="BE194" s="219"/>
      <c r="BF194" s="219"/>
      <c r="BG194" s="219"/>
      <c r="BH194" s="219"/>
      <c r="BI194" s="219"/>
      <c r="BJ194" s="219"/>
      <c r="BK194" s="219"/>
      <c r="BL194" s="219"/>
    </row>
    <row r="195" spans="1:64" s="217" customFormat="1" ht="145.5" customHeight="1" thickTop="1" thickBot="1" x14ac:dyDescent="0.3">
      <c r="A195" s="280"/>
      <c r="B195" s="280"/>
      <c r="C195" s="280"/>
      <c r="D195" s="279"/>
      <c r="E195" s="280"/>
      <c r="F195" s="280"/>
      <c r="G195" s="280"/>
      <c r="H195" s="280"/>
      <c r="I195" s="288"/>
      <c r="J195" s="288"/>
      <c r="K195" s="288"/>
      <c r="L195" s="288"/>
      <c r="M195" s="280"/>
      <c r="N195" s="280"/>
      <c r="O195" s="288"/>
      <c r="P195" s="288"/>
      <c r="Q195" s="280"/>
      <c r="R195" s="280"/>
      <c r="S195" s="280"/>
      <c r="T195" s="288"/>
      <c r="U195" s="280"/>
      <c r="V195" s="288"/>
      <c r="W195" s="214">
        <v>2</v>
      </c>
      <c r="X195" s="215" t="s">
        <v>1012</v>
      </c>
      <c r="Y195" s="208" t="str">
        <f t="shared" si="0"/>
        <v>Probabilidad</v>
      </c>
      <c r="Z195" s="209" t="s">
        <v>221</v>
      </c>
      <c r="AA195" s="209" t="s">
        <v>229</v>
      </c>
      <c r="AB195" s="210" t="str">
        <f t="shared" si="9"/>
        <v>40%</v>
      </c>
      <c r="AC195" s="209" t="s">
        <v>232</v>
      </c>
      <c r="AD195" s="209" t="s">
        <v>237</v>
      </c>
      <c r="AE195" s="209" t="s">
        <v>241</v>
      </c>
      <c r="AF195" s="211">
        <f t="shared" ref="AF195" si="99">IFERROR(IF(AND(Y194="Probabilidad",Y195="Probabilidad"),(AH194-(+AH194*AB195)),IF(Y195="Probabilidad",(Q194-(+Q194*AB195)),IF(Y195="Impacto",AH194,""))),"")</f>
        <v>0.28799999999999998</v>
      </c>
      <c r="AG195" s="212" t="str">
        <f t="shared" si="1"/>
        <v>Baja</v>
      </c>
      <c r="AH195" s="210">
        <f t="shared" si="2"/>
        <v>0.28799999999999998</v>
      </c>
      <c r="AI195" s="212" t="str">
        <f t="shared" ca="1" si="3"/>
        <v>Menor</v>
      </c>
      <c r="AJ195" s="210">
        <f ca="1">IFERROR(IF(AND(Y194="Impacto",Y195="Impacto"),(AJ194-(+AJ194*AB195)),IF(Y195="Impacto",(U194-(+U194*AB195)),IF(Y195="Probabilidad",AJ194,""))),"")</f>
        <v>0.4</v>
      </c>
      <c r="AK195" s="213" t="str">
        <f t="shared" ca="1" si="4"/>
        <v>Moderado</v>
      </c>
      <c r="AL195" s="209" t="s">
        <v>268</v>
      </c>
      <c r="AM195" s="215"/>
      <c r="AN195" s="215"/>
      <c r="AO195" s="216"/>
      <c r="AP195" s="216"/>
      <c r="AQ195" s="215"/>
      <c r="AR195" s="215"/>
      <c r="AS195" s="219"/>
      <c r="AT195" s="219"/>
      <c r="AU195" s="219"/>
      <c r="AV195" s="219"/>
      <c r="AW195" s="219"/>
      <c r="AX195" s="219"/>
      <c r="AY195" s="219"/>
      <c r="AZ195" s="219"/>
      <c r="BA195" s="219"/>
      <c r="BB195" s="219"/>
      <c r="BC195" s="219"/>
      <c r="BD195" s="219"/>
      <c r="BE195" s="219"/>
      <c r="BF195" s="219"/>
      <c r="BG195" s="219"/>
      <c r="BH195" s="219"/>
      <c r="BI195" s="219"/>
      <c r="BJ195" s="219"/>
      <c r="BK195" s="219"/>
      <c r="BL195" s="219"/>
    </row>
    <row r="196" spans="1:64" s="217" customFormat="1" ht="102.75" customHeight="1" thickTop="1" thickBot="1" x14ac:dyDescent="0.3">
      <c r="A196" s="281">
        <v>78</v>
      </c>
      <c r="B196" s="274" t="s">
        <v>1013</v>
      </c>
      <c r="C196" s="272" t="s">
        <v>290</v>
      </c>
      <c r="D196" s="272" t="s">
        <v>1014</v>
      </c>
      <c r="E196" s="272" t="s">
        <v>253</v>
      </c>
      <c r="F196" s="272" t="s">
        <v>1015</v>
      </c>
      <c r="G196" s="272" t="s">
        <v>1016</v>
      </c>
      <c r="H196" s="272" t="s">
        <v>1017</v>
      </c>
      <c r="I196" s="286" t="s">
        <v>496</v>
      </c>
      <c r="J196" s="286" t="s">
        <v>496</v>
      </c>
      <c r="K196" s="286" t="s">
        <v>496</v>
      </c>
      <c r="L196" s="286" t="s">
        <v>496</v>
      </c>
      <c r="M196" s="272" t="s">
        <v>485</v>
      </c>
      <c r="N196" s="272"/>
      <c r="O196" s="273">
        <v>52</v>
      </c>
      <c r="P196" s="286" t="str">
        <f>IF(O196&lt;=0,"",IF(O196&lt;=2,"Muy Baja",IF(O196&lt;=24,"Baja",IF(O196&lt;=500,"Media",IF(O196&lt;=5000,"Alta","Muy Alta")))))</f>
        <v>Media</v>
      </c>
      <c r="Q196" s="289">
        <f>IF(P196="","",IF(P196="Muy Baja",0.2,IF(P196="Baja",0.4,IF(P196="Media",0.6,IF(P196="Alta",0.8,IF(P196="Muy Alta",1,))))))</f>
        <v>0.6</v>
      </c>
      <c r="R196" s="289" t="s">
        <v>202</v>
      </c>
      <c r="S196" s="289" t="str">
        <f ca="1">IF(NOT(ISERROR(MATCH(R196,'Tabla Impacto'!$B$221:$B$224,0))),'Tabla Impacto'!$F$224&amp;"Por favor no seleccionar los criterios de impacto(Afectación Económica o presupuestal y Pérdida Reputacional)",R196)</f>
        <v xml:space="preserve">Entre 50 y 100 SMLMV </v>
      </c>
      <c r="T196" s="286" t="str">
        <f ca="1">+IF(OR(S196='Tabla Impacto'!$C$11,S196='Tabla Impacto'!$D$11),"Leve",IF(OR(S196='Tabla Impacto'!$C$12,S196='Tabla Impacto'!$D$12),"Menor",IF(OR(S196='Tabla Impacto'!$C$13,S196='Tabla Impacto'!$D$13,S196='Tabla Impacto'!$E$13),"Moderado",IF(OR(S196='Tabla Impacto'!$C$14,S196='Tabla Impacto'!$D$14,S196='Tabla Impacto'!$E$14),"Mayor",IF(OR(S196='Tabla Impacto'!$C$15,S196='Tabla Impacto'!$D$15,S196='Tabla Impacto'!$E$15),"Catastrófico","")))))</f>
        <v>Moderado</v>
      </c>
      <c r="U196" s="289">
        <f ca="1">IF(T196="","",IF(T196="Leve",0.2,IF(T196="Menor",0.4,IF(T196="Moderado",0.6,IF(T196="Mayor",0.8,IF(T196="Catastrófico",1,))))))</f>
        <v>0.6</v>
      </c>
      <c r="V196" s="287" t="str">
        <f ca="1">IF(OR(AND(P196="Muy Baja",T196="Leve"),AND(P196="Muy Baja",T196="Menor"),AND(P196="Baja",T196="Leve")),"Bajo",IF(OR(AND(P196="Muy baja",T196="Moderado"),AND(P196="Baja",T196="Menor"),AND(P196="Baja",T196="Moderado"),AND(P196="Media",T196="Leve"),AND(P196="Media",T196="Menor"),AND(P196="Media",T196="Moderado"),AND(P196="Alta",T196="Leve"),AND(P196="Alta",T196="Menor")),"Moderado",IF(OR(AND(P196="Muy Baja",T196="Mayor"),AND(P196="Baja",T196="Mayor"),AND(P196="Media",T196="Mayor"),AND(P196="Alta",T196="Moderado"),AND(P196="Alta",T196="Mayor"),AND(P196="Muy Alta",T196="Leve"),AND(P196="Muy Alta",T196="Menor"),AND(P196="Muy Alta",T196="Moderado"),AND(P196="Muy Alta",T196="Mayor")),"Alto",IF(OR(AND(P196="Muy Baja",T196="Catastrófico"),AND(P196="Baja",T196="Catastrófico"),AND(P196="Media",T196="Catastrófico"),AND(P196="Alta",T196="Catastrófico"),AND(P196="Muy Alta",T196="Catastrófico")),"Extremo",""))))</f>
        <v>Moderado</v>
      </c>
      <c r="W196" s="214">
        <v>1</v>
      </c>
      <c r="X196" s="215" t="s">
        <v>1018</v>
      </c>
      <c r="Y196" s="208" t="str">
        <f t="shared" si="0"/>
        <v>Probabilidad</v>
      </c>
      <c r="Z196" s="209" t="s">
        <v>221</v>
      </c>
      <c r="AA196" s="209" t="s">
        <v>229</v>
      </c>
      <c r="AB196" s="210" t="str">
        <f t="shared" si="9"/>
        <v>40%</v>
      </c>
      <c r="AC196" s="209" t="s">
        <v>232</v>
      </c>
      <c r="AD196" s="209" t="s">
        <v>237</v>
      </c>
      <c r="AE196" s="209" t="s">
        <v>241</v>
      </c>
      <c r="AF196" s="211">
        <f>IFERROR(IF(Y196="Probabilidad",(Q196-(+Q196*AB196)),IF(Y196="Impacto",Q196,"")),"")</f>
        <v>0.36</v>
      </c>
      <c r="AG196" s="212" t="str">
        <f t="shared" si="1"/>
        <v>Baja</v>
      </c>
      <c r="AH196" s="210">
        <f t="shared" si="2"/>
        <v>0.36</v>
      </c>
      <c r="AI196" s="212" t="str">
        <f t="shared" ca="1" si="3"/>
        <v>Moderado</v>
      </c>
      <c r="AJ196" s="210">
        <f ca="1">IFERROR(IF(Y196="Impacto",(U196-(+U196*AB196)),IF(Y196="Probabilidad",U196,"")),"")</f>
        <v>0.6</v>
      </c>
      <c r="AK196" s="213" t="str">
        <f t="shared" ca="1" si="4"/>
        <v>Moderado</v>
      </c>
      <c r="AL196" s="209" t="s">
        <v>268</v>
      </c>
      <c r="AM196" s="215"/>
      <c r="AN196" s="215"/>
      <c r="AO196" s="216"/>
      <c r="AP196" s="216"/>
      <c r="AQ196" s="215"/>
      <c r="AR196" s="215"/>
      <c r="AS196" s="219"/>
      <c r="AT196" s="219"/>
      <c r="AU196" s="219"/>
      <c r="AV196" s="219"/>
      <c r="AW196" s="219"/>
      <c r="AX196" s="219"/>
      <c r="AY196" s="219"/>
      <c r="AZ196" s="219"/>
      <c r="BA196" s="219"/>
      <c r="BB196" s="219"/>
      <c r="BC196" s="219"/>
      <c r="BD196" s="219"/>
      <c r="BE196" s="219"/>
      <c r="BF196" s="219"/>
      <c r="BG196" s="219"/>
      <c r="BH196" s="219"/>
      <c r="BI196" s="219"/>
      <c r="BJ196" s="219"/>
      <c r="BK196" s="219"/>
      <c r="BL196" s="219"/>
    </row>
    <row r="197" spans="1:64" s="217" customFormat="1" ht="99.75" customHeight="1" thickTop="1" thickBot="1" x14ac:dyDescent="0.3">
      <c r="A197" s="280"/>
      <c r="B197" s="280"/>
      <c r="C197" s="280"/>
      <c r="D197" s="279"/>
      <c r="E197" s="280"/>
      <c r="F197" s="280"/>
      <c r="G197" s="280"/>
      <c r="H197" s="280"/>
      <c r="I197" s="288"/>
      <c r="J197" s="288"/>
      <c r="K197" s="288"/>
      <c r="L197" s="288"/>
      <c r="M197" s="280"/>
      <c r="N197" s="280"/>
      <c r="O197" s="288"/>
      <c r="P197" s="288"/>
      <c r="Q197" s="280"/>
      <c r="R197" s="280"/>
      <c r="S197" s="280"/>
      <c r="T197" s="288"/>
      <c r="U197" s="280"/>
      <c r="V197" s="288"/>
      <c r="W197" s="214">
        <v>2</v>
      </c>
      <c r="X197" s="215" t="s">
        <v>1019</v>
      </c>
      <c r="Y197" s="208" t="str">
        <f t="shared" si="0"/>
        <v>Probabilidad</v>
      </c>
      <c r="Z197" s="209" t="s">
        <v>221</v>
      </c>
      <c r="AA197" s="209" t="s">
        <v>229</v>
      </c>
      <c r="AB197" s="210" t="str">
        <f t="shared" si="9"/>
        <v>40%</v>
      </c>
      <c r="AC197" s="209" t="s">
        <v>232</v>
      </c>
      <c r="AD197" s="209" t="s">
        <v>237</v>
      </c>
      <c r="AE197" s="209" t="s">
        <v>241</v>
      </c>
      <c r="AF197" s="211">
        <f t="shared" ref="AF197:AF198" si="100">IFERROR(IF(AND(Y196="Probabilidad",Y197="Probabilidad"),(AH196-(+AH196*AB197)),IF(Y197="Probabilidad",(Q196-(+Q196*AB197)),IF(Y197="Impacto",AH196,""))),"")</f>
        <v>0.216</v>
      </c>
      <c r="AG197" s="212" t="str">
        <f t="shared" si="1"/>
        <v>Baja</v>
      </c>
      <c r="AH197" s="210">
        <f t="shared" si="2"/>
        <v>0.216</v>
      </c>
      <c r="AI197" s="212" t="str">
        <f t="shared" ca="1" si="3"/>
        <v>Moderado</v>
      </c>
      <c r="AJ197" s="210">
        <f ca="1">IFERROR(IF(AND(Y196="Impacto",Y197="Impacto"),(AJ196-(+AJ196*AB197)),IF(Y197="Impacto",(U196-(+U196*AB197)),IF(Y197="Probabilidad",AJ196,""))),"")</f>
        <v>0.6</v>
      </c>
      <c r="AK197" s="213" t="str">
        <f t="shared" ca="1" si="4"/>
        <v>Moderado</v>
      </c>
      <c r="AL197" s="209" t="s">
        <v>268</v>
      </c>
      <c r="AM197" s="215"/>
      <c r="AN197" s="215"/>
      <c r="AO197" s="216"/>
      <c r="AP197" s="216"/>
      <c r="AQ197" s="215"/>
      <c r="AR197" s="215"/>
      <c r="AS197" s="219"/>
      <c r="AT197" s="219"/>
      <c r="AU197" s="219"/>
      <c r="AV197" s="219"/>
      <c r="AW197" s="219"/>
      <c r="AX197" s="219"/>
      <c r="AY197" s="219"/>
      <c r="AZ197" s="219"/>
      <c r="BA197" s="219"/>
      <c r="BB197" s="219"/>
      <c r="BC197" s="219"/>
      <c r="BD197" s="219"/>
      <c r="BE197" s="219"/>
      <c r="BF197" s="219"/>
      <c r="BG197" s="219"/>
      <c r="BH197" s="219"/>
      <c r="BI197" s="219"/>
      <c r="BJ197" s="219"/>
      <c r="BK197" s="219"/>
      <c r="BL197" s="219"/>
    </row>
    <row r="198" spans="1:64" s="217" customFormat="1" ht="101.25" customHeight="1" thickTop="1" thickBot="1" x14ac:dyDescent="0.3">
      <c r="A198" s="280"/>
      <c r="B198" s="280"/>
      <c r="C198" s="280"/>
      <c r="D198" s="279"/>
      <c r="E198" s="280"/>
      <c r="F198" s="280"/>
      <c r="G198" s="280"/>
      <c r="H198" s="280"/>
      <c r="I198" s="288"/>
      <c r="J198" s="288"/>
      <c r="K198" s="288"/>
      <c r="L198" s="288"/>
      <c r="M198" s="280"/>
      <c r="N198" s="280"/>
      <c r="O198" s="288"/>
      <c r="P198" s="288"/>
      <c r="Q198" s="280"/>
      <c r="R198" s="280"/>
      <c r="S198" s="280"/>
      <c r="T198" s="288"/>
      <c r="U198" s="280"/>
      <c r="V198" s="288"/>
      <c r="W198" s="214">
        <v>3</v>
      </c>
      <c r="X198" s="215" t="s">
        <v>1020</v>
      </c>
      <c r="Y198" s="208" t="str">
        <f t="shared" si="0"/>
        <v>Probabilidad</v>
      </c>
      <c r="Z198" s="209" t="s">
        <v>221</v>
      </c>
      <c r="AA198" s="209" t="s">
        <v>229</v>
      </c>
      <c r="AB198" s="210" t="str">
        <f t="shared" si="9"/>
        <v>40%</v>
      </c>
      <c r="AC198" s="209" t="s">
        <v>232</v>
      </c>
      <c r="AD198" s="209" t="s">
        <v>237</v>
      </c>
      <c r="AE198" s="209" t="s">
        <v>241</v>
      </c>
      <c r="AF198" s="211">
        <f t="shared" si="100"/>
        <v>0.12959999999999999</v>
      </c>
      <c r="AG198" s="212" t="str">
        <f t="shared" si="1"/>
        <v>Muy Baja</v>
      </c>
      <c r="AH198" s="210">
        <f t="shared" si="2"/>
        <v>0.12959999999999999</v>
      </c>
      <c r="AI198" s="212" t="str">
        <f t="shared" ca="1" si="3"/>
        <v>Moderado</v>
      </c>
      <c r="AJ198" s="210">
        <f t="shared" ref="AJ198" ca="1" si="101">IFERROR(IF(AND(Y197="Impacto",Y198="Impacto"),(AJ197-(+AJ197*AB198)),IF(AND(Y197="Probabilidad",Y198="Impacto"),(AJ196-(+AJ196*AB198)),IF(Y198="Probabilidad",AJ197,""))),"")</f>
        <v>0.6</v>
      </c>
      <c r="AK198" s="213" t="str">
        <f t="shared" ca="1" si="4"/>
        <v>Moderado</v>
      </c>
      <c r="AL198" s="209" t="s">
        <v>268</v>
      </c>
      <c r="AM198" s="215"/>
      <c r="AN198" s="215"/>
      <c r="AO198" s="216"/>
      <c r="AP198" s="216"/>
      <c r="AQ198" s="215"/>
      <c r="AR198" s="215"/>
      <c r="AS198" s="219"/>
      <c r="AT198" s="219"/>
      <c r="AU198" s="219"/>
      <c r="AV198" s="219"/>
      <c r="AW198" s="219"/>
      <c r="AX198" s="219"/>
      <c r="AY198" s="219"/>
      <c r="AZ198" s="219"/>
      <c r="BA198" s="219"/>
      <c r="BB198" s="219"/>
      <c r="BC198" s="219"/>
      <c r="BD198" s="219"/>
      <c r="BE198" s="219"/>
      <c r="BF198" s="219"/>
      <c r="BG198" s="219"/>
      <c r="BH198" s="219"/>
      <c r="BI198" s="219"/>
      <c r="BJ198" s="219"/>
      <c r="BK198" s="219"/>
      <c r="BL198" s="219"/>
    </row>
    <row r="199" spans="1:64" s="217" customFormat="1" ht="84.75" customHeight="1" thickTop="1" thickBot="1" x14ac:dyDescent="0.3">
      <c r="A199" s="281">
        <v>79</v>
      </c>
      <c r="B199" s="274" t="s">
        <v>1021</v>
      </c>
      <c r="C199" s="272" t="s">
        <v>290</v>
      </c>
      <c r="D199" s="272" t="s">
        <v>1022</v>
      </c>
      <c r="E199" s="272" t="s">
        <v>253</v>
      </c>
      <c r="F199" s="272" t="s">
        <v>1015</v>
      </c>
      <c r="G199" s="272" t="s">
        <v>1023</v>
      </c>
      <c r="H199" s="272" t="s">
        <v>1024</v>
      </c>
      <c r="I199" s="286" t="s">
        <v>496</v>
      </c>
      <c r="J199" s="286" t="s">
        <v>496</v>
      </c>
      <c r="K199" s="286" t="s">
        <v>496</v>
      </c>
      <c r="L199" s="286" t="s">
        <v>496</v>
      </c>
      <c r="M199" s="272" t="s">
        <v>485</v>
      </c>
      <c r="N199" s="272"/>
      <c r="O199" s="273">
        <v>365</v>
      </c>
      <c r="P199" s="286" t="str">
        <f>IF(O199&lt;=0,"",IF(O199&lt;=2,"Muy Baja",IF(O199&lt;=24,"Baja",IF(O199&lt;=500,"Media",IF(O199&lt;=5000,"Alta","Muy Alta")))))</f>
        <v>Media</v>
      </c>
      <c r="Q199" s="289">
        <f>IF(P199="","",IF(P199="Muy Baja",0.2,IF(P199="Baja",0.4,IF(P199="Media",0.6,IF(P199="Alta",0.8,IF(P199="Muy Alta",1,))))))</f>
        <v>0.6</v>
      </c>
      <c r="R199" s="289" t="s">
        <v>202</v>
      </c>
      <c r="S199" s="289" t="str">
        <f ca="1">IF(NOT(ISERROR(MATCH(R199,'Tabla Impacto'!$B$221:$B$224,0))),'Tabla Impacto'!$F$224&amp;"Por favor no seleccionar los criterios de impacto(Afectación Económica o presupuestal y Pérdida Reputacional)",R199)</f>
        <v xml:space="preserve">Entre 50 y 100 SMLMV </v>
      </c>
      <c r="T199" s="286" t="str">
        <f ca="1">+IF(OR(S199='Tabla Impacto'!$C$11,S199='Tabla Impacto'!$D$11),"Leve",IF(OR(S199='Tabla Impacto'!$C$12,S199='Tabla Impacto'!$D$12),"Menor",IF(OR(S199='Tabla Impacto'!$C$13,S199='Tabla Impacto'!$D$13,S199='Tabla Impacto'!$E$13),"Moderado",IF(OR(S199='Tabla Impacto'!$C$14,S199='Tabla Impacto'!$D$14,S199='Tabla Impacto'!$E$14),"Mayor",IF(OR(S199='Tabla Impacto'!$C$15,S199='Tabla Impacto'!$D$15,S199='Tabla Impacto'!$E$15),"Catastrófico","")))))</f>
        <v>Moderado</v>
      </c>
      <c r="U199" s="289">
        <f ca="1">IF(T199="","",IF(T199="Leve",0.2,IF(T199="Menor",0.4,IF(T199="Moderado",0.6,IF(T199="Mayor",0.8,IF(T199="Catastrófico",1,))))))</f>
        <v>0.6</v>
      </c>
      <c r="V199" s="287" t="str">
        <f ca="1">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Moderado</v>
      </c>
      <c r="W199" s="214">
        <v>1</v>
      </c>
      <c r="X199" s="215" t="s">
        <v>1025</v>
      </c>
      <c r="Y199" s="208" t="str">
        <f t="shared" si="0"/>
        <v>Probabilidad</v>
      </c>
      <c r="Z199" s="209" t="s">
        <v>221</v>
      </c>
      <c r="AA199" s="209" t="s">
        <v>229</v>
      </c>
      <c r="AB199" s="210" t="s">
        <v>575</v>
      </c>
      <c r="AC199" s="209" t="s">
        <v>232</v>
      </c>
      <c r="AD199" s="209" t="s">
        <v>237</v>
      </c>
      <c r="AE199" s="209" t="s">
        <v>241</v>
      </c>
      <c r="AF199" s="211">
        <f>IFERROR(IF(Y199="Probabilidad",(Q199-(+Q199*AB199)),IF(Y199="Impacto",Q199,"")),"")</f>
        <v>0.36</v>
      </c>
      <c r="AG199" s="212" t="str">
        <f t="shared" si="1"/>
        <v>Baja</v>
      </c>
      <c r="AH199" s="210">
        <f t="shared" si="2"/>
        <v>0.36</v>
      </c>
      <c r="AI199" s="212" t="str">
        <f t="shared" ca="1" si="3"/>
        <v>Moderado</v>
      </c>
      <c r="AJ199" s="210">
        <f ca="1">IFERROR(IF(Y199="Impacto",(U199-(+U199*AB199)),IF(Y199="Probabilidad",U199,"")),"")</f>
        <v>0.6</v>
      </c>
      <c r="AK199" s="213" t="str">
        <f t="shared" ca="1" si="4"/>
        <v>Moderado</v>
      </c>
      <c r="AL199" s="209" t="s">
        <v>268</v>
      </c>
      <c r="AM199" s="215"/>
      <c r="AN199" s="215"/>
      <c r="AO199" s="216"/>
      <c r="AP199" s="216"/>
      <c r="AQ199" s="215"/>
      <c r="AR199" s="215"/>
      <c r="AS199" s="219"/>
      <c r="AT199" s="219"/>
      <c r="AU199" s="219"/>
      <c r="AV199" s="219"/>
      <c r="AW199" s="219"/>
      <c r="AX199" s="219"/>
      <c r="AY199" s="219"/>
      <c r="AZ199" s="219"/>
      <c r="BA199" s="219"/>
      <c r="BB199" s="219"/>
      <c r="BC199" s="219"/>
      <c r="BD199" s="219"/>
      <c r="BE199" s="219"/>
      <c r="BF199" s="219"/>
      <c r="BG199" s="219"/>
      <c r="BH199" s="219"/>
      <c r="BI199" s="219"/>
      <c r="BJ199" s="219"/>
      <c r="BK199" s="219"/>
      <c r="BL199" s="219"/>
    </row>
    <row r="200" spans="1:64" s="217" customFormat="1" ht="108" customHeight="1" thickTop="1" thickBot="1" x14ac:dyDescent="0.3">
      <c r="A200" s="280"/>
      <c r="B200" s="280"/>
      <c r="C200" s="280"/>
      <c r="D200" s="279"/>
      <c r="E200" s="280"/>
      <c r="F200" s="280"/>
      <c r="G200" s="280"/>
      <c r="H200" s="280"/>
      <c r="I200" s="288"/>
      <c r="J200" s="288"/>
      <c r="K200" s="288"/>
      <c r="L200" s="288"/>
      <c r="M200" s="280"/>
      <c r="N200" s="280"/>
      <c r="O200" s="288"/>
      <c r="P200" s="288"/>
      <c r="Q200" s="280"/>
      <c r="R200" s="280"/>
      <c r="S200" s="280"/>
      <c r="T200" s="288"/>
      <c r="U200" s="280"/>
      <c r="V200" s="288"/>
      <c r="W200" s="214">
        <v>2</v>
      </c>
      <c r="X200" s="215" t="s">
        <v>1026</v>
      </c>
      <c r="Y200" s="208" t="str">
        <f t="shared" si="0"/>
        <v>Probabilidad</v>
      </c>
      <c r="Z200" s="209" t="s">
        <v>221</v>
      </c>
      <c r="AA200" s="209" t="s">
        <v>229</v>
      </c>
      <c r="AB200" s="210" t="s">
        <v>575</v>
      </c>
      <c r="AC200" s="209" t="s">
        <v>232</v>
      </c>
      <c r="AD200" s="209" t="s">
        <v>237</v>
      </c>
      <c r="AE200" s="209" t="s">
        <v>241</v>
      </c>
      <c r="AF200" s="211">
        <f t="shared" ref="AF200:AF201" si="102">IFERROR(IF(AND(Y199="Probabilidad",Y200="Probabilidad"),(AH199-(+AH199*AB200)),IF(Y200="Probabilidad",(Q199-(+Q199*AB200)),IF(Y200="Impacto",AH199,""))),"")</f>
        <v>0.216</v>
      </c>
      <c r="AG200" s="212" t="str">
        <f t="shared" si="1"/>
        <v>Baja</v>
      </c>
      <c r="AH200" s="210">
        <f t="shared" si="2"/>
        <v>0.216</v>
      </c>
      <c r="AI200" s="212" t="str">
        <f t="shared" ca="1" si="3"/>
        <v>Moderado</v>
      </c>
      <c r="AJ200" s="210">
        <f ca="1">IFERROR(IF(AND(Y199="Impacto",Y200="Impacto"),(AJ199-(+AJ199*AB200)),IF(Y200="Impacto",(U199-(+U199*AB200)),IF(Y200="Probabilidad",AJ199,""))),"")</f>
        <v>0.6</v>
      </c>
      <c r="AK200" s="213" t="str">
        <f t="shared" ca="1" si="4"/>
        <v>Moderado</v>
      </c>
      <c r="AL200" s="209" t="s">
        <v>268</v>
      </c>
      <c r="AM200" s="215"/>
      <c r="AN200" s="215"/>
      <c r="AO200" s="216"/>
      <c r="AP200" s="216"/>
      <c r="AQ200" s="215"/>
      <c r="AR200" s="215"/>
      <c r="AS200" s="219"/>
      <c r="AT200" s="219"/>
      <c r="AU200" s="219"/>
      <c r="AV200" s="219"/>
      <c r="AW200" s="219"/>
      <c r="AX200" s="219"/>
      <c r="AY200" s="219"/>
      <c r="AZ200" s="219"/>
      <c r="BA200" s="219"/>
      <c r="BB200" s="219"/>
      <c r="BC200" s="219"/>
      <c r="BD200" s="219"/>
      <c r="BE200" s="219"/>
      <c r="BF200" s="219"/>
      <c r="BG200" s="219"/>
      <c r="BH200" s="219"/>
      <c r="BI200" s="219"/>
      <c r="BJ200" s="219"/>
      <c r="BK200" s="219"/>
      <c r="BL200" s="219"/>
    </row>
    <row r="201" spans="1:64" s="217" customFormat="1" ht="84.75" customHeight="1" thickTop="1" thickBot="1" x14ac:dyDescent="0.3">
      <c r="A201" s="280"/>
      <c r="B201" s="280"/>
      <c r="C201" s="280"/>
      <c r="D201" s="279"/>
      <c r="E201" s="280"/>
      <c r="F201" s="280"/>
      <c r="G201" s="280"/>
      <c r="H201" s="280"/>
      <c r="I201" s="288"/>
      <c r="J201" s="288"/>
      <c r="K201" s="288"/>
      <c r="L201" s="288"/>
      <c r="M201" s="280"/>
      <c r="N201" s="280"/>
      <c r="O201" s="288"/>
      <c r="P201" s="288"/>
      <c r="Q201" s="280"/>
      <c r="R201" s="280"/>
      <c r="S201" s="280"/>
      <c r="T201" s="288"/>
      <c r="U201" s="280"/>
      <c r="V201" s="288"/>
      <c r="W201" s="214">
        <v>3</v>
      </c>
      <c r="X201" s="215" t="s">
        <v>1027</v>
      </c>
      <c r="Y201" s="208" t="str">
        <f t="shared" si="0"/>
        <v>Probabilidad</v>
      </c>
      <c r="Z201" s="209" t="s">
        <v>221</v>
      </c>
      <c r="AA201" s="209" t="s">
        <v>229</v>
      </c>
      <c r="AB201" s="210" t="s">
        <v>575</v>
      </c>
      <c r="AC201" s="209" t="s">
        <v>232</v>
      </c>
      <c r="AD201" s="209" t="s">
        <v>237</v>
      </c>
      <c r="AE201" s="209" t="s">
        <v>241</v>
      </c>
      <c r="AF201" s="211">
        <f t="shared" si="102"/>
        <v>0.12959999999999999</v>
      </c>
      <c r="AG201" s="212" t="str">
        <f t="shared" si="1"/>
        <v>Muy Baja</v>
      </c>
      <c r="AH201" s="210">
        <f t="shared" si="2"/>
        <v>0.12959999999999999</v>
      </c>
      <c r="AI201" s="212" t="str">
        <f t="shared" ca="1" si="3"/>
        <v>Moderado</v>
      </c>
      <c r="AJ201" s="210">
        <f t="shared" ref="AJ201" ca="1" si="103">IFERROR(IF(AND(Y200="Impacto",Y201="Impacto"),(AJ200-(+AJ200*AB201)),IF(AND(Y200="Probabilidad",Y201="Impacto"),(AJ199-(+AJ199*AB201)),IF(Y201="Probabilidad",AJ200,""))),"")</f>
        <v>0.6</v>
      </c>
      <c r="AK201" s="213" t="str">
        <f t="shared" ca="1" si="4"/>
        <v>Moderado</v>
      </c>
      <c r="AL201" s="209" t="s">
        <v>268</v>
      </c>
      <c r="AM201" s="215"/>
      <c r="AN201" s="215"/>
      <c r="AO201" s="216"/>
      <c r="AP201" s="216"/>
      <c r="AQ201" s="215"/>
      <c r="AR201" s="215"/>
      <c r="AS201" s="219"/>
      <c r="AT201" s="219"/>
      <c r="AU201" s="219"/>
      <c r="AV201" s="219"/>
      <c r="AW201" s="219"/>
      <c r="AX201" s="219"/>
      <c r="AY201" s="219"/>
      <c r="AZ201" s="219"/>
      <c r="BA201" s="219"/>
      <c r="BB201" s="219"/>
      <c r="BC201" s="219"/>
      <c r="BD201" s="219"/>
      <c r="BE201" s="219"/>
      <c r="BF201" s="219"/>
      <c r="BG201" s="219"/>
      <c r="BH201" s="219"/>
      <c r="BI201" s="219"/>
      <c r="BJ201" s="219"/>
      <c r="BK201" s="219"/>
      <c r="BL201" s="219"/>
    </row>
    <row r="202" spans="1:64" s="217" customFormat="1" ht="86.25" customHeight="1" thickTop="1" thickBot="1" x14ac:dyDescent="0.3">
      <c r="A202" s="281">
        <v>80</v>
      </c>
      <c r="B202" s="274" t="s">
        <v>1028</v>
      </c>
      <c r="C202" s="272" t="s">
        <v>291</v>
      </c>
      <c r="D202" s="272" t="s">
        <v>1029</v>
      </c>
      <c r="E202" s="272" t="s">
        <v>253</v>
      </c>
      <c r="F202" s="272" t="s">
        <v>1030</v>
      </c>
      <c r="G202" s="272" t="s">
        <v>1031</v>
      </c>
      <c r="H202" s="272" t="s">
        <v>1032</v>
      </c>
      <c r="I202" s="286" t="s">
        <v>496</v>
      </c>
      <c r="J202" s="286" t="s">
        <v>496</v>
      </c>
      <c r="K202" s="286" t="s">
        <v>496</v>
      </c>
      <c r="L202" s="286" t="s">
        <v>496</v>
      </c>
      <c r="M202" s="272" t="s">
        <v>488</v>
      </c>
      <c r="N202" s="272"/>
      <c r="O202" s="273">
        <v>1</v>
      </c>
      <c r="P202" s="286" t="str">
        <f>IF(O202&lt;=0,"",IF(O202&lt;=2,"Muy Baja",IF(O202&lt;=24,"Baja",IF(O202&lt;=500,"Media",IF(O202&lt;=5000,"Alta","Muy Alta")))))</f>
        <v>Muy Baja</v>
      </c>
      <c r="Q202" s="289">
        <f>IF(P202="","",IF(P202="Muy Baja",0.2,IF(P202="Baja",0.4,IF(P202="Media",0.6,IF(P202="Alta",0.8,IF(P202="Muy Alta",1,))))))</f>
        <v>0.2</v>
      </c>
      <c r="R202" s="289" t="s">
        <v>205</v>
      </c>
      <c r="S202" s="289" t="str">
        <f ca="1">IF(NOT(ISERROR(MATCH(R202,'Tabla Impacto'!$B$221:$B$224,0))),'Tabla Impacto'!$F$224&amp;"Por favor no seleccionar los criterios de impacto(Afectación Económica o presupuestal y Pérdida Reputacional)",R202)</f>
        <v xml:space="preserve">Entre 100 y 500 SMLMV </v>
      </c>
      <c r="T202" s="286" t="str">
        <f ca="1">+IF(OR(S202='Tabla Impacto'!$C$11,S202='Tabla Impacto'!$D$11),"Leve",IF(OR(S202='Tabla Impacto'!$C$12,S202='Tabla Impacto'!$D$12),"Menor",IF(OR(S202='Tabla Impacto'!$C$13,S202='Tabla Impacto'!$D$13,S202='Tabla Impacto'!$E$13),"Moderado",IF(OR(S202='Tabla Impacto'!$C$14,S202='Tabla Impacto'!$D$14,S202='Tabla Impacto'!$E$14),"Mayor",IF(OR(S202='Tabla Impacto'!$C$15,S202='Tabla Impacto'!$D$15,S202='Tabla Impacto'!$E$15),"Catastrófico","")))))</f>
        <v>Mayor</v>
      </c>
      <c r="U202" s="289">
        <f ca="1">IF(T202="","",IF(T202="Leve",0.2,IF(T202="Menor",0.4,IF(T202="Moderado",0.6,IF(T202="Mayor",0.8,IF(T202="Catastrófico",1,))))))</f>
        <v>0.8</v>
      </c>
      <c r="V202" s="287" t="str">
        <f ca="1">IF(OR(AND(P202="Muy Baja",T202="Leve"),AND(P202="Muy Baja",T202="Menor"),AND(P202="Baja",T202="Leve")),"Bajo",IF(OR(AND(P202="Muy baja",T202="Moderado"),AND(P202="Baja",T202="Menor"),AND(P202="Baja",T202="Moderado"),AND(P202="Media",T202="Leve"),AND(P202="Media",T202="Menor"),AND(P202="Media",T202="Moderado"),AND(P202="Alta",T202="Leve"),AND(P202="Alta",T202="Menor")),"Moderado",IF(OR(AND(P202="Muy Baja",T202="Mayor"),AND(P202="Baja",T202="Mayor"),AND(P202="Media",T202="Mayor"),AND(P202="Alta",T202="Moderado"),AND(P202="Alta",T202="Mayor"),AND(P202="Muy Alta",T202="Leve"),AND(P202="Muy Alta",T202="Menor"),AND(P202="Muy Alta",T202="Moderado"),AND(P202="Muy Alta",T202="Mayor")),"Alto",IF(OR(AND(P202="Muy Baja",T202="Catastrófico"),AND(P202="Baja",T202="Catastrófico"),AND(P202="Media",T202="Catastrófico"),AND(P202="Alta",T202="Catastrófico"),AND(P202="Muy Alta",T202="Catastrófico")),"Extremo",""))))</f>
        <v>Alto</v>
      </c>
      <c r="W202" s="214">
        <v>1</v>
      </c>
      <c r="X202" s="215" t="s">
        <v>1033</v>
      </c>
      <c r="Y202" s="208" t="str">
        <f t="shared" si="0"/>
        <v>Probabilidad</v>
      </c>
      <c r="Z202" s="209" t="s">
        <v>221</v>
      </c>
      <c r="AA202" s="209" t="s">
        <v>229</v>
      </c>
      <c r="AB202" s="210" t="str">
        <f t="shared" si="9"/>
        <v>40%</v>
      </c>
      <c r="AC202" s="209" t="s">
        <v>232</v>
      </c>
      <c r="AD202" s="209" t="s">
        <v>237</v>
      </c>
      <c r="AE202" s="209" t="s">
        <v>241</v>
      </c>
      <c r="AF202" s="211">
        <f>IFERROR(IF(Y202="Probabilidad",(Q202-(+Q202*AB202)),IF(Y202="Impacto",Q202,"")),"")</f>
        <v>0.12</v>
      </c>
      <c r="AG202" s="212" t="str">
        <f t="shared" si="1"/>
        <v>Muy Baja</v>
      </c>
      <c r="AH202" s="210">
        <f t="shared" si="2"/>
        <v>0.12</v>
      </c>
      <c r="AI202" s="212" t="str">
        <f t="shared" ca="1" si="3"/>
        <v>Mayor</v>
      </c>
      <c r="AJ202" s="210">
        <f ca="1">IFERROR(IF(Y202="Impacto",(U202-(+U202*AB202)),IF(Y202="Probabilidad",U202,"")),"")</f>
        <v>0.8</v>
      </c>
      <c r="AK202" s="213" t="str">
        <f t="shared" ca="1" si="4"/>
        <v>Alto</v>
      </c>
      <c r="AL202" s="209" t="s">
        <v>275</v>
      </c>
      <c r="AM202" s="272" t="s">
        <v>1212</v>
      </c>
      <c r="AN202" s="272" t="s">
        <v>1213</v>
      </c>
      <c r="AO202" s="285">
        <v>45777</v>
      </c>
      <c r="AP202" s="285" t="s">
        <v>1183</v>
      </c>
      <c r="AQ202" s="272" t="s">
        <v>1214</v>
      </c>
      <c r="AR202" s="272" t="s">
        <v>272</v>
      </c>
      <c r="AS202" s="219"/>
      <c r="AT202" s="219"/>
      <c r="AU202" s="219"/>
      <c r="AV202" s="219"/>
      <c r="AW202" s="219"/>
      <c r="AX202" s="219"/>
      <c r="AY202" s="219"/>
      <c r="AZ202" s="219"/>
      <c r="BA202" s="219"/>
      <c r="BB202" s="219"/>
      <c r="BC202" s="219"/>
      <c r="BD202" s="219"/>
      <c r="BE202" s="219"/>
      <c r="BF202" s="219"/>
      <c r="BG202" s="219"/>
      <c r="BH202" s="219"/>
      <c r="BI202" s="219"/>
      <c r="BJ202" s="219"/>
      <c r="BK202" s="219"/>
      <c r="BL202" s="219"/>
    </row>
    <row r="203" spans="1:64" s="217" customFormat="1" ht="86.25" customHeight="1" thickTop="1" thickBot="1" x14ac:dyDescent="0.3">
      <c r="A203" s="280"/>
      <c r="B203" s="280"/>
      <c r="C203" s="280"/>
      <c r="D203" s="279"/>
      <c r="E203" s="280"/>
      <c r="F203" s="280"/>
      <c r="G203" s="280"/>
      <c r="H203" s="280"/>
      <c r="I203" s="288"/>
      <c r="J203" s="288"/>
      <c r="K203" s="288"/>
      <c r="L203" s="288"/>
      <c r="M203" s="280"/>
      <c r="N203" s="280"/>
      <c r="O203" s="288"/>
      <c r="P203" s="288"/>
      <c r="Q203" s="280"/>
      <c r="R203" s="280"/>
      <c r="S203" s="280"/>
      <c r="T203" s="288"/>
      <c r="U203" s="280"/>
      <c r="V203" s="288"/>
      <c r="W203" s="214">
        <v>2</v>
      </c>
      <c r="X203" s="215" t="s">
        <v>1034</v>
      </c>
      <c r="Y203" s="208" t="str">
        <f t="shared" si="0"/>
        <v>Probabilidad</v>
      </c>
      <c r="Z203" s="209" t="s">
        <v>221</v>
      </c>
      <c r="AA203" s="209" t="s">
        <v>229</v>
      </c>
      <c r="AB203" s="210" t="str">
        <f t="shared" si="9"/>
        <v>40%</v>
      </c>
      <c r="AC203" s="209" t="s">
        <v>232</v>
      </c>
      <c r="AD203" s="209" t="s">
        <v>237</v>
      </c>
      <c r="AE203" s="209" t="s">
        <v>241</v>
      </c>
      <c r="AF203" s="211">
        <f t="shared" ref="AF203:AF204" si="104">IFERROR(IF(AND(Y202="Probabilidad",Y203="Probabilidad"),(AH202-(+AH202*AB203)),IF(Y203="Probabilidad",(Q202-(+Q202*AB203)),IF(Y203="Impacto",AH202,""))),"")</f>
        <v>7.1999999999999995E-2</v>
      </c>
      <c r="AG203" s="212" t="str">
        <f t="shared" si="1"/>
        <v>Muy Baja</v>
      </c>
      <c r="AH203" s="210">
        <f t="shared" si="2"/>
        <v>7.1999999999999995E-2</v>
      </c>
      <c r="AI203" s="212" t="str">
        <f t="shared" ca="1" si="3"/>
        <v>Mayor</v>
      </c>
      <c r="AJ203" s="210">
        <f ca="1">IFERROR(IF(AND(Y202="Impacto",Y203="Impacto"),(AJ202-(+AJ202*AB203)),IF(Y203="Impacto",(U202-(+U202*AB203)),IF(Y203="Probabilidad",AJ202,""))),"")</f>
        <v>0.8</v>
      </c>
      <c r="AK203" s="213" t="str">
        <f t="shared" ca="1" si="4"/>
        <v>Alto</v>
      </c>
      <c r="AL203" s="209" t="s">
        <v>275</v>
      </c>
      <c r="AM203" s="272"/>
      <c r="AN203" s="272"/>
      <c r="AO203" s="285"/>
      <c r="AP203" s="285"/>
      <c r="AQ203" s="272"/>
      <c r="AR203" s="272"/>
      <c r="AS203" s="219"/>
      <c r="AT203" s="219"/>
      <c r="AU203" s="219"/>
      <c r="AV203" s="219"/>
      <c r="AW203" s="219"/>
      <c r="AX203" s="219"/>
      <c r="AY203" s="219"/>
      <c r="AZ203" s="219"/>
      <c r="BA203" s="219"/>
      <c r="BB203" s="219"/>
      <c r="BC203" s="219"/>
      <c r="BD203" s="219"/>
      <c r="BE203" s="219"/>
      <c r="BF203" s="219"/>
      <c r="BG203" s="219"/>
      <c r="BH203" s="219"/>
      <c r="BI203" s="219"/>
      <c r="BJ203" s="219"/>
      <c r="BK203" s="219"/>
      <c r="BL203" s="219"/>
    </row>
    <row r="204" spans="1:64" s="217" customFormat="1" ht="86.25" customHeight="1" thickTop="1" thickBot="1" x14ac:dyDescent="0.3">
      <c r="A204" s="280"/>
      <c r="B204" s="280"/>
      <c r="C204" s="280"/>
      <c r="D204" s="279"/>
      <c r="E204" s="280"/>
      <c r="F204" s="280"/>
      <c r="G204" s="280"/>
      <c r="H204" s="280"/>
      <c r="I204" s="288"/>
      <c r="J204" s="288"/>
      <c r="K204" s="288"/>
      <c r="L204" s="288"/>
      <c r="M204" s="280"/>
      <c r="N204" s="280"/>
      <c r="O204" s="288"/>
      <c r="P204" s="288"/>
      <c r="Q204" s="280"/>
      <c r="R204" s="280"/>
      <c r="S204" s="280"/>
      <c r="T204" s="288"/>
      <c r="U204" s="280"/>
      <c r="V204" s="288"/>
      <c r="W204" s="214">
        <v>3</v>
      </c>
      <c r="X204" s="215" t="s">
        <v>1035</v>
      </c>
      <c r="Y204" s="208" t="str">
        <f t="shared" si="0"/>
        <v>Probabilidad</v>
      </c>
      <c r="Z204" s="209" t="s">
        <v>221</v>
      </c>
      <c r="AA204" s="209" t="s">
        <v>229</v>
      </c>
      <c r="AB204" s="210" t="str">
        <f t="shared" si="9"/>
        <v>40%</v>
      </c>
      <c r="AC204" s="209" t="s">
        <v>232</v>
      </c>
      <c r="AD204" s="209" t="s">
        <v>237</v>
      </c>
      <c r="AE204" s="209" t="s">
        <v>241</v>
      </c>
      <c r="AF204" s="211">
        <f t="shared" si="104"/>
        <v>4.3199999999999995E-2</v>
      </c>
      <c r="AG204" s="212" t="str">
        <f t="shared" si="1"/>
        <v>Muy Baja</v>
      </c>
      <c r="AH204" s="210">
        <f t="shared" si="2"/>
        <v>4.3199999999999995E-2</v>
      </c>
      <c r="AI204" s="212" t="str">
        <f t="shared" ca="1" si="3"/>
        <v>Mayor</v>
      </c>
      <c r="AJ204" s="210">
        <f t="shared" ref="AJ204" ca="1" si="105">IFERROR(IF(AND(Y203="Impacto",Y204="Impacto"),(AJ203-(+AJ203*AB204)),IF(AND(Y203="Probabilidad",Y204="Impacto"),(AJ202-(+AJ202*AB204)),IF(Y204="Probabilidad",AJ203,""))),"")</f>
        <v>0.8</v>
      </c>
      <c r="AK204" s="213" t="str">
        <f t="shared" ca="1" si="4"/>
        <v>Alto</v>
      </c>
      <c r="AL204" s="209" t="s">
        <v>275</v>
      </c>
      <c r="AM204" s="272"/>
      <c r="AN204" s="272"/>
      <c r="AO204" s="285"/>
      <c r="AP204" s="285"/>
      <c r="AQ204" s="272"/>
      <c r="AR204" s="272"/>
      <c r="AS204" s="219"/>
      <c r="AT204" s="219"/>
      <c r="AU204" s="219"/>
      <c r="AV204" s="219"/>
      <c r="AW204" s="219"/>
      <c r="AX204" s="219"/>
      <c r="AY204" s="219"/>
      <c r="AZ204" s="219"/>
      <c r="BA204" s="219"/>
      <c r="BB204" s="219"/>
      <c r="BC204" s="219"/>
      <c r="BD204" s="219"/>
      <c r="BE204" s="219"/>
      <c r="BF204" s="219"/>
      <c r="BG204" s="219"/>
      <c r="BH204" s="219"/>
      <c r="BI204" s="219"/>
      <c r="BJ204" s="219"/>
      <c r="BK204" s="219"/>
      <c r="BL204" s="219"/>
    </row>
    <row r="205" spans="1:64" s="217" customFormat="1" ht="69" customHeight="1" thickTop="1" thickBot="1" x14ac:dyDescent="0.3">
      <c r="A205" s="281">
        <v>81</v>
      </c>
      <c r="B205" s="274" t="s">
        <v>1048</v>
      </c>
      <c r="C205" s="272" t="s">
        <v>291</v>
      </c>
      <c r="D205" s="272" t="s">
        <v>1036</v>
      </c>
      <c r="E205" s="272" t="s">
        <v>253</v>
      </c>
      <c r="F205" s="272" t="s">
        <v>1037</v>
      </c>
      <c r="G205" s="272" t="s">
        <v>1038</v>
      </c>
      <c r="H205" s="272" t="s">
        <v>1039</v>
      </c>
      <c r="I205" s="286" t="s">
        <v>496</v>
      </c>
      <c r="J205" s="286" t="s">
        <v>496</v>
      </c>
      <c r="K205" s="286" t="s">
        <v>496</v>
      </c>
      <c r="L205" s="286" t="s">
        <v>496</v>
      </c>
      <c r="M205" s="272" t="s">
        <v>252</v>
      </c>
      <c r="N205" s="272"/>
      <c r="O205" s="273">
        <v>365</v>
      </c>
      <c r="P205" s="286" t="str">
        <f>IF(O205&lt;=0,"",IF(O205&lt;=2,"Muy Baja",IF(O205&lt;=24,"Baja",IF(O205&lt;=500,"Media",IF(O205&lt;=5000,"Alta","Muy Alta")))))</f>
        <v>Media</v>
      </c>
      <c r="Q205" s="289">
        <f>IF(P205="","",IF(P205="Muy Baja",0.2,IF(P205="Baja",0.4,IF(P205="Media",0.6,IF(P205="Alta",0.8,IF(P205="Muy Alta",1,))))))</f>
        <v>0.6</v>
      </c>
      <c r="R205" s="289" t="s">
        <v>202</v>
      </c>
      <c r="S205" s="289" t="str">
        <f ca="1">IF(NOT(ISERROR(MATCH(R205,'Tabla Impacto'!$B$221:$B$224,0))),'Tabla Impacto'!$F$224&amp;"Por favor no seleccionar los criterios de impacto(Afectación Económica o presupuestal y Pérdida Reputacional)",R205)</f>
        <v xml:space="preserve">Entre 50 y 100 SMLMV </v>
      </c>
      <c r="T205" s="286" t="str">
        <f ca="1">+IF(OR(S205='Tabla Impacto'!$C$11,S205='Tabla Impacto'!$D$11),"Leve",IF(OR(S205='Tabla Impacto'!$C$12,S205='Tabla Impacto'!$D$12),"Menor",IF(OR(S205='Tabla Impacto'!$C$13,S205='Tabla Impacto'!$D$13,S205='Tabla Impacto'!$E$13),"Moderado",IF(OR(S205='Tabla Impacto'!$C$14,S205='Tabla Impacto'!$D$14,S205='Tabla Impacto'!$E$14),"Mayor",IF(OR(S205='Tabla Impacto'!$C$15,S205='Tabla Impacto'!$D$15,S205='Tabla Impacto'!$E$15),"Catastrófico","")))))</f>
        <v>Moderado</v>
      </c>
      <c r="U205" s="289">
        <f ca="1">IF(T205="","",IF(T205="Leve",0.2,IF(T205="Menor",0.4,IF(T205="Moderado",0.6,IF(T205="Mayor",0.8,IF(T205="Catastrófico",1,))))))</f>
        <v>0.6</v>
      </c>
      <c r="V205" s="287" t="str">
        <f ca="1">IF(OR(AND(P205="Muy Baja",T205="Leve"),AND(P205="Muy Baja",T205="Menor"),AND(P205="Baja",T205="Leve")),"Bajo",IF(OR(AND(P205="Muy baja",T205="Moderado"),AND(P205="Baja",T205="Menor"),AND(P205="Baja",T205="Moderado"),AND(P205="Media",T205="Leve"),AND(P205="Media",T205="Menor"),AND(P205="Media",T205="Moderado"),AND(P205="Alta",T205="Leve"),AND(P205="Alta",T205="Menor")),"Moderado",IF(OR(AND(P205="Muy Baja",T205="Mayor"),AND(P205="Baja",T205="Mayor"),AND(P205="Media",T205="Mayor"),AND(P205="Alta",T205="Moderado"),AND(P205="Alta",T205="Mayor"),AND(P205="Muy Alta",T205="Leve"),AND(P205="Muy Alta",T205="Menor"),AND(P205="Muy Alta",T205="Moderado"),AND(P205="Muy Alta",T205="Mayor")),"Alto",IF(OR(AND(P205="Muy Baja",T205="Catastrófico"),AND(P205="Baja",T205="Catastrófico"),AND(P205="Media",T205="Catastrófico"),AND(P205="Alta",T205="Catastrófico"),AND(P205="Muy Alta",T205="Catastrófico")),"Extremo",""))))</f>
        <v>Moderado</v>
      </c>
      <c r="W205" s="214">
        <v>1</v>
      </c>
      <c r="X205" s="215" t="s">
        <v>1040</v>
      </c>
      <c r="Y205" s="208" t="str">
        <f t="shared" si="0"/>
        <v>Probabilidad</v>
      </c>
      <c r="Z205" s="209" t="s">
        <v>221</v>
      </c>
      <c r="AA205" s="209" t="s">
        <v>229</v>
      </c>
      <c r="AB205" s="210" t="str">
        <f t="shared" si="9"/>
        <v>40%</v>
      </c>
      <c r="AC205" s="209" t="s">
        <v>232</v>
      </c>
      <c r="AD205" s="209" t="s">
        <v>237</v>
      </c>
      <c r="AE205" s="209" t="s">
        <v>241</v>
      </c>
      <c r="AF205" s="211">
        <f>IFERROR(IF(Y205="Probabilidad",(Q205-(+Q205*AB205)),IF(Y205="Impacto",Q205,"")),"")</f>
        <v>0.36</v>
      </c>
      <c r="AG205" s="212" t="str">
        <f t="shared" si="1"/>
        <v>Baja</v>
      </c>
      <c r="AH205" s="210">
        <f t="shared" si="2"/>
        <v>0.36</v>
      </c>
      <c r="AI205" s="212" t="str">
        <f t="shared" ca="1" si="3"/>
        <v>Moderado</v>
      </c>
      <c r="AJ205" s="210">
        <f ca="1">IFERROR(IF(Y205="Impacto",(U205-(+U205*AB205)),IF(Y205="Probabilidad",U205,"")),"")</f>
        <v>0.6</v>
      </c>
      <c r="AK205" s="213" t="str">
        <f t="shared" ca="1" si="4"/>
        <v>Moderado</v>
      </c>
      <c r="AL205" s="209" t="s">
        <v>268</v>
      </c>
      <c r="AM205" s="215"/>
      <c r="AN205" s="215"/>
      <c r="AO205" s="216"/>
      <c r="AP205" s="216"/>
      <c r="AQ205" s="215"/>
      <c r="AR205" s="215"/>
      <c r="AS205" s="219"/>
      <c r="AT205" s="219"/>
      <c r="AU205" s="219"/>
      <c r="AV205" s="219"/>
      <c r="AW205" s="219"/>
      <c r="AX205" s="219"/>
      <c r="AY205" s="219"/>
      <c r="AZ205" s="219"/>
      <c r="BA205" s="219"/>
      <c r="BB205" s="219"/>
      <c r="BC205" s="219"/>
      <c r="BD205" s="219"/>
      <c r="BE205" s="219"/>
      <c r="BF205" s="219"/>
      <c r="BG205" s="219"/>
      <c r="BH205" s="219"/>
      <c r="BI205" s="219"/>
      <c r="BJ205" s="219"/>
      <c r="BK205" s="219"/>
      <c r="BL205" s="219"/>
    </row>
    <row r="206" spans="1:64" s="217" customFormat="1" ht="69" customHeight="1" thickTop="1" thickBot="1" x14ac:dyDescent="0.3">
      <c r="A206" s="280"/>
      <c r="B206" s="280"/>
      <c r="C206" s="280"/>
      <c r="D206" s="279"/>
      <c r="E206" s="280"/>
      <c r="F206" s="280"/>
      <c r="G206" s="280"/>
      <c r="H206" s="280"/>
      <c r="I206" s="288"/>
      <c r="J206" s="288"/>
      <c r="K206" s="288"/>
      <c r="L206" s="288"/>
      <c r="M206" s="280"/>
      <c r="N206" s="280"/>
      <c r="O206" s="288"/>
      <c r="P206" s="288"/>
      <c r="Q206" s="280"/>
      <c r="R206" s="280"/>
      <c r="S206" s="280"/>
      <c r="T206" s="288"/>
      <c r="U206" s="280"/>
      <c r="V206" s="288"/>
      <c r="W206" s="214">
        <v>2</v>
      </c>
      <c r="X206" s="215" t="s">
        <v>1041</v>
      </c>
      <c r="Y206" s="208" t="str">
        <f t="shared" si="0"/>
        <v>Probabilidad</v>
      </c>
      <c r="Z206" s="209" t="s">
        <v>221</v>
      </c>
      <c r="AA206" s="209" t="s">
        <v>229</v>
      </c>
      <c r="AB206" s="210" t="str">
        <f t="shared" si="9"/>
        <v>40%</v>
      </c>
      <c r="AC206" s="209" t="s">
        <v>232</v>
      </c>
      <c r="AD206" s="209" t="s">
        <v>237</v>
      </c>
      <c r="AE206" s="209" t="s">
        <v>241</v>
      </c>
      <c r="AF206" s="211">
        <f t="shared" ref="AF206:AF208" si="106">IFERROR(IF(AND(Y205="Probabilidad",Y206="Probabilidad"),(AH205-(+AH205*AB206)),IF(Y206="Probabilidad",(Q205-(+Q205*AB206)),IF(Y206="Impacto",AH205,""))),"")</f>
        <v>0.216</v>
      </c>
      <c r="AG206" s="212" t="str">
        <f t="shared" si="1"/>
        <v>Baja</v>
      </c>
      <c r="AH206" s="210">
        <f t="shared" si="2"/>
        <v>0.216</v>
      </c>
      <c r="AI206" s="212" t="str">
        <f t="shared" ca="1" si="3"/>
        <v>Moderado</v>
      </c>
      <c r="AJ206" s="210">
        <f ca="1">IFERROR(IF(AND(Y205="Impacto",Y206="Impacto"),(AJ205-(+AJ205*AB206)),IF(Y206="Impacto",(U205-(+U205*AB206)),IF(Y206="Probabilidad",AJ205,""))),"")</f>
        <v>0.6</v>
      </c>
      <c r="AK206" s="213" t="str">
        <f t="shared" ca="1" si="4"/>
        <v>Moderado</v>
      </c>
      <c r="AL206" s="209" t="s">
        <v>268</v>
      </c>
      <c r="AM206" s="215"/>
      <c r="AN206" s="215"/>
      <c r="AO206" s="216"/>
      <c r="AP206" s="216"/>
      <c r="AQ206" s="215"/>
      <c r="AR206" s="215"/>
      <c r="AS206" s="219"/>
      <c r="AT206" s="219"/>
      <c r="AU206" s="219"/>
      <c r="AV206" s="219"/>
      <c r="AW206" s="219"/>
      <c r="AX206" s="219"/>
      <c r="AY206" s="219"/>
      <c r="AZ206" s="219"/>
      <c r="BA206" s="219"/>
      <c r="BB206" s="219"/>
      <c r="BC206" s="219"/>
      <c r="BD206" s="219"/>
      <c r="BE206" s="219"/>
      <c r="BF206" s="219"/>
      <c r="BG206" s="219"/>
      <c r="BH206" s="219"/>
      <c r="BI206" s="219"/>
      <c r="BJ206" s="219"/>
      <c r="BK206" s="219"/>
      <c r="BL206" s="219"/>
    </row>
    <row r="207" spans="1:64" s="217" customFormat="1" ht="69" customHeight="1" thickTop="1" thickBot="1" x14ac:dyDescent="0.3">
      <c r="A207" s="280"/>
      <c r="B207" s="280"/>
      <c r="C207" s="280"/>
      <c r="D207" s="279"/>
      <c r="E207" s="280"/>
      <c r="F207" s="280"/>
      <c r="G207" s="280"/>
      <c r="H207" s="280"/>
      <c r="I207" s="288"/>
      <c r="J207" s="288"/>
      <c r="K207" s="288"/>
      <c r="L207" s="288"/>
      <c r="M207" s="280"/>
      <c r="N207" s="280"/>
      <c r="O207" s="288"/>
      <c r="P207" s="288"/>
      <c r="Q207" s="280"/>
      <c r="R207" s="280"/>
      <c r="S207" s="280"/>
      <c r="T207" s="288"/>
      <c r="U207" s="280"/>
      <c r="V207" s="288"/>
      <c r="W207" s="214">
        <v>3</v>
      </c>
      <c r="X207" s="215" t="s">
        <v>1042</v>
      </c>
      <c r="Y207" s="208" t="str">
        <f t="shared" si="0"/>
        <v>Probabilidad</v>
      </c>
      <c r="Z207" s="209" t="s">
        <v>221</v>
      </c>
      <c r="AA207" s="209" t="s">
        <v>229</v>
      </c>
      <c r="AB207" s="210" t="str">
        <f t="shared" si="9"/>
        <v>40%</v>
      </c>
      <c r="AC207" s="209" t="s">
        <v>232</v>
      </c>
      <c r="AD207" s="209" t="s">
        <v>237</v>
      </c>
      <c r="AE207" s="209" t="s">
        <v>241</v>
      </c>
      <c r="AF207" s="211">
        <f t="shared" si="106"/>
        <v>0.12959999999999999</v>
      </c>
      <c r="AG207" s="212" t="str">
        <f t="shared" si="1"/>
        <v>Muy Baja</v>
      </c>
      <c r="AH207" s="210">
        <f t="shared" si="2"/>
        <v>0.12959999999999999</v>
      </c>
      <c r="AI207" s="212" t="str">
        <f t="shared" ca="1" si="3"/>
        <v>Moderado</v>
      </c>
      <c r="AJ207" s="210">
        <f t="shared" ref="AJ207:AJ208" ca="1" si="107">IFERROR(IF(AND(Y206="Impacto",Y207="Impacto"),(AJ206-(+AJ206*AB207)),IF(AND(Y206="Probabilidad",Y207="Impacto"),(AJ205-(+AJ205*AB207)),IF(Y207="Probabilidad",AJ206,""))),"")</f>
        <v>0.6</v>
      </c>
      <c r="AK207" s="213" t="str">
        <f t="shared" ca="1" si="4"/>
        <v>Moderado</v>
      </c>
      <c r="AL207" s="209" t="s">
        <v>268</v>
      </c>
      <c r="AM207" s="215"/>
      <c r="AN207" s="215"/>
      <c r="AO207" s="216"/>
      <c r="AP207" s="216"/>
      <c r="AQ207" s="215"/>
      <c r="AR207" s="215"/>
      <c r="AS207" s="219"/>
      <c r="AT207" s="219"/>
      <c r="AU207" s="219"/>
      <c r="AV207" s="219"/>
      <c r="AW207" s="219"/>
      <c r="AX207" s="219"/>
      <c r="AY207" s="219"/>
      <c r="AZ207" s="219"/>
      <c r="BA207" s="219"/>
      <c r="BB207" s="219"/>
      <c r="BC207" s="219"/>
      <c r="BD207" s="219"/>
      <c r="BE207" s="219"/>
      <c r="BF207" s="219"/>
      <c r="BG207" s="219"/>
      <c r="BH207" s="219"/>
      <c r="BI207" s="219"/>
      <c r="BJ207" s="219"/>
      <c r="BK207" s="219"/>
      <c r="BL207" s="219"/>
    </row>
    <row r="208" spans="1:64" s="217" customFormat="1" ht="69" customHeight="1" thickTop="1" thickBot="1" x14ac:dyDescent="0.3">
      <c r="A208" s="280"/>
      <c r="B208" s="280" t="s">
        <v>1028</v>
      </c>
      <c r="C208" s="280" t="s">
        <v>291</v>
      </c>
      <c r="D208" s="279"/>
      <c r="E208" s="280"/>
      <c r="F208" s="280"/>
      <c r="G208" s="280"/>
      <c r="H208" s="280"/>
      <c r="I208" s="288"/>
      <c r="J208" s="288"/>
      <c r="K208" s="288"/>
      <c r="L208" s="288"/>
      <c r="M208" s="280"/>
      <c r="N208" s="280"/>
      <c r="O208" s="288"/>
      <c r="P208" s="288"/>
      <c r="Q208" s="280"/>
      <c r="R208" s="280"/>
      <c r="S208" s="280"/>
      <c r="T208" s="288"/>
      <c r="U208" s="280"/>
      <c r="V208" s="288"/>
      <c r="W208" s="214">
        <v>4</v>
      </c>
      <c r="X208" s="215" t="s">
        <v>1043</v>
      </c>
      <c r="Y208" s="208" t="str">
        <f t="shared" si="0"/>
        <v>Probabilidad</v>
      </c>
      <c r="Z208" s="209" t="s">
        <v>221</v>
      </c>
      <c r="AA208" s="209" t="s">
        <v>229</v>
      </c>
      <c r="AB208" s="210" t="str">
        <f t="shared" si="9"/>
        <v>40%</v>
      </c>
      <c r="AC208" s="209" t="s">
        <v>232</v>
      </c>
      <c r="AD208" s="209" t="s">
        <v>237</v>
      </c>
      <c r="AE208" s="209" t="s">
        <v>241</v>
      </c>
      <c r="AF208" s="211">
        <f t="shared" si="106"/>
        <v>7.7759999999999996E-2</v>
      </c>
      <c r="AG208" s="212" t="str">
        <f t="shared" si="1"/>
        <v>Muy Baja</v>
      </c>
      <c r="AH208" s="210">
        <f t="shared" si="2"/>
        <v>7.7759999999999996E-2</v>
      </c>
      <c r="AI208" s="212" t="str">
        <f t="shared" ca="1" si="3"/>
        <v>Moderado</v>
      </c>
      <c r="AJ208" s="210">
        <f t="shared" ca="1" si="107"/>
        <v>0.6</v>
      </c>
      <c r="AK208" s="213" t="str">
        <f t="shared" ca="1" si="4"/>
        <v>Moderado</v>
      </c>
      <c r="AL208" s="209" t="s">
        <v>268</v>
      </c>
      <c r="AM208" s="215"/>
      <c r="AN208" s="215"/>
      <c r="AO208" s="216"/>
      <c r="AP208" s="216"/>
      <c r="AQ208" s="215"/>
      <c r="AR208" s="215"/>
      <c r="AS208" s="219"/>
      <c r="AT208" s="219"/>
      <c r="AU208" s="219"/>
      <c r="AV208" s="219"/>
      <c r="AW208" s="219"/>
      <c r="AX208" s="219"/>
      <c r="AY208" s="219"/>
      <c r="AZ208" s="219"/>
      <c r="BA208" s="219"/>
      <c r="BB208" s="219"/>
      <c r="BC208" s="219"/>
      <c r="BD208" s="219"/>
      <c r="BE208" s="219"/>
      <c r="BF208" s="219"/>
      <c r="BG208" s="219"/>
      <c r="BH208" s="219"/>
      <c r="BI208" s="219"/>
      <c r="BJ208" s="219"/>
      <c r="BK208" s="219"/>
      <c r="BL208" s="219"/>
    </row>
    <row r="209" spans="1:64" s="217" customFormat="1" ht="69" customHeight="1" thickTop="1" thickBot="1" x14ac:dyDescent="0.3">
      <c r="A209" s="281">
        <v>82</v>
      </c>
      <c r="B209" s="274" t="s">
        <v>1049</v>
      </c>
      <c r="C209" s="272" t="s">
        <v>291</v>
      </c>
      <c r="D209" s="272" t="s">
        <v>1050</v>
      </c>
      <c r="E209" s="272" t="s">
        <v>253</v>
      </c>
      <c r="F209" s="272" t="s">
        <v>1037</v>
      </c>
      <c r="G209" s="272" t="s">
        <v>1051</v>
      </c>
      <c r="H209" s="272" t="s">
        <v>1052</v>
      </c>
      <c r="I209" s="286" t="s">
        <v>496</v>
      </c>
      <c r="J209" s="286" t="s">
        <v>496</v>
      </c>
      <c r="K209" s="286" t="s">
        <v>496</v>
      </c>
      <c r="L209" s="286" t="s">
        <v>496</v>
      </c>
      <c r="M209" s="272" t="s">
        <v>252</v>
      </c>
      <c r="N209" s="272"/>
      <c r="O209" s="273">
        <v>365</v>
      </c>
      <c r="P209" s="286" t="str">
        <f>IF(O209&lt;=0,"",IF(O209&lt;=2,"Muy Baja",IF(O209&lt;=24,"Baja",IF(O209&lt;=500,"Media",IF(O209&lt;=5000,"Alta","Muy Alta")))))</f>
        <v>Media</v>
      </c>
      <c r="Q209" s="289">
        <f>IF(P209="","",IF(P209="Muy Baja",0.2,IF(P209="Baja",0.4,IF(P209="Media",0.6,IF(P209="Alta",0.8,IF(P209="Muy Alta",1,))))))</f>
        <v>0.6</v>
      </c>
      <c r="R209" s="289" t="s">
        <v>205</v>
      </c>
      <c r="S209" s="289" t="str">
        <f ca="1">IF(NOT(ISERROR(MATCH(R209,'Tabla Impacto'!$B$221:$B$224,0))),'Tabla Impacto'!$F$224&amp;"Por favor no seleccionar los criterios de impacto(Afectación Económica o presupuestal y Pérdida Reputacional)",R209)</f>
        <v xml:space="preserve">Entre 100 y 500 SMLMV </v>
      </c>
      <c r="T209" s="286" t="str">
        <f ca="1">+IF(OR(S209='Tabla Impacto'!$C$11,S209='Tabla Impacto'!$D$11),"Leve",IF(OR(S209='Tabla Impacto'!$C$12,S209='Tabla Impacto'!$D$12),"Menor",IF(OR(S209='Tabla Impacto'!$C$13,S209='Tabla Impacto'!$D$13,S209='Tabla Impacto'!$E$13),"Moderado",IF(OR(S209='Tabla Impacto'!$C$14,S209='Tabla Impacto'!$D$14,S209='Tabla Impacto'!$E$14),"Mayor",IF(OR(S209='Tabla Impacto'!$C$15,S209='Tabla Impacto'!$D$15,S209='Tabla Impacto'!$E$15),"Catastrófico","")))))</f>
        <v>Mayor</v>
      </c>
      <c r="U209" s="289">
        <f ca="1">IF(T209="","",IF(T209="Leve",0.2,IF(T209="Menor",0.4,IF(T209="Moderado",0.6,IF(T209="Mayor",0.8,IF(T209="Catastrófico",1,))))))</f>
        <v>0.8</v>
      </c>
      <c r="V209" s="287" t="str">
        <f ca="1">IF(OR(AND(P209="Muy Baja",T209="Leve"),AND(P209="Muy Baja",T209="Menor"),AND(P209="Baja",T209="Leve")),"Bajo",IF(OR(AND(P209="Muy baja",T209="Moderado"),AND(P209="Baja",T209="Menor"),AND(P209="Baja",T209="Moderado"),AND(P209="Media",T209="Leve"),AND(P209="Media",T209="Menor"),AND(P209="Media",T209="Moderado"),AND(P209="Alta",T209="Leve"),AND(P209="Alta",T209="Menor")),"Moderado",IF(OR(AND(P209="Muy Baja",T209="Mayor"),AND(P209="Baja",T209="Mayor"),AND(P209="Media",T209="Mayor"),AND(P209="Alta",T209="Moderado"),AND(P209="Alta",T209="Mayor"),AND(P209="Muy Alta",T209="Leve"),AND(P209="Muy Alta",T209="Menor"),AND(P209="Muy Alta",T209="Moderado"),AND(P209="Muy Alta",T209="Mayor")),"Alto",IF(OR(AND(P209="Muy Baja",T209="Catastrófico"),AND(P209="Baja",T209="Catastrófico"),AND(P209="Media",T209="Catastrófico"),AND(P209="Alta",T209="Catastrófico"),AND(P209="Muy Alta",T209="Catastrófico")),"Extremo",""))))</f>
        <v>Alto</v>
      </c>
      <c r="W209" s="214">
        <v>1</v>
      </c>
      <c r="X209" s="215" t="s">
        <v>1044</v>
      </c>
      <c r="Y209" s="208" t="str">
        <f t="shared" si="0"/>
        <v>Probabilidad</v>
      </c>
      <c r="Z209" s="209" t="s">
        <v>223</v>
      </c>
      <c r="AA209" s="209" t="s">
        <v>229</v>
      </c>
      <c r="AB209" s="210" t="str">
        <f t="shared" si="9"/>
        <v>30%</v>
      </c>
      <c r="AC209" s="209" t="s">
        <v>232</v>
      </c>
      <c r="AD209" s="209" t="s">
        <v>237</v>
      </c>
      <c r="AE209" s="209" t="s">
        <v>241</v>
      </c>
      <c r="AF209" s="211">
        <f>IFERROR(IF(Y209="Probabilidad",(Q209-(+Q209*AB209)),IF(Y209="Impacto",Q209,"")),"")</f>
        <v>0.42</v>
      </c>
      <c r="AG209" s="212" t="str">
        <f t="shared" si="1"/>
        <v>Media</v>
      </c>
      <c r="AH209" s="210">
        <f t="shared" si="2"/>
        <v>0.42</v>
      </c>
      <c r="AI209" s="212" t="str">
        <f t="shared" ca="1" si="3"/>
        <v>Mayor</v>
      </c>
      <c r="AJ209" s="210">
        <f ca="1">IFERROR(IF(Y209="Impacto",(U209-(+U209*AB209)),IF(Y209="Probabilidad",U209,"")),"")</f>
        <v>0.8</v>
      </c>
      <c r="AK209" s="213" t="str">
        <f t="shared" ca="1" si="4"/>
        <v>Alto</v>
      </c>
      <c r="AL209" s="209" t="s">
        <v>275</v>
      </c>
      <c r="AM209" s="215"/>
      <c r="AN209" s="215"/>
      <c r="AO209" s="216"/>
      <c r="AP209" s="216"/>
      <c r="AQ209" s="215"/>
      <c r="AR209" s="215"/>
      <c r="AS209" s="219"/>
      <c r="AT209" s="219"/>
      <c r="AU209" s="219"/>
      <c r="AV209" s="219"/>
      <c r="AW209" s="219"/>
      <c r="AX209" s="219"/>
      <c r="AY209" s="219"/>
      <c r="AZ209" s="219"/>
      <c r="BA209" s="219"/>
      <c r="BB209" s="219"/>
      <c r="BC209" s="219"/>
      <c r="BD209" s="219"/>
      <c r="BE209" s="219"/>
      <c r="BF209" s="219"/>
      <c r="BG209" s="219"/>
      <c r="BH209" s="219"/>
      <c r="BI209" s="219"/>
      <c r="BJ209" s="219"/>
      <c r="BK209" s="219"/>
      <c r="BL209" s="219"/>
    </row>
    <row r="210" spans="1:64" s="217" customFormat="1" ht="69" customHeight="1" thickTop="1" thickBot="1" x14ac:dyDescent="0.3">
      <c r="A210" s="280"/>
      <c r="B210" s="280"/>
      <c r="C210" s="280"/>
      <c r="D210" s="279"/>
      <c r="E210" s="280"/>
      <c r="F210" s="280"/>
      <c r="G210" s="280"/>
      <c r="H210" s="280"/>
      <c r="I210" s="288"/>
      <c r="J210" s="288"/>
      <c r="K210" s="288"/>
      <c r="L210" s="288"/>
      <c r="M210" s="280"/>
      <c r="N210" s="280"/>
      <c r="O210" s="288"/>
      <c r="P210" s="288"/>
      <c r="Q210" s="280"/>
      <c r="R210" s="280"/>
      <c r="S210" s="280"/>
      <c r="T210" s="288"/>
      <c r="U210" s="280"/>
      <c r="V210" s="288"/>
      <c r="W210" s="214">
        <v>2</v>
      </c>
      <c r="X210" s="215" t="s">
        <v>1045</v>
      </c>
      <c r="Y210" s="208" t="str">
        <f t="shared" si="0"/>
        <v>Probabilidad</v>
      </c>
      <c r="Z210" s="209" t="s">
        <v>223</v>
      </c>
      <c r="AA210" s="209" t="s">
        <v>229</v>
      </c>
      <c r="AB210" s="210" t="str">
        <f t="shared" si="9"/>
        <v>30%</v>
      </c>
      <c r="AC210" s="209" t="s">
        <v>232</v>
      </c>
      <c r="AD210" s="209" t="s">
        <v>237</v>
      </c>
      <c r="AE210" s="209" t="s">
        <v>241</v>
      </c>
      <c r="AF210" s="211">
        <f t="shared" ref="AF210:AF212" si="108">IFERROR(IF(AND(Y209="Probabilidad",Y210="Probabilidad"),(AH209-(+AH209*AB210)),IF(Y210="Probabilidad",(Q209-(+Q209*AB210)),IF(Y210="Impacto",AH209,""))),"")</f>
        <v>0.29399999999999998</v>
      </c>
      <c r="AG210" s="212" t="str">
        <f t="shared" si="1"/>
        <v>Baja</v>
      </c>
      <c r="AH210" s="210">
        <f t="shared" si="2"/>
        <v>0.29399999999999998</v>
      </c>
      <c r="AI210" s="212" t="str">
        <f t="shared" ca="1" si="3"/>
        <v>Mayor</v>
      </c>
      <c r="AJ210" s="210">
        <f ca="1">IFERROR(IF(AND(Y209="Impacto",Y210="Impacto"),(AJ209-(+AJ209*AB210)),IF(Y210="Impacto",(U209-(+U209*AB210)),IF(Y210="Probabilidad",AJ209,""))),"")</f>
        <v>0.8</v>
      </c>
      <c r="AK210" s="213" t="str">
        <f t="shared" ca="1" si="4"/>
        <v>Alto</v>
      </c>
      <c r="AL210" s="209" t="s">
        <v>275</v>
      </c>
      <c r="AM210" s="215"/>
      <c r="AN210" s="215"/>
      <c r="AO210" s="216"/>
      <c r="AP210" s="216"/>
      <c r="AQ210" s="215"/>
      <c r="AR210" s="215"/>
      <c r="AS210" s="219"/>
      <c r="AT210" s="219"/>
      <c r="AU210" s="219"/>
      <c r="AV210" s="219"/>
      <c r="AW210" s="219"/>
      <c r="AX210" s="219"/>
      <c r="AY210" s="219"/>
      <c r="AZ210" s="219"/>
      <c r="BA210" s="219"/>
      <c r="BB210" s="219"/>
      <c r="BC210" s="219"/>
      <c r="BD210" s="219"/>
      <c r="BE210" s="219"/>
      <c r="BF210" s="219"/>
      <c r="BG210" s="219"/>
      <c r="BH210" s="219"/>
      <c r="BI210" s="219"/>
      <c r="BJ210" s="219"/>
      <c r="BK210" s="219"/>
      <c r="BL210" s="219"/>
    </row>
    <row r="211" spans="1:64" s="217" customFormat="1" ht="77.25" customHeight="1" thickTop="1" thickBot="1" x14ac:dyDescent="0.3">
      <c r="A211" s="280"/>
      <c r="B211" s="280"/>
      <c r="C211" s="280"/>
      <c r="D211" s="279"/>
      <c r="E211" s="280"/>
      <c r="F211" s="280"/>
      <c r="G211" s="280"/>
      <c r="H211" s="280"/>
      <c r="I211" s="288"/>
      <c r="J211" s="288"/>
      <c r="K211" s="288"/>
      <c r="L211" s="288"/>
      <c r="M211" s="280"/>
      <c r="N211" s="280"/>
      <c r="O211" s="288"/>
      <c r="P211" s="288"/>
      <c r="Q211" s="280"/>
      <c r="R211" s="280"/>
      <c r="S211" s="280"/>
      <c r="T211" s="288"/>
      <c r="U211" s="280"/>
      <c r="V211" s="288"/>
      <c r="W211" s="214">
        <v>3</v>
      </c>
      <c r="X211" s="215" t="s">
        <v>1046</v>
      </c>
      <c r="Y211" s="208" t="str">
        <f t="shared" si="0"/>
        <v>Probabilidad</v>
      </c>
      <c r="Z211" s="209" t="s">
        <v>221</v>
      </c>
      <c r="AA211" s="209" t="s">
        <v>229</v>
      </c>
      <c r="AB211" s="210" t="str">
        <f t="shared" si="9"/>
        <v>40%</v>
      </c>
      <c r="AC211" s="209" t="s">
        <v>232</v>
      </c>
      <c r="AD211" s="209" t="s">
        <v>237</v>
      </c>
      <c r="AE211" s="209" t="s">
        <v>241</v>
      </c>
      <c r="AF211" s="211">
        <f t="shared" si="108"/>
        <v>0.1764</v>
      </c>
      <c r="AG211" s="212" t="str">
        <f t="shared" si="1"/>
        <v>Muy Baja</v>
      </c>
      <c r="AH211" s="210">
        <f t="shared" si="2"/>
        <v>0.1764</v>
      </c>
      <c r="AI211" s="212" t="str">
        <f t="shared" ca="1" si="3"/>
        <v>Mayor</v>
      </c>
      <c r="AJ211" s="210">
        <f t="shared" ref="AJ211:AJ212" ca="1" si="109">IFERROR(IF(AND(Y210="Impacto",Y211="Impacto"),(AJ210-(+AJ210*AB211)),IF(AND(Y210="Probabilidad",Y211="Impacto"),(AJ209-(+AJ209*AB211)),IF(Y211="Probabilidad",AJ210,""))),"")</f>
        <v>0.8</v>
      </c>
      <c r="AK211" s="213" t="str">
        <f t="shared" ca="1" si="4"/>
        <v>Alto</v>
      </c>
      <c r="AL211" s="209" t="s">
        <v>275</v>
      </c>
      <c r="AM211" s="215"/>
      <c r="AN211" s="215"/>
      <c r="AO211" s="216"/>
      <c r="AP211" s="216"/>
      <c r="AQ211" s="215"/>
      <c r="AR211" s="215"/>
      <c r="AS211" s="219"/>
      <c r="AT211" s="219"/>
      <c r="AU211" s="219"/>
      <c r="AV211" s="219"/>
      <c r="AW211" s="219"/>
      <c r="AX211" s="219"/>
      <c r="AY211" s="219"/>
      <c r="AZ211" s="219"/>
      <c r="BA211" s="219"/>
      <c r="BB211" s="219"/>
      <c r="BC211" s="219"/>
      <c r="BD211" s="219"/>
      <c r="BE211" s="219"/>
      <c r="BF211" s="219"/>
      <c r="BG211" s="219"/>
      <c r="BH211" s="219"/>
      <c r="BI211" s="219"/>
      <c r="BJ211" s="219"/>
      <c r="BK211" s="219"/>
      <c r="BL211" s="219"/>
    </row>
    <row r="212" spans="1:64" s="217" customFormat="1" ht="69" customHeight="1" thickTop="1" thickBot="1" x14ac:dyDescent="0.3">
      <c r="A212" s="280"/>
      <c r="B212" s="280" t="s">
        <v>1028</v>
      </c>
      <c r="C212" s="280" t="s">
        <v>291</v>
      </c>
      <c r="D212" s="279"/>
      <c r="E212" s="280"/>
      <c r="F212" s="280"/>
      <c r="G212" s="280"/>
      <c r="H212" s="280"/>
      <c r="I212" s="288"/>
      <c r="J212" s="288"/>
      <c r="K212" s="288"/>
      <c r="L212" s="288"/>
      <c r="M212" s="280"/>
      <c r="N212" s="280"/>
      <c r="O212" s="288"/>
      <c r="P212" s="288"/>
      <c r="Q212" s="280"/>
      <c r="R212" s="280"/>
      <c r="S212" s="280"/>
      <c r="T212" s="288"/>
      <c r="U212" s="280"/>
      <c r="V212" s="288"/>
      <c r="W212" s="214">
        <v>4</v>
      </c>
      <c r="X212" s="215" t="s">
        <v>1047</v>
      </c>
      <c r="Y212" s="208" t="str">
        <f t="shared" si="0"/>
        <v>Impacto</v>
      </c>
      <c r="Z212" s="209" t="s">
        <v>225</v>
      </c>
      <c r="AA212" s="209" t="s">
        <v>229</v>
      </c>
      <c r="AB212" s="210" t="str">
        <f t="shared" si="9"/>
        <v>25%</v>
      </c>
      <c r="AC212" s="209" t="s">
        <v>232</v>
      </c>
      <c r="AD212" s="209" t="s">
        <v>237</v>
      </c>
      <c r="AE212" s="209" t="s">
        <v>241</v>
      </c>
      <c r="AF212" s="211">
        <f t="shared" si="108"/>
        <v>0.1764</v>
      </c>
      <c r="AG212" s="212" t="str">
        <f t="shared" si="1"/>
        <v>Muy Baja</v>
      </c>
      <c r="AH212" s="210">
        <f t="shared" si="2"/>
        <v>0.1764</v>
      </c>
      <c r="AI212" s="212" t="str">
        <f t="shared" ca="1" si="3"/>
        <v>Moderado</v>
      </c>
      <c r="AJ212" s="210">
        <f t="shared" ca="1" si="109"/>
        <v>0.60000000000000009</v>
      </c>
      <c r="AK212" s="213" t="str">
        <f t="shared" ca="1" si="4"/>
        <v>Moderado</v>
      </c>
      <c r="AL212" s="209" t="s">
        <v>268</v>
      </c>
      <c r="AM212" s="215"/>
      <c r="AN212" s="215"/>
      <c r="AO212" s="216"/>
      <c r="AP212" s="216"/>
      <c r="AQ212" s="215"/>
      <c r="AR212" s="215"/>
      <c r="AS212" s="219"/>
      <c r="AT212" s="219"/>
      <c r="AU212" s="219"/>
      <c r="AV212" s="219"/>
      <c r="AW212" s="219"/>
      <c r="AX212" s="219"/>
      <c r="AY212" s="219"/>
      <c r="AZ212" s="219"/>
      <c r="BA212" s="219"/>
      <c r="BB212" s="219"/>
      <c r="BC212" s="219"/>
      <c r="BD212" s="219"/>
      <c r="BE212" s="219"/>
      <c r="BF212" s="219"/>
      <c r="BG212" s="219"/>
      <c r="BH212" s="219"/>
      <c r="BI212" s="219"/>
      <c r="BJ212" s="219"/>
      <c r="BK212" s="219"/>
      <c r="BL212" s="219"/>
    </row>
    <row r="213" spans="1:64" s="217" customFormat="1" ht="69" customHeight="1" thickTop="1" thickBot="1" x14ac:dyDescent="0.3">
      <c r="A213" s="281">
        <v>83</v>
      </c>
      <c r="B213" s="274" t="s">
        <v>1053</v>
      </c>
      <c r="C213" s="272" t="s">
        <v>291</v>
      </c>
      <c r="D213" s="272" t="s">
        <v>1054</v>
      </c>
      <c r="E213" s="272" t="s">
        <v>249</v>
      </c>
      <c r="F213" s="272" t="s">
        <v>1055</v>
      </c>
      <c r="G213" s="272" t="s">
        <v>1056</v>
      </c>
      <c r="H213" s="272" t="s">
        <v>1057</v>
      </c>
      <c r="I213" s="286" t="s">
        <v>496</v>
      </c>
      <c r="J213" s="286" t="s">
        <v>496</v>
      </c>
      <c r="K213" s="286" t="s">
        <v>496</v>
      </c>
      <c r="L213" s="286" t="s">
        <v>496</v>
      </c>
      <c r="M213" s="272" t="s">
        <v>488</v>
      </c>
      <c r="N213" s="272"/>
      <c r="O213" s="273">
        <v>365</v>
      </c>
      <c r="P213" s="286" t="str">
        <f>IF(O213&lt;=0,"",IF(O213&lt;=2,"Muy Baja",IF(O213&lt;=24,"Baja",IF(O213&lt;=500,"Media",IF(O213&lt;=5000,"Alta","Muy Alta")))))</f>
        <v>Media</v>
      </c>
      <c r="Q213" s="289">
        <f>IF(P213="","",IF(P213="Muy Baja",0.2,IF(P213="Baja",0.4,IF(P213="Media",0.6,IF(P213="Alta",0.8,IF(P213="Muy Alta",1,))))))</f>
        <v>0.6</v>
      </c>
      <c r="R213" s="289" t="s">
        <v>202</v>
      </c>
      <c r="S213" s="289" t="str">
        <f ca="1">IF(NOT(ISERROR(MATCH(R213,'Tabla Impacto'!$B$221:$B$224,0))),'Tabla Impacto'!$F$224&amp;"Por favor no seleccionar los criterios de impacto(Afectación Económica o presupuestal y Pérdida Reputacional)",R213)</f>
        <v xml:space="preserve">Entre 50 y 100 SMLMV </v>
      </c>
      <c r="T213" s="286" t="str">
        <f ca="1">+IF(OR(S213='Tabla Impacto'!$C$11,S213='Tabla Impacto'!$D$11),"Leve",IF(OR(S213='Tabla Impacto'!$C$12,S213='Tabla Impacto'!$D$12),"Menor",IF(OR(S213='Tabla Impacto'!$C$13,S213='Tabla Impacto'!$D$13,S213='Tabla Impacto'!$E$13),"Moderado",IF(OR(S213='Tabla Impacto'!$C$14,S213='Tabla Impacto'!$D$14,S213='Tabla Impacto'!$E$14),"Mayor",IF(OR(S213='Tabla Impacto'!$C$15,S213='Tabla Impacto'!$D$15,S213='Tabla Impacto'!$E$15),"Catastrófico","")))))</f>
        <v>Moderado</v>
      </c>
      <c r="U213" s="289">
        <f ca="1">IF(T213="","",IF(T213="Leve",0.2,IF(T213="Menor",0.4,IF(T213="Moderado",0.6,IF(T213="Mayor",0.8,IF(T213="Catastrófico",1,))))))</f>
        <v>0.6</v>
      </c>
      <c r="V213" s="287" t="str">
        <f ca="1">IF(OR(AND(P213="Muy Baja",T213="Leve"),AND(P213="Muy Baja",T213="Menor"),AND(P213="Baja",T213="Leve")),"Bajo",IF(OR(AND(P213="Muy baja",T213="Moderado"),AND(P213="Baja",T213="Menor"),AND(P213="Baja",T213="Moderado"),AND(P213="Media",T213="Leve"),AND(P213="Media",T213="Menor"),AND(P213="Media",T213="Moderado"),AND(P213="Alta",T213="Leve"),AND(P213="Alta",T213="Menor")),"Moderado",IF(OR(AND(P213="Muy Baja",T213="Mayor"),AND(P213="Baja",T213="Mayor"),AND(P213="Media",T213="Mayor"),AND(P213="Alta",T213="Moderado"),AND(P213="Alta",T213="Mayor"),AND(P213="Muy Alta",T213="Leve"),AND(P213="Muy Alta",T213="Menor"),AND(P213="Muy Alta",T213="Moderado"),AND(P213="Muy Alta",T213="Mayor")),"Alto",IF(OR(AND(P213="Muy Baja",T213="Catastrófico"),AND(P213="Baja",T213="Catastrófico"),AND(P213="Media",T213="Catastrófico"),AND(P213="Alta",T213="Catastrófico"),AND(P213="Muy Alta",T213="Catastrófico")),"Extremo",""))))</f>
        <v>Moderado</v>
      </c>
      <c r="W213" s="214">
        <v>1</v>
      </c>
      <c r="X213" s="215" t="s">
        <v>1058</v>
      </c>
      <c r="Y213" s="208" t="str">
        <f t="shared" si="0"/>
        <v>Probabilidad</v>
      </c>
      <c r="Z213" s="209" t="s">
        <v>221</v>
      </c>
      <c r="AA213" s="209" t="s">
        <v>229</v>
      </c>
      <c r="AB213" s="210" t="str">
        <f t="shared" si="9"/>
        <v>40%</v>
      </c>
      <c r="AC213" s="209" t="s">
        <v>232</v>
      </c>
      <c r="AD213" s="209" t="s">
        <v>237</v>
      </c>
      <c r="AE213" s="209" t="s">
        <v>241</v>
      </c>
      <c r="AF213" s="211">
        <f>IFERROR(IF(Y213="Probabilidad",(Q213-(+Q213*AB213)),IF(Y213="Impacto",Q213,"")),"")</f>
        <v>0.36</v>
      </c>
      <c r="AG213" s="212" t="str">
        <f t="shared" si="1"/>
        <v>Baja</v>
      </c>
      <c r="AH213" s="210">
        <f t="shared" si="2"/>
        <v>0.36</v>
      </c>
      <c r="AI213" s="212" t="str">
        <f t="shared" ca="1" si="3"/>
        <v>Moderado</v>
      </c>
      <c r="AJ213" s="210">
        <f ca="1">IFERROR(IF(Y213="Impacto",(U213-(+U213*AB213)),IF(Y213="Probabilidad",U213,"")),"")</f>
        <v>0.6</v>
      </c>
      <c r="AK213" s="213" t="str">
        <f t="shared" ca="1" si="4"/>
        <v>Moderado</v>
      </c>
      <c r="AL213" s="209" t="s">
        <v>268</v>
      </c>
      <c r="AM213" s="215"/>
      <c r="AN213" s="215"/>
      <c r="AO213" s="216"/>
      <c r="AP213" s="216"/>
      <c r="AQ213" s="215"/>
      <c r="AR213" s="215"/>
      <c r="AS213" s="219"/>
      <c r="AT213" s="219"/>
      <c r="AU213" s="219"/>
      <c r="AV213" s="219"/>
      <c r="AW213" s="219"/>
      <c r="AX213" s="219"/>
      <c r="AY213" s="219"/>
      <c r="AZ213" s="219"/>
      <c r="BA213" s="219"/>
      <c r="BB213" s="219"/>
      <c r="BC213" s="219"/>
      <c r="BD213" s="219"/>
      <c r="BE213" s="219"/>
      <c r="BF213" s="219"/>
      <c r="BG213" s="219"/>
      <c r="BH213" s="219"/>
      <c r="BI213" s="219"/>
      <c r="BJ213" s="219"/>
      <c r="BK213" s="219"/>
      <c r="BL213" s="219"/>
    </row>
    <row r="214" spans="1:64" s="217" customFormat="1" ht="69" customHeight="1" thickTop="1" thickBot="1" x14ac:dyDescent="0.3">
      <c r="A214" s="280"/>
      <c r="B214" s="280"/>
      <c r="C214" s="280"/>
      <c r="D214" s="279"/>
      <c r="E214" s="280"/>
      <c r="F214" s="280"/>
      <c r="G214" s="280"/>
      <c r="H214" s="280"/>
      <c r="I214" s="288"/>
      <c r="J214" s="288"/>
      <c r="K214" s="288"/>
      <c r="L214" s="288"/>
      <c r="M214" s="280"/>
      <c r="N214" s="280"/>
      <c r="O214" s="288"/>
      <c r="P214" s="288"/>
      <c r="Q214" s="280"/>
      <c r="R214" s="280"/>
      <c r="S214" s="280"/>
      <c r="T214" s="288"/>
      <c r="U214" s="280"/>
      <c r="V214" s="288"/>
      <c r="W214" s="214">
        <v>2</v>
      </c>
      <c r="X214" s="215" t="s">
        <v>1059</v>
      </c>
      <c r="Y214" s="208" t="str">
        <f t="shared" si="0"/>
        <v>Probabilidad</v>
      </c>
      <c r="Z214" s="209" t="s">
        <v>223</v>
      </c>
      <c r="AA214" s="209" t="s">
        <v>229</v>
      </c>
      <c r="AB214" s="210" t="str">
        <f t="shared" si="9"/>
        <v>30%</v>
      </c>
      <c r="AC214" s="209" t="s">
        <v>235</v>
      </c>
      <c r="AD214" s="209" t="s">
        <v>237</v>
      </c>
      <c r="AE214" s="209" t="s">
        <v>241</v>
      </c>
      <c r="AF214" s="211">
        <f t="shared" ref="AF214:AF217" si="110">IFERROR(IF(AND(Y213="Probabilidad",Y214="Probabilidad"),(AH213-(+AH213*AB214)),IF(Y214="Probabilidad",(Q213-(+Q213*AB214)),IF(Y214="Impacto",AH213,""))),"")</f>
        <v>0.252</v>
      </c>
      <c r="AG214" s="212" t="str">
        <f t="shared" si="1"/>
        <v>Baja</v>
      </c>
      <c r="AH214" s="210">
        <f t="shared" si="2"/>
        <v>0.252</v>
      </c>
      <c r="AI214" s="212" t="str">
        <f t="shared" ca="1" si="3"/>
        <v>Moderado</v>
      </c>
      <c r="AJ214" s="210">
        <f ca="1">IFERROR(IF(AND(Y213="Impacto",Y214="Impacto"),(AJ213-(+AJ213*AB214)),IF(Y214="Impacto",(U213-(+U213*AB214)),IF(Y214="Probabilidad",AJ213,""))),"")</f>
        <v>0.6</v>
      </c>
      <c r="AK214" s="213" t="str">
        <f t="shared" ca="1" si="4"/>
        <v>Moderado</v>
      </c>
      <c r="AL214" s="209" t="s">
        <v>268</v>
      </c>
      <c r="AM214" s="215"/>
      <c r="AN214" s="215"/>
      <c r="AO214" s="216"/>
      <c r="AP214" s="216"/>
      <c r="AQ214" s="215"/>
      <c r="AR214" s="215"/>
      <c r="AS214" s="219"/>
      <c r="AT214" s="219"/>
      <c r="AU214" s="219"/>
      <c r="AV214" s="219"/>
      <c r="AW214" s="219"/>
      <c r="AX214" s="219"/>
      <c r="AY214" s="219"/>
      <c r="AZ214" s="219"/>
      <c r="BA214" s="219"/>
      <c r="BB214" s="219"/>
      <c r="BC214" s="219"/>
      <c r="BD214" s="219"/>
      <c r="BE214" s="219"/>
      <c r="BF214" s="219"/>
      <c r="BG214" s="219"/>
      <c r="BH214" s="219"/>
      <c r="BI214" s="219"/>
      <c r="BJ214" s="219"/>
      <c r="BK214" s="219"/>
      <c r="BL214" s="219"/>
    </row>
    <row r="215" spans="1:64" s="217" customFormat="1" ht="69" customHeight="1" thickTop="1" thickBot="1" x14ac:dyDescent="0.3">
      <c r="A215" s="280"/>
      <c r="B215" s="280"/>
      <c r="C215" s="280"/>
      <c r="D215" s="279"/>
      <c r="E215" s="280"/>
      <c r="F215" s="280"/>
      <c r="G215" s="280"/>
      <c r="H215" s="280"/>
      <c r="I215" s="288"/>
      <c r="J215" s="288"/>
      <c r="K215" s="288"/>
      <c r="L215" s="288"/>
      <c r="M215" s="280"/>
      <c r="N215" s="280"/>
      <c r="O215" s="288"/>
      <c r="P215" s="288"/>
      <c r="Q215" s="280"/>
      <c r="R215" s="280"/>
      <c r="S215" s="280"/>
      <c r="T215" s="288"/>
      <c r="U215" s="280"/>
      <c r="V215" s="288"/>
      <c r="W215" s="214">
        <v>3</v>
      </c>
      <c r="X215" s="215" t="s">
        <v>1060</v>
      </c>
      <c r="Y215" s="208" t="str">
        <f t="shared" si="0"/>
        <v>Probabilidad</v>
      </c>
      <c r="Z215" s="209" t="s">
        <v>221</v>
      </c>
      <c r="AA215" s="209" t="s">
        <v>229</v>
      </c>
      <c r="AB215" s="210" t="str">
        <f t="shared" si="9"/>
        <v>40%</v>
      </c>
      <c r="AC215" s="209" t="s">
        <v>232</v>
      </c>
      <c r="AD215" s="209" t="s">
        <v>237</v>
      </c>
      <c r="AE215" s="209" t="s">
        <v>241</v>
      </c>
      <c r="AF215" s="211">
        <f t="shared" si="110"/>
        <v>0.1512</v>
      </c>
      <c r="AG215" s="212" t="str">
        <f t="shared" si="1"/>
        <v>Muy Baja</v>
      </c>
      <c r="AH215" s="210">
        <f t="shared" si="2"/>
        <v>0.1512</v>
      </c>
      <c r="AI215" s="212" t="str">
        <f t="shared" ca="1" si="3"/>
        <v>Moderado</v>
      </c>
      <c r="AJ215" s="210">
        <f t="shared" ref="AJ215:AJ217" ca="1" si="111">IFERROR(IF(AND(Y214="Impacto",Y215="Impacto"),(AJ214-(+AJ214*AB215)),IF(AND(Y214="Probabilidad",Y215="Impacto"),(AJ213-(+AJ213*AB215)),IF(Y215="Probabilidad",AJ214,""))),"")</f>
        <v>0.6</v>
      </c>
      <c r="AK215" s="213" t="str">
        <f t="shared" ca="1" si="4"/>
        <v>Moderado</v>
      </c>
      <c r="AL215" s="209" t="s">
        <v>268</v>
      </c>
      <c r="AM215" s="215"/>
      <c r="AN215" s="215"/>
      <c r="AO215" s="216"/>
      <c r="AP215" s="216"/>
      <c r="AQ215" s="215"/>
      <c r="AR215" s="215"/>
      <c r="AS215" s="219"/>
      <c r="AT215" s="219"/>
      <c r="AU215" s="219"/>
      <c r="AV215" s="219"/>
      <c r="AW215" s="219"/>
      <c r="AX215" s="219"/>
      <c r="AY215" s="219"/>
      <c r="AZ215" s="219"/>
      <c r="BA215" s="219"/>
      <c r="BB215" s="219"/>
      <c r="BC215" s="219"/>
      <c r="BD215" s="219"/>
      <c r="BE215" s="219"/>
      <c r="BF215" s="219"/>
      <c r="BG215" s="219"/>
      <c r="BH215" s="219"/>
      <c r="BI215" s="219"/>
      <c r="BJ215" s="219"/>
      <c r="BK215" s="219"/>
      <c r="BL215" s="219"/>
    </row>
    <row r="216" spans="1:64" s="217" customFormat="1" ht="69" customHeight="1" thickTop="1" thickBot="1" x14ac:dyDescent="0.3">
      <c r="A216" s="280"/>
      <c r="B216" s="280" t="s">
        <v>1049</v>
      </c>
      <c r="C216" s="280" t="s">
        <v>291</v>
      </c>
      <c r="D216" s="279"/>
      <c r="E216" s="280"/>
      <c r="F216" s="280"/>
      <c r="G216" s="280"/>
      <c r="H216" s="280"/>
      <c r="I216" s="288"/>
      <c r="J216" s="288"/>
      <c r="K216" s="288"/>
      <c r="L216" s="288"/>
      <c r="M216" s="280"/>
      <c r="N216" s="280"/>
      <c r="O216" s="288"/>
      <c r="P216" s="288"/>
      <c r="Q216" s="280"/>
      <c r="R216" s="280"/>
      <c r="S216" s="280"/>
      <c r="T216" s="288"/>
      <c r="U216" s="280"/>
      <c r="V216" s="288"/>
      <c r="W216" s="214">
        <v>4</v>
      </c>
      <c r="X216" s="215" t="s">
        <v>1061</v>
      </c>
      <c r="Y216" s="208" t="str">
        <f t="shared" si="0"/>
        <v>Probabilidad</v>
      </c>
      <c r="Z216" s="209" t="s">
        <v>221</v>
      </c>
      <c r="AA216" s="209" t="s">
        <v>229</v>
      </c>
      <c r="AB216" s="210" t="str">
        <f t="shared" si="9"/>
        <v>40%</v>
      </c>
      <c r="AC216" s="209" t="s">
        <v>232</v>
      </c>
      <c r="AD216" s="209" t="s">
        <v>237</v>
      </c>
      <c r="AE216" s="209" t="s">
        <v>241</v>
      </c>
      <c r="AF216" s="211">
        <f t="shared" si="110"/>
        <v>9.0719999999999995E-2</v>
      </c>
      <c r="AG216" s="212" t="str">
        <f t="shared" si="1"/>
        <v>Muy Baja</v>
      </c>
      <c r="AH216" s="210">
        <f t="shared" si="2"/>
        <v>9.0719999999999995E-2</v>
      </c>
      <c r="AI216" s="212" t="str">
        <f t="shared" ca="1" si="3"/>
        <v>Moderado</v>
      </c>
      <c r="AJ216" s="210">
        <f t="shared" ca="1" si="111"/>
        <v>0.6</v>
      </c>
      <c r="AK216" s="213" t="str">
        <f t="shared" ca="1" si="4"/>
        <v>Moderado</v>
      </c>
      <c r="AL216" s="209" t="s">
        <v>268</v>
      </c>
      <c r="AM216" s="215"/>
      <c r="AN216" s="215"/>
      <c r="AO216" s="216"/>
      <c r="AP216" s="216"/>
      <c r="AQ216" s="215"/>
      <c r="AR216" s="215"/>
      <c r="AS216" s="219"/>
      <c r="AT216" s="219"/>
      <c r="AU216" s="219"/>
      <c r="AV216" s="219"/>
      <c r="AW216" s="219"/>
      <c r="AX216" s="219"/>
      <c r="AY216" s="219"/>
      <c r="AZ216" s="219"/>
      <c r="BA216" s="219"/>
      <c r="BB216" s="219"/>
      <c r="BC216" s="219"/>
      <c r="BD216" s="219"/>
      <c r="BE216" s="219"/>
      <c r="BF216" s="219"/>
      <c r="BG216" s="219"/>
      <c r="BH216" s="219"/>
      <c r="BI216" s="219"/>
      <c r="BJ216" s="219"/>
      <c r="BK216" s="219"/>
      <c r="BL216" s="219"/>
    </row>
    <row r="217" spans="1:64" s="217" customFormat="1" ht="69" customHeight="1" thickTop="1" thickBot="1" x14ac:dyDescent="0.3">
      <c r="A217" s="280"/>
      <c r="B217" s="280"/>
      <c r="C217" s="280"/>
      <c r="D217" s="279"/>
      <c r="E217" s="280"/>
      <c r="F217" s="280"/>
      <c r="G217" s="280"/>
      <c r="H217" s="280"/>
      <c r="I217" s="288"/>
      <c r="J217" s="288"/>
      <c r="K217" s="288"/>
      <c r="L217" s="288"/>
      <c r="M217" s="280"/>
      <c r="N217" s="280"/>
      <c r="O217" s="288"/>
      <c r="P217" s="288"/>
      <c r="Q217" s="280"/>
      <c r="R217" s="280"/>
      <c r="S217" s="280"/>
      <c r="T217" s="288"/>
      <c r="U217" s="280"/>
      <c r="V217" s="288"/>
      <c r="W217" s="214">
        <v>5</v>
      </c>
      <c r="X217" s="215" t="s">
        <v>1062</v>
      </c>
      <c r="Y217" s="208" t="str">
        <f t="shared" si="0"/>
        <v>Probabilidad</v>
      </c>
      <c r="Z217" s="209" t="s">
        <v>221</v>
      </c>
      <c r="AA217" s="209" t="s">
        <v>229</v>
      </c>
      <c r="AB217" s="210" t="str">
        <f t="shared" si="9"/>
        <v>40%</v>
      </c>
      <c r="AC217" s="209" t="s">
        <v>232</v>
      </c>
      <c r="AD217" s="209" t="s">
        <v>237</v>
      </c>
      <c r="AE217" s="209" t="s">
        <v>241</v>
      </c>
      <c r="AF217" s="211">
        <f t="shared" si="110"/>
        <v>5.4431999999999994E-2</v>
      </c>
      <c r="AG217" s="212" t="str">
        <f t="shared" si="1"/>
        <v>Muy Baja</v>
      </c>
      <c r="AH217" s="210">
        <f t="shared" si="2"/>
        <v>5.4431999999999994E-2</v>
      </c>
      <c r="AI217" s="212" t="str">
        <f t="shared" ca="1" si="3"/>
        <v>Moderado</v>
      </c>
      <c r="AJ217" s="210">
        <f t="shared" ca="1" si="111"/>
        <v>0.6</v>
      </c>
      <c r="AK217" s="213" t="str">
        <f t="shared" ca="1" si="4"/>
        <v>Moderado</v>
      </c>
      <c r="AL217" s="209" t="s">
        <v>268</v>
      </c>
      <c r="AM217" s="215"/>
      <c r="AN217" s="215"/>
      <c r="AO217" s="216"/>
      <c r="AP217" s="216"/>
      <c r="AQ217" s="215"/>
      <c r="AR217" s="215"/>
      <c r="AS217" s="219"/>
      <c r="AT217" s="219"/>
      <c r="AU217" s="219"/>
      <c r="AV217" s="219"/>
      <c r="AW217" s="219"/>
      <c r="AX217" s="219"/>
      <c r="AY217" s="219"/>
      <c r="AZ217" s="219"/>
      <c r="BA217" s="219"/>
      <c r="BB217" s="219"/>
      <c r="BC217" s="219"/>
      <c r="BD217" s="219"/>
      <c r="BE217" s="219"/>
      <c r="BF217" s="219"/>
      <c r="BG217" s="219"/>
      <c r="BH217" s="219"/>
      <c r="BI217" s="219"/>
      <c r="BJ217" s="219"/>
      <c r="BK217" s="219"/>
      <c r="BL217" s="219"/>
    </row>
    <row r="218" spans="1:64" s="217" customFormat="1" ht="69" customHeight="1" thickTop="1" thickBot="1" x14ac:dyDescent="0.3">
      <c r="A218" s="281">
        <v>84</v>
      </c>
      <c r="B218" s="274" t="s">
        <v>1063</v>
      </c>
      <c r="C218" s="272" t="s">
        <v>291</v>
      </c>
      <c r="D218" s="272" t="s">
        <v>1064</v>
      </c>
      <c r="E218" s="272" t="s">
        <v>249</v>
      </c>
      <c r="F218" s="272" t="s">
        <v>1065</v>
      </c>
      <c r="G218" s="272" t="s">
        <v>1051</v>
      </c>
      <c r="H218" s="272" t="s">
        <v>1066</v>
      </c>
      <c r="I218" s="286" t="s">
        <v>496</v>
      </c>
      <c r="J218" s="286" t="s">
        <v>496</v>
      </c>
      <c r="K218" s="286" t="s">
        <v>496</v>
      </c>
      <c r="L218" s="286" t="s">
        <v>496</v>
      </c>
      <c r="M218" s="272" t="s">
        <v>252</v>
      </c>
      <c r="N218" s="272"/>
      <c r="O218" s="273">
        <v>365</v>
      </c>
      <c r="P218" s="286" t="str">
        <f>IF(O218&lt;=0,"",IF(O218&lt;=2,"Muy Baja",IF(O218&lt;=24,"Baja",IF(O218&lt;=500,"Media",IF(O218&lt;=5000,"Alta","Muy Alta")))))</f>
        <v>Media</v>
      </c>
      <c r="Q218" s="289">
        <f>IF(P218="","",IF(P218="Muy Baja",0.2,IF(P218="Baja",0.4,IF(P218="Media",0.6,IF(P218="Alta",0.8,IF(P218="Muy Alta",1,))))))</f>
        <v>0.6</v>
      </c>
      <c r="R218" s="289" t="s">
        <v>202</v>
      </c>
      <c r="S218" s="289" t="str">
        <f ca="1">IF(NOT(ISERROR(MATCH(R218,'Tabla Impacto'!$B$221:$B$224,0))),'Tabla Impacto'!$F$224&amp;"Por favor no seleccionar los criterios de impacto(Afectación Económica o presupuestal y Pérdida Reputacional)",R218)</f>
        <v xml:space="preserve">Entre 50 y 100 SMLMV </v>
      </c>
      <c r="T218" s="286" t="str">
        <f ca="1">+IF(OR(S218='Tabla Impacto'!$C$11,S218='Tabla Impacto'!$D$11),"Leve",IF(OR(S218='Tabla Impacto'!$C$12,S218='Tabla Impacto'!$D$12),"Menor",IF(OR(S218='Tabla Impacto'!$C$13,S218='Tabla Impacto'!$D$13,S218='Tabla Impacto'!$E$13),"Moderado",IF(OR(S218='Tabla Impacto'!$C$14,S218='Tabla Impacto'!$D$14,S218='Tabla Impacto'!$E$14),"Mayor",IF(OR(S218='Tabla Impacto'!$C$15,S218='Tabla Impacto'!$D$15,S218='Tabla Impacto'!$E$15),"Catastrófico","")))))</f>
        <v>Moderado</v>
      </c>
      <c r="U218" s="289">
        <f ca="1">IF(T218="","",IF(T218="Leve",0.2,IF(T218="Menor",0.4,IF(T218="Moderado",0.6,IF(T218="Mayor",0.8,IF(T218="Catastrófico",1,))))))</f>
        <v>0.6</v>
      </c>
      <c r="V218" s="287" t="str">
        <f ca="1">IF(OR(AND(P218="Muy Baja",T218="Leve"),AND(P218="Muy Baja",T218="Menor"),AND(P218="Baja",T218="Leve")),"Bajo",IF(OR(AND(P218="Muy baja",T218="Moderado"),AND(P218="Baja",T218="Menor"),AND(P218="Baja",T218="Moderado"),AND(P218="Media",T218="Leve"),AND(P218="Media",T218="Menor"),AND(P218="Media",T218="Moderado"),AND(P218="Alta",T218="Leve"),AND(P218="Alta",T218="Menor")),"Moderado",IF(OR(AND(P218="Muy Baja",T218="Mayor"),AND(P218="Baja",T218="Mayor"),AND(P218="Media",T218="Mayor"),AND(P218="Alta",T218="Moderado"),AND(P218="Alta",T218="Mayor"),AND(P218="Muy Alta",T218="Leve"),AND(P218="Muy Alta",T218="Menor"),AND(P218="Muy Alta",T218="Moderado"),AND(P218="Muy Alta",T218="Mayor")),"Alto",IF(OR(AND(P218="Muy Baja",T218="Catastrófico"),AND(P218="Baja",T218="Catastrófico"),AND(P218="Media",T218="Catastrófico"),AND(P218="Alta",T218="Catastrófico"),AND(P218="Muy Alta",T218="Catastrófico")),"Extremo",""))))</f>
        <v>Moderado</v>
      </c>
      <c r="W218" s="214">
        <v>1</v>
      </c>
      <c r="X218" s="215" t="s">
        <v>1067</v>
      </c>
      <c r="Y218" s="208" t="str">
        <f t="shared" si="0"/>
        <v>Probabilidad</v>
      </c>
      <c r="Z218" s="209" t="s">
        <v>221</v>
      </c>
      <c r="AA218" s="209" t="s">
        <v>229</v>
      </c>
      <c r="AB218" s="210" t="str">
        <f t="shared" si="9"/>
        <v>40%</v>
      </c>
      <c r="AC218" s="209" t="s">
        <v>232</v>
      </c>
      <c r="AD218" s="209" t="s">
        <v>237</v>
      </c>
      <c r="AE218" s="209" t="s">
        <v>241</v>
      </c>
      <c r="AF218" s="211">
        <f>IFERROR(IF(Y218="Probabilidad",(Q218-(+Q218*AB218)),IF(Y218="Impacto",Q218,"")),"")</f>
        <v>0.36</v>
      </c>
      <c r="AG218" s="212" t="str">
        <f t="shared" si="1"/>
        <v>Baja</v>
      </c>
      <c r="AH218" s="210">
        <f t="shared" si="2"/>
        <v>0.36</v>
      </c>
      <c r="AI218" s="212" t="str">
        <f t="shared" ca="1" si="3"/>
        <v>Moderado</v>
      </c>
      <c r="AJ218" s="210">
        <f ca="1">IFERROR(IF(Y218="Impacto",(U218-(+U218*AB218)),IF(Y218="Probabilidad",U218,"")),"")</f>
        <v>0.6</v>
      </c>
      <c r="AK218" s="213" t="str">
        <f t="shared" ca="1" si="4"/>
        <v>Moderado</v>
      </c>
      <c r="AL218" s="209" t="s">
        <v>268</v>
      </c>
      <c r="AM218" s="215"/>
      <c r="AN218" s="215"/>
      <c r="AO218" s="216"/>
      <c r="AP218" s="216"/>
      <c r="AQ218" s="215"/>
      <c r="AR218" s="215"/>
      <c r="AS218" s="219"/>
      <c r="AT218" s="219"/>
      <c r="AU218" s="219"/>
      <c r="AV218" s="219"/>
      <c r="AW218" s="219"/>
      <c r="AX218" s="219"/>
      <c r="AY218" s="219"/>
      <c r="AZ218" s="219"/>
      <c r="BA218" s="219"/>
      <c r="BB218" s="219"/>
      <c r="BC218" s="219"/>
      <c r="BD218" s="219"/>
      <c r="BE218" s="219"/>
      <c r="BF218" s="219"/>
      <c r="BG218" s="219"/>
      <c r="BH218" s="219"/>
      <c r="BI218" s="219"/>
      <c r="BJ218" s="219"/>
      <c r="BK218" s="219"/>
      <c r="BL218" s="219"/>
    </row>
    <row r="219" spans="1:64" s="217" customFormat="1" ht="69" customHeight="1" thickTop="1" thickBot="1" x14ac:dyDescent="0.3">
      <c r="A219" s="280"/>
      <c r="B219" s="280"/>
      <c r="C219" s="280"/>
      <c r="D219" s="279"/>
      <c r="E219" s="280"/>
      <c r="F219" s="280"/>
      <c r="G219" s="280"/>
      <c r="H219" s="280"/>
      <c r="I219" s="288"/>
      <c r="J219" s="288"/>
      <c r="K219" s="288"/>
      <c r="L219" s="288"/>
      <c r="M219" s="280"/>
      <c r="N219" s="280"/>
      <c r="O219" s="288"/>
      <c r="P219" s="288"/>
      <c r="Q219" s="280"/>
      <c r="R219" s="280"/>
      <c r="S219" s="280"/>
      <c r="T219" s="288"/>
      <c r="U219" s="280"/>
      <c r="V219" s="288"/>
      <c r="W219" s="214">
        <v>2</v>
      </c>
      <c r="X219" s="215" t="s">
        <v>1068</v>
      </c>
      <c r="Y219" s="208" t="str">
        <f t="shared" si="0"/>
        <v>Probabilidad</v>
      </c>
      <c r="Z219" s="209" t="s">
        <v>221</v>
      </c>
      <c r="AA219" s="209" t="s">
        <v>229</v>
      </c>
      <c r="AB219" s="210" t="str">
        <f t="shared" si="9"/>
        <v>40%</v>
      </c>
      <c r="AC219" s="209" t="s">
        <v>232</v>
      </c>
      <c r="AD219" s="209" t="s">
        <v>237</v>
      </c>
      <c r="AE219" s="209" t="s">
        <v>241</v>
      </c>
      <c r="AF219" s="211">
        <f t="shared" ref="AF219" si="112">IFERROR(IF(AND(Y218="Probabilidad",Y219="Probabilidad"),(AH218-(+AH218*AB219)),IF(Y219="Probabilidad",(Q218-(+Q218*AB219)),IF(Y219="Impacto",AH218,""))),"")</f>
        <v>0.216</v>
      </c>
      <c r="AG219" s="212" t="str">
        <f t="shared" si="1"/>
        <v>Baja</v>
      </c>
      <c r="AH219" s="210">
        <f t="shared" si="2"/>
        <v>0.216</v>
      </c>
      <c r="AI219" s="212" t="str">
        <f t="shared" ca="1" si="3"/>
        <v>Moderado</v>
      </c>
      <c r="AJ219" s="210">
        <f ca="1">IFERROR(IF(AND(Y218="Impacto",Y219="Impacto"),(AJ218-(+AJ218*AB219)),IF(Y219="Impacto",(U218-(+U218*AB219)),IF(Y219="Probabilidad",AJ218,""))),"")</f>
        <v>0.6</v>
      </c>
      <c r="AK219" s="213" t="str">
        <f t="shared" ca="1" si="4"/>
        <v>Moderado</v>
      </c>
      <c r="AL219" s="209" t="s">
        <v>268</v>
      </c>
      <c r="AM219" s="215"/>
      <c r="AN219" s="215"/>
      <c r="AO219" s="216"/>
      <c r="AP219" s="216"/>
      <c r="AQ219" s="215"/>
      <c r="AR219" s="215"/>
      <c r="AS219" s="219"/>
      <c r="AT219" s="219"/>
      <c r="AU219" s="219"/>
      <c r="AV219" s="219"/>
      <c r="AW219" s="219"/>
      <c r="AX219" s="219"/>
      <c r="AY219" s="219"/>
      <c r="AZ219" s="219"/>
      <c r="BA219" s="219"/>
      <c r="BB219" s="219"/>
      <c r="BC219" s="219"/>
      <c r="BD219" s="219"/>
      <c r="BE219" s="219"/>
      <c r="BF219" s="219"/>
      <c r="BG219" s="219"/>
      <c r="BH219" s="219"/>
      <c r="BI219" s="219"/>
      <c r="BJ219" s="219"/>
      <c r="BK219" s="219"/>
      <c r="BL219" s="219"/>
    </row>
    <row r="220" spans="1:64" s="217" customFormat="1" ht="69" customHeight="1" thickTop="1" thickBot="1" x14ac:dyDescent="0.3">
      <c r="A220" s="281">
        <v>85</v>
      </c>
      <c r="B220" s="274" t="s">
        <v>1069</v>
      </c>
      <c r="C220" s="272" t="s">
        <v>291</v>
      </c>
      <c r="D220" s="272" t="s">
        <v>1070</v>
      </c>
      <c r="E220" s="272" t="s">
        <v>249</v>
      </c>
      <c r="F220" s="272" t="s">
        <v>1071</v>
      </c>
      <c r="G220" s="272" t="s">
        <v>1072</v>
      </c>
      <c r="H220" s="272" t="s">
        <v>1073</v>
      </c>
      <c r="I220" s="286" t="s">
        <v>496</v>
      </c>
      <c r="J220" s="286" t="s">
        <v>496</v>
      </c>
      <c r="K220" s="286" t="s">
        <v>496</v>
      </c>
      <c r="L220" s="286" t="s">
        <v>496</v>
      </c>
      <c r="M220" s="272" t="s">
        <v>487</v>
      </c>
      <c r="N220" s="272"/>
      <c r="O220" s="273">
        <v>500</v>
      </c>
      <c r="P220" s="286" t="str">
        <f>IF(O220&lt;=0,"",IF(O220&lt;=2,"Muy Baja",IF(O220&lt;=24,"Baja",IF(O220&lt;=500,"Media",IF(O220&lt;=5000,"Alta","Muy Alta")))))</f>
        <v>Media</v>
      </c>
      <c r="Q220" s="289">
        <f>IF(P220="","",IF(P220="Muy Baja",0.2,IF(P220="Baja",0.4,IF(P220="Media",0.6,IF(P220="Alta",0.8,IF(P220="Muy Alta",1,))))))</f>
        <v>0.6</v>
      </c>
      <c r="R220" s="289" t="s">
        <v>202</v>
      </c>
      <c r="S220" s="289" t="str">
        <f ca="1">IF(NOT(ISERROR(MATCH(R220,'Tabla Impacto'!$B$221:$B$224,0))),'Tabla Impacto'!$F$224&amp;"Por favor no seleccionar los criterios de impacto(Afectación Económica o presupuestal y Pérdida Reputacional)",R220)</f>
        <v xml:space="preserve">Entre 50 y 100 SMLMV </v>
      </c>
      <c r="T220" s="286" t="str">
        <f ca="1">+IF(OR(S220='Tabla Impacto'!$C$11,S220='Tabla Impacto'!$D$11),"Leve",IF(OR(S220='Tabla Impacto'!$C$12,S220='Tabla Impacto'!$D$12),"Menor",IF(OR(S220='Tabla Impacto'!$C$13,S220='Tabla Impacto'!$D$13,S220='Tabla Impacto'!$E$13),"Moderado",IF(OR(S220='Tabla Impacto'!$C$14,S220='Tabla Impacto'!$D$14,S220='Tabla Impacto'!$E$14),"Mayor",IF(OR(S220='Tabla Impacto'!$C$15,S220='Tabla Impacto'!$D$15,S220='Tabla Impacto'!$E$15),"Catastrófico","")))))</f>
        <v>Moderado</v>
      </c>
      <c r="U220" s="289">
        <f ca="1">IF(T220="","",IF(T220="Leve",0.2,IF(T220="Menor",0.4,IF(T220="Moderado",0.6,IF(T220="Mayor",0.8,IF(T220="Catastrófico",1,))))))</f>
        <v>0.6</v>
      </c>
      <c r="V220" s="287" t="str">
        <f ca="1">IF(OR(AND(P220="Muy Baja",T220="Leve"),AND(P220="Muy Baja",T220="Menor"),AND(P220="Baja",T220="Leve")),"Bajo",IF(OR(AND(P220="Muy baja",T220="Moderado"),AND(P220="Baja",T220="Menor"),AND(P220="Baja",T220="Moderado"),AND(P220="Media",T220="Leve"),AND(P220="Media",T220="Menor"),AND(P220="Media",T220="Moderado"),AND(P220="Alta",T220="Leve"),AND(P220="Alta",T220="Menor")),"Moderado",IF(OR(AND(P220="Muy Baja",T220="Mayor"),AND(P220="Baja",T220="Mayor"),AND(P220="Media",T220="Mayor"),AND(P220="Alta",T220="Moderado"),AND(P220="Alta",T220="Mayor"),AND(P220="Muy Alta",T220="Leve"),AND(P220="Muy Alta",T220="Menor"),AND(P220="Muy Alta",T220="Moderado"),AND(P220="Muy Alta",T220="Mayor")),"Alto",IF(OR(AND(P220="Muy Baja",T220="Catastrófico"),AND(P220="Baja",T220="Catastrófico"),AND(P220="Media",T220="Catastrófico"),AND(P220="Alta",T220="Catastrófico"),AND(P220="Muy Alta",T220="Catastrófico")),"Extremo",""))))</f>
        <v>Moderado</v>
      </c>
      <c r="W220" s="214">
        <v>1</v>
      </c>
      <c r="X220" s="215" t="s">
        <v>1074</v>
      </c>
      <c r="Y220" s="208" t="str">
        <f t="shared" si="0"/>
        <v>Probabilidad</v>
      </c>
      <c r="Z220" s="209" t="s">
        <v>221</v>
      </c>
      <c r="AA220" s="209" t="s">
        <v>229</v>
      </c>
      <c r="AB220" s="210" t="str">
        <f t="shared" si="9"/>
        <v>40%</v>
      </c>
      <c r="AC220" s="209" t="s">
        <v>232</v>
      </c>
      <c r="AD220" s="209" t="s">
        <v>237</v>
      </c>
      <c r="AE220" s="209" t="s">
        <v>241</v>
      </c>
      <c r="AF220" s="211">
        <f>IFERROR(IF(Y220="Probabilidad",(Q220-(+Q220*AB220)),IF(Y220="Impacto",Q220,"")),"")</f>
        <v>0.36</v>
      </c>
      <c r="AG220" s="212" t="str">
        <f t="shared" si="1"/>
        <v>Baja</v>
      </c>
      <c r="AH220" s="210">
        <f t="shared" si="2"/>
        <v>0.36</v>
      </c>
      <c r="AI220" s="212" t="str">
        <f t="shared" ca="1" si="3"/>
        <v>Moderado</v>
      </c>
      <c r="AJ220" s="210">
        <f ca="1">IFERROR(IF(Y220="Impacto",(U220-(+U220*AB220)),IF(Y220="Probabilidad",U220,"")),"")</f>
        <v>0.6</v>
      </c>
      <c r="AK220" s="213" t="str">
        <f t="shared" ca="1" si="4"/>
        <v>Moderado</v>
      </c>
      <c r="AL220" s="209" t="s">
        <v>268</v>
      </c>
      <c r="AM220" s="215"/>
      <c r="AN220" s="215"/>
      <c r="AO220" s="216"/>
      <c r="AP220" s="216"/>
      <c r="AQ220" s="215"/>
      <c r="AR220" s="215"/>
      <c r="AS220" s="219"/>
      <c r="AT220" s="219"/>
      <c r="AU220" s="219"/>
      <c r="AV220" s="219"/>
      <c r="AW220" s="219"/>
      <c r="AX220" s="219"/>
      <c r="AY220" s="219"/>
      <c r="AZ220" s="219"/>
      <c r="BA220" s="219"/>
      <c r="BB220" s="219"/>
      <c r="BC220" s="219"/>
      <c r="BD220" s="219"/>
      <c r="BE220" s="219"/>
      <c r="BF220" s="219"/>
      <c r="BG220" s="219"/>
      <c r="BH220" s="219"/>
      <c r="BI220" s="219"/>
      <c r="BJ220" s="219"/>
      <c r="BK220" s="219"/>
      <c r="BL220" s="219"/>
    </row>
    <row r="221" spans="1:64" s="217" customFormat="1" ht="69" customHeight="1" thickTop="1" thickBot="1" x14ac:dyDescent="0.3">
      <c r="A221" s="280"/>
      <c r="B221" s="280"/>
      <c r="C221" s="280"/>
      <c r="D221" s="279"/>
      <c r="E221" s="280"/>
      <c r="F221" s="280"/>
      <c r="G221" s="280"/>
      <c r="H221" s="280"/>
      <c r="I221" s="288"/>
      <c r="J221" s="288"/>
      <c r="K221" s="288"/>
      <c r="L221" s="288"/>
      <c r="M221" s="280"/>
      <c r="N221" s="280"/>
      <c r="O221" s="288"/>
      <c r="P221" s="288"/>
      <c r="Q221" s="280"/>
      <c r="R221" s="280"/>
      <c r="S221" s="280"/>
      <c r="T221" s="288"/>
      <c r="U221" s="280"/>
      <c r="V221" s="288"/>
      <c r="W221" s="214">
        <v>2</v>
      </c>
      <c r="X221" s="215" t="s">
        <v>1075</v>
      </c>
      <c r="Y221" s="208" t="str">
        <f t="shared" si="0"/>
        <v>Probabilidad</v>
      </c>
      <c r="Z221" s="209" t="s">
        <v>221</v>
      </c>
      <c r="AA221" s="209" t="s">
        <v>229</v>
      </c>
      <c r="AB221" s="210" t="str">
        <f t="shared" si="9"/>
        <v>40%</v>
      </c>
      <c r="AC221" s="209" t="s">
        <v>232</v>
      </c>
      <c r="AD221" s="209" t="s">
        <v>237</v>
      </c>
      <c r="AE221" s="209" t="s">
        <v>241</v>
      </c>
      <c r="AF221" s="211">
        <f t="shared" ref="AF221:AF222" si="113">IFERROR(IF(AND(Y220="Probabilidad",Y221="Probabilidad"),(AH220-(+AH220*AB221)),IF(Y221="Probabilidad",(Q220-(+Q220*AB221)),IF(Y221="Impacto",AH220,""))),"")</f>
        <v>0.216</v>
      </c>
      <c r="AG221" s="212" t="str">
        <f t="shared" si="1"/>
        <v>Baja</v>
      </c>
      <c r="AH221" s="210">
        <f t="shared" si="2"/>
        <v>0.216</v>
      </c>
      <c r="AI221" s="212" t="str">
        <f t="shared" ca="1" si="3"/>
        <v>Moderado</v>
      </c>
      <c r="AJ221" s="210">
        <f ca="1">IFERROR(IF(AND(Y220="Impacto",Y221="Impacto"),(AJ220-(+AJ220*AB221)),IF(Y221="Impacto",(U220-(+U220*AB221)),IF(Y221="Probabilidad",AJ220,""))),"")</f>
        <v>0.6</v>
      </c>
      <c r="AK221" s="213" t="str">
        <f t="shared" ca="1" si="4"/>
        <v>Moderado</v>
      </c>
      <c r="AL221" s="209" t="s">
        <v>268</v>
      </c>
      <c r="AM221" s="215"/>
      <c r="AN221" s="215"/>
      <c r="AO221" s="216"/>
      <c r="AP221" s="216"/>
      <c r="AQ221" s="215"/>
      <c r="AR221" s="215"/>
      <c r="AS221" s="219"/>
      <c r="AT221" s="219"/>
      <c r="AU221" s="219"/>
      <c r="AV221" s="219"/>
      <c r="AW221" s="219"/>
      <c r="AX221" s="219"/>
      <c r="AY221" s="219"/>
      <c r="AZ221" s="219"/>
      <c r="BA221" s="219"/>
      <c r="BB221" s="219"/>
      <c r="BC221" s="219"/>
      <c r="BD221" s="219"/>
      <c r="BE221" s="219"/>
      <c r="BF221" s="219"/>
      <c r="BG221" s="219"/>
      <c r="BH221" s="219"/>
      <c r="BI221" s="219"/>
      <c r="BJ221" s="219"/>
      <c r="BK221" s="219"/>
      <c r="BL221" s="219"/>
    </row>
    <row r="222" spans="1:64" s="217" customFormat="1" ht="69" customHeight="1" thickTop="1" thickBot="1" x14ac:dyDescent="0.3">
      <c r="A222" s="280"/>
      <c r="B222" s="280"/>
      <c r="C222" s="280"/>
      <c r="D222" s="279"/>
      <c r="E222" s="280"/>
      <c r="F222" s="280"/>
      <c r="G222" s="280"/>
      <c r="H222" s="280"/>
      <c r="I222" s="288"/>
      <c r="J222" s="288"/>
      <c r="K222" s="288"/>
      <c r="L222" s="288"/>
      <c r="M222" s="280"/>
      <c r="N222" s="280"/>
      <c r="O222" s="288"/>
      <c r="P222" s="288"/>
      <c r="Q222" s="280"/>
      <c r="R222" s="280"/>
      <c r="S222" s="280"/>
      <c r="T222" s="288"/>
      <c r="U222" s="280"/>
      <c r="V222" s="288"/>
      <c r="W222" s="214">
        <v>3</v>
      </c>
      <c r="X222" s="215" t="s">
        <v>1076</v>
      </c>
      <c r="Y222" s="208" t="str">
        <f t="shared" si="0"/>
        <v>Probabilidad</v>
      </c>
      <c r="Z222" s="209" t="s">
        <v>221</v>
      </c>
      <c r="AA222" s="209" t="s">
        <v>229</v>
      </c>
      <c r="AB222" s="210" t="str">
        <f t="shared" si="9"/>
        <v>40%</v>
      </c>
      <c r="AC222" s="209" t="s">
        <v>232</v>
      </c>
      <c r="AD222" s="209" t="s">
        <v>237</v>
      </c>
      <c r="AE222" s="209" t="s">
        <v>241</v>
      </c>
      <c r="AF222" s="211">
        <f t="shared" si="113"/>
        <v>0.12959999999999999</v>
      </c>
      <c r="AG222" s="212" t="str">
        <f t="shared" si="1"/>
        <v>Muy Baja</v>
      </c>
      <c r="AH222" s="210">
        <f t="shared" si="2"/>
        <v>0.12959999999999999</v>
      </c>
      <c r="AI222" s="212" t="str">
        <f t="shared" ca="1" si="3"/>
        <v>Moderado</v>
      </c>
      <c r="AJ222" s="210">
        <f t="shared" ref="AJ222" ca="1" si="114">IFERROR(IF(AND(Y221="Impacto",Y222="Impacto"),(AJ221-(+AJ221*AB222)),IF(AND(Y221="Probabilidad",Y222="Impacto"),(AJ220-(+AJ220*AB222)),IF(Y222="Probabilidad",AJ221,""))),"")</f>
        <v>0.6</v>
      </c>
      <c r="AK222" s="213" t="str">
        <f t="shared" ca="1" si="4"/>
        <v>Moderado</v>
      </c>
      <c r="AL222" s="209" t="s">
        <v>268</v>
      </c>
      <c r="AM222" s="215"/>
      <c r="AN222" s="215"/>
      <c r="AO222" s="216"/>
      <c r="AP222" s="216"/>
      <c r="AQ222" s="215"/>
      <c r="AR222" s="215"/>
      <c r="AS222" s="219"/>
      <c r="AT222" s="219"/>
      <c r="AU222" s="219"/>
      <c r="AV222" s="219"/>
      <c r="AW222" s="219"/>
      <c r="AX222" s="219"/>
      <c r="AY222" s="219"/>
      <c r="AZ222" s="219"/>
      <c r="BA222" s="219"/>
      <c r="BB222" s="219"/>
      <c r="BC222" s="219"/>
      <c r="BD222" s="219"/>
      <c r="BE222" s="219"/>
      <c r="BF222" s="219"/>
      <c r="BG222" s="219"/>
      <c r="BH222" s="219"/>
      <c r="BI222" s="219"/>
      <c r="BJ222" s="219"/>
      <c r="BK222" s="219"/>
      <c r="BL222" s="219"/>
    </row>
    <row r="223" spans="1:64" s="217" customFormat="1" ht="69" customHeight="1" thickTop="1" thickBot="1" x14ac:dyDescent="0.3">
      <c r="A223" s="281">
        <v>86</v>
      </c>
      <c r="B223" s="274" t="s">
        <v>1077</v>
      </c>
      <c r="C223" s="272" t="s">
        <v>291</v>
      </c>
      <c r="D223" s="272" t="s">
        <v>1078</v>
      </c>
      <c r="E223" s="272" t="s">
        <v>249</v>
      </c>
      <c r="F223" s="272" t="s">
        <v>1079</v>
      </c>
      <c r="G223" s="272" t="s">
        <v>1080</v>
      </c>
      <c r="H223" s="272" t="s">
        <v>1081</v>
      </c>
      <c r="I223" s="286" t="s">
        <v>496</v>
      </c>
      <c r="J223" s="286" t="s">
        <v>496</v>
      </c>
      <c r="K223" s="286" t="s">
        <v>496</v>
      </c>
      <c r="L223" s="286" t="s">
        <v>496</v>
      </c>
      <c r="M223" s="272" t="s">
        <v>487</v>
      </c>
      <c r="N223" s="272"/>
      <c r="O223" s="273">
        <v>12</v>
      </c>
      <c r="P223" s="286" t="str">
        <f>IF(O223&lt;=0,"",IF(O223&lt;=2,"Muy Baja",IF(O223&lt;=24,"Baja",IF(O223&lt;=500,"Media",IF(O223&lt;=5000,"Alta","Muy Alta")))))</f>
        <v>Baja</v>
      </c>
      <c r="Q223" s="289">
        <f>IF(P223="","",IF(P223="Muy Baja",0.2,IF(P223="Baja",0.4,IF(P223="Media",0.6,IF(P223="Alta",0.8,IF(P223="Muy Alta",1,))))))</f>
        <v>0.4</v>
      </c>
      <c r="R223" s="289" t="s">
        <v>202</v>
      </c>
      <c r="S223" s="289" t="str">
        <f ca="1">IF(NOT(ISERROR(MATCH(R223,'Tabla Impacto'!$B$221:$B$224,0))),'Tabla Impacto'!$F$224&amp;"Por favor no seleccionar los criterios de impacto(Afectación Económica o presupuestal y Pérdida Reputacional)",R223)</f>
        <v xml:space="preserve">Entre 50 y 100 SMLMV </v>
      </c>
      <c r="T223" s="286" t="str">
        <f ca="1">+IF(OR(S223='Tabla Impacto'!$C$11,S223='Tabla Impacto'!$D$11),"Leve",IF(OR(S223='Tabla Impacto'!$C$12,S223='Tabla Impacto'!$D$12),"Menor",IF(OR(S223='Tabla Impacto'!$C$13,S223='Tabla Impacto'!$D$13,S223='Tabla Impacto'!$E$13),"Moderado",IF(OR(S223='Tabla Impacto'!$C$14,S223='Tabla Impacto'!$D$14,S223='Tabla Impacto'!$E$14),"Mayor",IF(OR(S223='Tabla Impacto'!$C$15,S223='Tabla Impacto'!$D$15,S223='Tabla Impacto'!$E$15),"Catastrófico","")))))</f>
        <v>Moderado</v>
      </c>
      <c r="U223" s="289">
        <f ca="1">IF(T223="","",IF(T223="Leve",0.2,IF(T223="Menor",0.4,IF(T223="Moderado",0.6,IF(T223="Mayor",0.8,IF(T223="Catastrófico",1,))))))</f>
        <v>0.6</v>
      </c>
      <c r="V223" s="287" t="str">
        <f ca="1">IF(OR(AND(P223="Muy Baja",T223="Leve"),AND(P223="Muy Baja",T223="Menor"),AND(P223="Baja",T223="Leve")),"Bajo",IF(OR(AND(P223="Muy baja",T223="Moderado"),AND(P223="Baja",T223="Menor"),AND(P223="Baja",T223="Moderado"),AND(P223="Media",T223="Leve"),AND(P223="Media",T223="Menor"),AND(P223="Media",T223="Moderado"),AND(P223="Alta",T223="Leve"),AND(P223="Alta",T223="Menor")),"Moderado",IF(OR(AND(P223="Muy Baja",T223="Mayor"),AND(P223="Baja",T223="Mayor"),AND(P223="Media",T223="Mayor"),AND(P223="Alta",T223="Moderado"),AND(P223="Alta",T223="Mayor"),AND(P223="Muy Alta",T223="Leve"),AND(P223="Muy Alta",T223="Menor"),AND(P223="Muy Alta",T223="Moderado"),AND(P223="Muy Alta",T223="Mayor")),"Alto",IF(OR(AND(P223="Muy Baja",T223="Catastrófico"),AND(P223="Baja",T223="Catastrófico"),AND(P223="Media",T223="Catastrófico"),AND(P223="Alta",T223="Catastrófico"),AND(P223="Muy Alta",T223="Catastrófico")),"Extremo",""))))</f>
        <v>Moderado</v>
      </c>
      <c r="W223" s="214">
        <v>1</v>
      </c>
      <c r="X223" s="215" t="s">
        <v>1082</v>
      </c>
      <c r="Y223" s="208" t="str">
        <f t="shared" si="0"/>
        <v>Probabilidad</v>
      </c>
      <c r="Z223" s="209" t="s">
        <v>221</v>
      </c>
      <c r="AA223" s="209" t="s">
        <v>229</v>
      </c>
      <c r="AB223" s="210" t="str">
        <f t="shared" si="9"/>
        <v>40%</v>
      </c>
      <c r="AC223" s="209" t="s">
        <v>232</v>
      </c>
      <c r="AD223" s="209" t="s">
        <v>237</v>
      </c>
      <c r="AE223" s="209" t="s">
        <v>241</v>
      </c>
      <c r="AF223" s="211">
        <f>IFERROR(IF(Y223="Probabilidad",(Q223-(+Q223*AB223)),IF(Y223="Impacto",Q223,"")),"")</f>
        <v>0.24</v>
      </c>
      <c r="AG223" s="212" t="str">
        <f t="shared" si="1"/>
        <v>Baja</v>
      </c>
      <c r="AH223" s="210">
        <f t="shared" si="2"/>
        <v>0.24</v>
      </c>
      <c r="AI223" s="212" t="str">
        <f t="shared" ca="1" si="3"/>
        <v>Moderado</v>
      </c>
      <c r="AJ223" s="210">
        <f ca="1">IFERROR(IF(Y223="Impacto",(U223-(+U223*AB223)),IF(Y223="Probabilidad",U223,"")),"")</f>
        <v>0.6</v>
      </c>
      <c r="AK223" s="213" t="str">
        <f t="shared" ca="1" si="4"/>
        <v>Moderado</v>
      </c>
      <c r="AL223" s="209" t="s">
        <v>268</v>
      </c>
      <c r="AM223" s="215"/>
      <c r="AN223" s="215"/>
      <c r="AO223" s="216"/>
      <c r="AP223" s="216"/>
      <c r="AQ223" s="215"/>
      <c r="AR223" s="215"/>
      <c r="AS223" s="219"/>
      <c r="AT223" s="219"/>
      <c r="AU223" s="219"/>
      <c r="AV223" s="219"/>
      <c r="AW223" s="219"/>
      <c r="AX223" s="219"/>
      <c r="AY223" s="219"/>
      <c r="AZ223" s="219"/>
      <c r="BA223" s="219"/>
      <c r="BB223" s="219"/>
      <c r="BC223" s="219"/>
      <c r="BD223" s="219"/>
      <c r="BE223" s="219"/>
      <c r="BF223" s="219"/>
      <c r="BG223" s="219"/>
      <c r="BH223" s="219"/>
      <c r="BI223" s="219"/>
      <c r="BJ223" s="219"/>
      <c r="BK223" s="219"/>
      <c r="BL223" s="219"/>
    </row>
    <row r="224" spans="1:64" s="217" customFormat="1" ht="69" customHeight="1" thickTop="1" thickBot="1" x14ac:dyDescent="0.3">
      <c r="A224" s="280"/>
      <c r="B224" s="280"/>
      <c r="C224" s="280"/>
      <c r="D224" s="279"/>
      <c r="E224" s="280"/>
      <c r="F224" s="280"/>
      <c r="G224" s="280"/>
      <c r="H224" s="280"/>
      <c r="I224" s="288"/>
      <c r="J224" s="288"/>
      <c r="K224" s="288"/>
      <c r="L224" s="288"/>
      <c r="M224" s="280"/>
      <c r="N224" s="280"/>
      <c r="O224" s="288"/>
      <c r="P224" s="288"/>
      <c r="Q224" s="280"/>
      <c r="R224" s="280"/>
      <c r="S224" s="280"/>
      <c r="T224" s="288"/>
      <c r="U224" s="280"/>
      <c r="V224" s="288"/>
      <c r="W224" s="214">
        <v>2</v>
      </c>
      <c r="X224" s="215" t="s">
        <v>1083</v>
      </c>
      <c r="Y224" s="208" t="str">
        <f t="shared" si="0"/>
        <v>Probabilidad</v>
      </c>
      <c r="Z224" s="209" t="s">
        <v>221</v>
      </c>
      <c r="AA224" s="209" t="s">
        <v>229</v>
      </c>
      <c r="AB224" s="210" t="str">
        <f t="shared" si="9"/>
        <v>40%</v>
      </c>
      <c r="AC224" s="209" t="s">
        <v>232</v>
      </c>
      <c r="AD224" s="209" t="s">
        <v>237</v>
      </c>
      <c r="AE224" s="209" t="s">
        <v>241</v>
      </c>
      <c r="AF224" s="211">
        <f t="shared" ref="AF224:AF227" si="115">IFERROR(IF(AND(Y223="Probabilidad",Y224="Probabilidad"),(AH223-(+AH223*AB224)),IF(Y224="Probabilidad",(Q223-(+Q223*AB224)),IF(Y224="Impacto",AH223,""))),"")</f>
        <v>0.14399999999999999</v>
      </c>
      <c r="AG224" s="212" t="str">
        <f t="shared" si="1"/>
        <v>Muy Baja</v>
      </c>
      <c r="AH224" s="210">
        <f t="shared" si="2"/>
        <v>0.14399999999999999</v>
      </c>
      <c r="AI224" s="212" t="str">
        <f t="shared" ca="1" si="3"/>
        <v>Moderado</v>
      </c>
      <c r="AJ224" s="210">
        <f ca="1">IFERROR(IF(AND(Y223="Impacto",Y224="Impacto"),(AJ223-(+AJ223*AB224)),IF(Y224="Impacto",(U223-(+U223*AB224)),IF(Y224="Probabilidad",AJ223,""))),"")</f>
        <v>0.6</v>
      </c>
      <c r="AK224" s="213" t="str">
        <f t="shared" ca="1" si="4"/>
        <v>Moderado</v>
      </c>
      <c r="AL224" s="209" t="s">
        <v>268</v>
      </c>
      <c r="AM224" s="215"/>
      <c r="AN224" s="215"/>
      <c r="AO224" s="216"/>
      <c r="AP224" s="216"/>
      <c r="AQ224" s="215"/>
      <c r="AR224" s="215"/>
      <c r="AS224" s="219"/>
      <c r="AT224" s="219"/>
      <c r="AU224" s="219"/>
      <c r="AV224" s="219"/>
      <c r="AW224" s="219"/>
      <c r="AX224" s="219"/>
      <c r="AY224" s="219"/>
      <c r="AZ224" s="219"/>
      <c r="BA224" s="219"/>
      <c r="BB224" s="219"/>
      <c r="BC224" s="219"/>
      <c r="BD224" s="219"/>
      <c r="BE224" s="219"/>
      <c r="BF224" s="219"/>
      <c r="BG224" s="219"/>
      <c r="BH224" s="219"/>
      <c r="BI224" s="219"/>
      <c r="BJ224" s="219"/>
      <c r="BK224" s="219"/>
      <c r="BL224" s="219"/>
    </row>
    <row r="225" spans="1:64" s="217" customFormat="1" ht="69" customHeight="1" thickTop="1" thickBot="1" x14ac:dyDescent="0.3">
      <c r="A225" s="280"/>
      <c r="B225" s="280"/>
      <c r="C225" s="280"/>
      <c r="D225" s="279"/>
      <c r="E225" s="280"/>
      <c r="F225" s="280"/>
      <c r="G225" s="280"/>
      <c r="H225" s="280"/>
      <c r="I225" s="288"/>
      <c r="J225" s="288"/>
      <c r="K225" s="288"/>
      <c r="L225" s="288"/>
      <c r="M225" s="280"/>
      <c r="N225" s="280"/>
      <c r="O225" s="288"/>
      <c r="P225" s="288"/>
      <c r="Q225" s="280"/>
      <c r="R225" s="280"/>
      <c r="S225" s="280"/>
      <c r="T225" s="288"/>
      <c r="U225" s="280"/>
      <c r="V225" s="288"/>
      <c r="W225" s="214">
        <v>3</v>
      </c>
      <c r="X225" s="215" t="s">
        <v>1084</v>
      </c>
      <c r="Y225" s="208" t="str">
        <f t="shared" si="0"/>
        <v>Probabilidad</v>
      </c>
      <c r="Z225" s="209" t="s">
        <v>221</v>
      </c>
      <c r="AA225" s="209" t="s">
        <v>229</v>
      </c>
      <c r="AB225" s="210" t="str">
        <f t="shared" si="9"/>
        <v>40%</v>
      </c>
      <c r="AC225" s="209" t="s">
        <v>232</v>
      </c>
      <c r="AD225" s="209" t="s">
        <v>237</v>
      </c>
      <c r="AE225" s="209" t="s">
        <v>241</v>
      </c>
      <c r="AF225" s="211">
        <f t="shared" si="115"/>
        <v>8.6399999999999991E-2</v>
      </c>
      <c r="AG225" s="212" t="str">
        <f t="shared" si="1"/>
        <v>Muy Baja</v>
      </c>
      <c r="AH225" s="210">
        <f t="shared" si="2"/>
        <v>8.6399999999999991E-2</v>
      </c>
      <c r="AI225" s="212" t="str">
        <f t="shared" ca="1" si="3"/>
        <v>Moderado</v>
      </c>
      <c r="AJ225" s="210">
        <f t="shared" ref="AJ225:AJ227" ca="1" si="116">IFERROR(IF(AND(Y224="Impacto",Y225="Impacto"),(AJ224-(+AJ224*AB225)),IF(AND(Y224="Probabilidad",Y225="Impacto"),(AJ223-(+AJ223*AB225)),IF(Y225="Probabilidad",AJ224,""))),"")</f>
        <v>0.6</v>
      </c>
      <c r="AK225" s="213" t="str">
        <f t="shared" ca="1" si="4"/>
        <v>Moderado</v>
      </c>
      <c r="AL225" s="209" t="s">
        <v>268</v>
      </c>
      <c r="AM225" s="215"/>
      <c r="AN225" s="215"/>
      <c r="AO225" s="216"/>
      <c r="AP225" s="216"/>
      <c r="AQ225" s="215"/>
      <c r="AR225" s="215"/>
      <c r="AS225" s="219"/>
      <c r="AT225" s="219"/>
      <c r="AU225" s="219"/>
      <c r="AV225" s="219"/>
      <c r="AW225" s="219"/>
      <c r="AX225" s="219"/>
      <c r="AY225" s="219"/>
      <c r="AZ225" s="219"/>
      <c r="BA225" s="219"/>
      <c r="BB225" s="219"/>
      <c r="BC225" s="219"/>
      <c r="BD225" s="219"/>
      <c r="BE225" s="219"/>
      <c r="BF225" s="219"/>
      <c r="BG225" s="219"/>
      <c r="BH225" s="219"/>
      <c r="BI225" s="219"/>
      <c r="BJ225" s="219"/>
      <c r="BK225" s="219"/>
      <c r="BL225" s="219"/>
    </row>
    <row r="226" spans="1:64" s="217" customFormat="1" ht="69" customHeight="1" thickTop="1" thickBot="1" x14ac:dyDescent="0.3">
      <c r="A226" s="280"/>
      <c r="B226" s="280" t="s">
        <v>1069</v>
      </c>
      <c r="C226" s="280" t="s">
        <v>291</v>
      </c>
      <c r="D226" s="279" t="s">
        <v>1070</v>
      </c>
      <c r="E226" s="280"/>
      <c r="F226" s="280"/>
      <c r="G226" s="280"/>
      <c r="H226" s="280"/>
      <c r="I226" s="288"/>
      <c r="J226" s="288"/>
      <c r="K226" s="288"/>
      <c r="L226" s="288"/>
      <c r="M226" s="280"/>
      <c r="N226" s="280"/>
      <c r="O226" s="288"/>
      <c r="P226" s="288"/>
      <c r="Q226" s="280"/>
      <c r="R226" s="280"/>
      <c r="S226" s="280"/>
      <c r="T226" s="288"/>
      <c r="U226" s="280"/>
      <c r="V226" s="288"/>
      <c r="W226" s="214">
        <v>4</v>
      </c>
      <c r="X226" s="215" t="s">
        <v>1085</v>
      </c>
      <c r="Y226" s="208" t="str">
        <f t="shared" si="0"/>
        <v>Probabilidad</v>
      </c>
      <c r="Z226" s="209" t="s">
        <v>221</v>
      </c>
      <c r="AA226" s="209" t="s">
        <v>229</v>
      </c>
      <c r="AB226" s="210" t="str">
        <f t="shared" si="9"/>
        <v>40%</v>
      </c>
      <c r="AC226" s="209" t="s">
        <v>232</v>
      </c>
      <c r="AD226" s="209" t="s">
        <v>237</v>
      </c>
      <c r="AE226" s="209" t="s">
        <v>241</v>
      </c>
      <c r="AF226" s="211">
        <f t="shared" si="115"/>
        <v>5.183999999999999E-2</v>
      </c>
      <c r="AG226" s="212" t="str">
        <f t="shared" si="1"/>
        <v>Muy Baja</v>
      </c>
      <c r="AH226" s="210">
        <f t="shared" si="2"/>
        <v>5.183999999999999E-2</v>
      </c>
      <c r="AI226" s="212" t="str">
        <f t="shared" ca="1" si="3"/>
        <v>Moderado</v>
      </c>
      <c r="AJ226" s="210">
        <f t="shared" ca="1" si="116"/>
        <v>0.6</v>
      </c>
      <c r="AK226" s="213" t="str">
        <f t="shared" ca="1" si="4"/>
        <v>Moderado</v>
      </c>
      <c r="AL226" s="209" t="s">
        <v>268</v>
      </c>
      <c r="AM226" s="215"/>
      <c r="AN226" s="215"/>
      <c r="AO226" s="216"/>
      <c r="AP226" s="216"/>
      <c r="AQ226" s="215"/>
      <c r="AR226" s="215"/>
      <c r="AS226" s="219"/>
      <c r="AT226" s="219"/>
      <c r="AU226" s="219"/>
      <c r="AV226" s="219"/>
      <c r="AW226" s="219"/>
      <c r="AX226" s="219"/>
      <c r="AY226" s="219"/>
      <c r="AZ226" s="219"/>
      <c r="BA226" s="219"/>
      <c r="BB226" s="219"/>
      <c r="BC226" s="219"/>
      <c r="BD226" s="219"/>
      <c r="BE226" s="219"/>
      <c r="BF226" s="219"/>
      <c r="BG226" s="219"/>
      <c r="BH226" s="219"/>
      <c r="BI226" s="219"/>
      <c r="BJ226" s="219"/>
      <c r="BK226" s="219"/>
      <c r="BL226" s="219"/>
    </row>
    <row r="227" spans="1:64" s="217" customFormat="1" ht="69" customHeight="1" thickTop="1" thickBot="1" x14ac:dyDescent="0.3">
      <c r="A227" s="280"/>
      <c r="B227" s="280"/>
      <c r="C227" s="280"/>
      <c r="D227" s="279"/>
      <c r="E227" s="280"/>
      <c r="F227" s="280"/>
      <c r="G227" s="280"/>
      <c r="H227" s="280"/>
      <c r="I227" s="288"/>
      <c r="J227" s="288"/>
      <c r="K227" s="288"/>
      <c r="L227" s="288"/>
      <c r="M227" s="280"/>
      <c r="N227" s="280"/>
      <c r="O227" s="288"/>
      <c r="P227" s="288"/>
      <c r="Q227" s="280"/>
      <c r="R227" s="280"/>
      <c r="S227" s="280"/>
      <c r="T227" s="288"/>
      <c r="U227" s="280"/>
      <c r="V227" s="288"/>
      <c r="W227" s="214">
        <v>5</v>
      </c>
      <c r="X227" s="215" t="s">
        <v>1086</v>
      </c>
      <c r="Y227" s="208" t="str">
        <f t="shared" si="0"/>
        <v>Impacto</v>
      </c>
      <c r="Z227" s="209" t="s">
        <v>225</v>
      </c>
      <c r="AA227" s="209" t="s">
        <v>229</v>
      </c>
      <c r="AB227" s="210" t="str">
        <f t="shared" si="9"/>
        <v>25%</v>
      </c>
      <c r="AC227" s="209" t="s">
        <v>232</v>
      </c>
      <c r="AD227" s="209" t="s">
        <v>237</v>
      </c>
      <c r="AE227" s="209" t="s">
        <v>241</v>
      </c>
      <c r="AF227" s="211">
        <f t="shared" si="115"/>
        <v>5.183999999999999E-2</v>
      </c>
      <c r="AG227" s="212" t="str">
        <f t="shared" si="1"/>
        <v>Muy Baja</v>
      </c>
      <c r="AH227" s="210">
        <f t="shared" si="2"/>
        <v>5.183999999999999E-2</v>
      </c>
      <c r="AI227" s="212" t="str">
        <f t="shared" ca="1" si="3"/>
        <v>Moderado</v>
      </c>
      <c r="AJ227" s="210">
        <f t="shared" ca="1" si="116"/>
        <v>0.44999999999999996</v>
      </c>
      <c r="AK227" s="213" t="str">
        <f t="shared" ca="1" si="4"/>
        <v>Moderado</v>
      </c>
      <c r="AL227" s="209" t="s">
        <v>268</v>
      </c>
      <c r="AM227" s="215"/>
      <c r="AN227" s="215"/>
      <c r="AO227" s="216"/>
      <c r="AP227" s="216"/>
      <c r="AQ227" s="215"/>
      <c r="AR227" s="215"/>
      <c r="AS227" s="219"/>
      <c r="AT227" s="219"/>
      <c r="AU227" s="219"/>
      <c r="AV227" s="219"/>
      <c r="AW227" s="219"/>
      <c r="AX227" s="219"/>
      <c r="AY227" s="219"/>
      <c r="AZ227" s="219"/>
      <c r="BA227" s="219"/>
      <c r="BB227" s="219"/>
      <c r="BC227" s="219"/>
      <c r="BD227" s="219"/>
      <c r="BE227" s="219"/>
      <c r="BF227" s="219"/>
      <c r="BG227" s="219"/>
      <c r="BH227" s="219"/>
      <c r="BI227" s="219"/>
      <c r="BJ227" s="219"/>
      <c r="BK227" s="219"/>
      <c r="BL227" s="219"/>
    </row>
    <row r="228" spans="1:64" s="217" customFormat="1" ht="137.25" customHeight="1" thickTop="1" thickBot="1" x14ac:dyDescent="0.3">
      <c r="A228" s="281">
        <v>87</v>
      </c>
      <c r="B228" s="274" t="s">
        <v>1087</v>
      </c>
      <c r="C228" s="272" t="s">
        <v>291</v>
      </c>
      <c r="D228" s="272" t="s">
        <v>1088</v>
      </c>
      <c r="E228" s="272" t="s">
        <v>249</v>
      </c>
      <c r="F228" s="272" t="s">
        <v>1089</v>
      </c>
      <c r="G228" s="272" t="s">
        <v>1090</v>
      </c>
      <c r="H228" s="272" t="s">
        <v>1235</v>
      </c>
      <c r="I228" s="286" t="s">
        <v>496</v>
      </c>
      <c r="J228" s="286" t="s">
        <v>496</v>
      </c>
      <c r="K228" s="286" t="s">
        <v>496</v>
      </c>
      <c r="L228" s="286" t="s">
        <v>496</v>
      </c>
      <c r="M228" s="342" t="s">
        <v>254</v>
      </c>
      <c r="N228" s="272"/>
      <c r="O228" s="273">
        <v>365</v>
      </c>
      <c r="P228" s="286" t="str">
        <f>IF(O228&lt;=0,"",IF(O228&lt;=2,"Muy Baja",IF(O228&lt;=24,"Baja",IF(O228&lt;=500,"Media",IF(O228&lt;=5000,"Alta","Muy Alta")))))</f>
        <v>Media</v>
      </c>
      <c r="Q228" s="289">
        <f>IF(P228="","",IF(P228="Muy Baja",0.2,IF(P228="Baja",0.4,IF(P228="Media",0.6,IF(P228="Alta",0.8,IF(P228="Muy Alta",1,))))))</f>
        <v>0.6</v>
      </c>
      <c r="R228" s="289" t="s">
        <v>205</v>
      </c>
      <c r="S228" s="289" t="str">
        <f ca="1">IF(NOT(ISERROR(MATCH(R228,'Tabla Impacto'!$B$221:$B$224,0))),'Tabla Impacto'!$F$224&amp;"Por favor no seleccionar los criterios de impacto(Afectación Económica o presupuestal y Pérdida Reputacional)",R228)</f>
        <v xml:space="preserve">Entre 100 y 500 SMLMV </v>
      </c>
      <c r="T228" s="286" t="str">
        <f ca="1">+IF(OR(S228='Tabla Impacto'!$C$11,S228='Tabla Impacto'!$D$11),"Leve",IF(OR(S228='Tabla Impacto'!$C$12,S228='Tabla Impacto'!$D$12),"Menor",IF(OR(S228='Tabla Impacto'!$C$13,S228='Tabla Impacto'!$D$13,S228='Tabla Impacto'!$E$13),"Moderado",IF(OR(S228='Tabla Impacto'!$C$14,S228='Tabla Impacto'!$D$14,S228='Tabla Impacto'!$E$14),"Mayor",IF(OR(S228='Tabla Impacto'!$C$15,S228='Tabla Impacto'!$D$15,S228='Tabla Impacto'!$E$15),"Catastrófico","")))))</f>
        <v>Mayor</v>
      </c>
      <c r="U228" s="289">
        <f ca="1">IF(T228="","",IF(T228="Leve",0.2,IF(T228="Menor",0.4,IF(T228="Moderado",0.6,IF(T228="Mayor",0.8,IF(T228="Catastrófico",1,))))))</f>
        <v>0.8</v>
      </c>
      <c r="V228" s="287" t="str">
        <f ca="1">IF(OR(AND(P228="Muy Baja",T228="Leve"),AND(P228="Muy Baja",T228="Menor"),AND(P228="Baja",T228="Leve")),"Bajo",IF(OR(AND(P228="Muy baja",T228="Moderado"),AND(P228="Baja",T228="Menor"),AND(P228="Baja",T228="Moderado"),AND(P228="Media",T228="Leve"),AND(P228="Media",T228="Menor"),AND(P228="Media",T228="Moderado"),AND(P228="Alta",T228="Leve"),AND(P228="Alta",T228="Menor")),"Moderado",IF(OR(AND(P228="Muy Baja",T228="Mayor"),AND(P228="Baja",T228="Mayor"),AND(P228="Media",T228="Mayor"),AND(P228="Alta",T228="Moderado"),AND(P228="Alta",T228="Mayor"),AND(P228="Muy Alta",T228="Leve"),AND(P228="Muy Alta",T228="Menor"),AND(P228="Muy Alta",T228="Moderado"),AND(P228="Muy Alta",T228="Mayor")),"Alto",IF(OR(AND(P228="Muy Baja",T228="Catastrófico"),AND(P228="Baja",T228="Catastrófico"),AND(P228="Media",T228="Catastrófico"),AND(P228="Alta",T228="Catastrófico"),AND(P228="Muy Alta",T228="Catastrófico")),"Extremo",""))))</f>
        <v>Alto</v>
      </c>
      <c r="W228" s="214">
        <v>1</v>
      </c>
      <c r="X228" s="215" t="s">
        <v>1091</v>
      </c>
      <c r="Y228" s="208" t="str">
        <f t="shared" si="0"/>
        <v>Probabilidad</v>
      </c>
      <c r="Z228" s="209" t="s">
        <v>221</v>
      </c>
      <c r="AA228" s="209" t="s">
        <v>229</v>
      </c>
      <c r="AB228" s="210" t="str">
        <f t="shared" si="9"/>
        <v>40%</v>
      </c>
      <c r="AC228" s="209" t="s">
        <v>232</v>
      </c>
      <c r="AD228" s="209" t="s">
        <v>237</v>
      </c>
      <c r="AE228" s="209" t="s">
        <v>241</v>
      </c>
      <c r="AF228" s="211">
        <f>IFERROR(IF(Y228="Probabilidad",(Q228-(+Q228*AB228)),IF(Y228="Impacto",Q228,"")),"")</f>
        <v>0.36</v>
      </c>
      <c r="AG228" s="212" t="str">
        <f t="shared" si="1"/>
        <v>Baja</v>
      </c>
      <c r="AH228" s="210">
        <f t="shared" si="2"/>
        <v>0.36</v>
      </c>
      <c r="AI228" s="212" t="str">
        <f t="shared" ca="1" si="3"/>
        <v>Mayor</v>
      </c>
      <c r="AJ228" s="210">
        <f ca="1">IFERROR(IF(Y228="Impacto",(U228-(+U228*AB228)),IF(Y228="Probabilidad",U228,"")),"")</f>
        <v>0.8</v>
      </c>
      <c r="AK228" s="213" t="str">
        <f t="shared" ca="1" si="4"/>
        <v>Alto</v>
      </c>
      <c r="AL228" s="209" t="s">
        <v>275</v>
      </c>
      <c r="AM228" s="215"/>
      <c r="AN228" s="215"/>
      <c r="AO228" s="216"/>
      <c r="AP228" s="216"/>
      <c r="AQ228" s="215"/>
      <c r="AR228" s="215"/>
      <c r="AS228" s="219"/>
      <c r="AT228" s="219"/>
      <c r="AU228" s="219"/>
      <c r="AV228" s="219"/>
      <c r="AW228" s="219"/>
      <c r="AX228" s="219"/>
      <c r="AY228" s="219"/>
      <c r="AZ228" s="219"/>
      <c r="BA228" s="219"/>
      <c r="BB228" s="219"/>
      <c r="BC228" s="219"/>
      <c r="BD228" s="219"/>
      <c r="BE228" s="219"/>
      <c r="BF228" s="219"/>
      <c r="BG228" s="219"/>
      <c r="BH228" s="219"/>
      <c r="BI228" s="219"/>
      <c r="BJ228" s="219"/>
      <c r="BK228" s="219"/>
      <c r="BL228" s="219"/>
    </row>
    <row r="229" spans="1:64" s="217" customFormat="1" ht="69" customHeight="1" thickTop="1" thickBot="1" x14ac:dyDescent="0.3">
      <c r="A229" s="280"/>
      <c r="B229" s="280"/>
      <c r="C229" s="280"/>
      <c r="D229" s="279"/>
      <c r="E229" s="280"/>
      <c r="F229" s="280"/>
      <c r="G229" s="280"/>
      <c r="H229" s="280"/>
      <c r="I229" s="288"/>
      <c r="J229" s="288"/>
      <c r="K229" s="288"/>
      <c r="L229" s="288"/>
      <c r="M229" s="280"/>
      <c r="N229" s="280"/>
      <c r="O229" s="288"/>
      <c r="P229" s="288"/>
      <c r="Q229" s="280"/>
      <c r="R229" s="280"/>
      <c r="S229" s="280"/>
      <c r="T229" s="288"/>
      <c r="U229" s="280"/>
      <c r="V229" s="288"/>
      <c r="W229" s="214">
        <v>2</v>
      </c>
      <c r="X229" s="215" t="s">
        <v>1092</v>
      </c>
      <c r="Y229" s="208" t="str">
        <f t="shared" si="0"/>
        <v>Probabilidad</v>
      </c>
      <c r="Z229" s="209" t="s">
        <v>221</v>
      </c>
      <c r="AA229" s="209" t="s">
        <v>229</v>
      </c>
      <c r="AB229" s="210" t="str">
        <f t="shared" si="9"/>
        <v>40%</v>
      </c>
      <c r="AC229" s="209" t="s">
        <v>232</v>
      </c>
      <c r="AD229" s="209" t="s">
        <v>237</v>
      </c>
      <c r="AE229" s="209" t="s">
        <v>241</v>
      </c>
      <c r="AF229" s="211">
        <f t="shared" ref="AF229:AF231" si="117">IFERROR(IF(AND(Y228="Probabilidad",Y229="Probabilidad"),(AH228-(+AH228*AB229)),IF(Y229="Probabilidad",(Q228-(+Q228*AB229)),IF(Y229="Impacto",AH228,""))),"")</f>
        <v>0.216</v>
      </c>
      <c r="AG229" s="212" t="str">
        <f t="shared" si="1"/>
        <v>Baja</v>
      </c>
      <c r="AH229" s="210">
        <f t="shared" si="2"/>
        <v>0.216</v>
      </c>
      <c r="AI229" s="212" t="str">
        <f t="shared" ca="1" si="3"/>
        <v>Mayor</v>
      </c>
      <c r="AJ229" s="210">
        <f ca="1">IFERROR(IF(AND(Y228="Impacto",Y229="Impacto"),(AJ228-(+AJ228*AB229)),IF(Y229="Impacto",(U228-(+U228*AB229)),IF(Y229="Probabilidad",AJ228,""))),"")</f>
        <v>0.8</v>
      </c>
      <c r="AK229" s="213" t="str">
        <f t="shared" ca="1" si="4"/>
        <v>Alto</v>
      </c>
      <c r="AL229" s="209" t="s">
        <v>275</v>
      </c>
      <c r="AM229" s="215"/>
      <c r="AN229" s="215"/>
      <c r="AO229" s="216"/>
      <c r="AP229" s="216"/>
      <c r="AQ229" s="215"/>
      <c r="AR229" s="215"/>
      <c r="AS229" s="219"/>
      <c r="AT229" s="219"/>
      <c r="AU229" s="219"/>
      <c r="AV229" s="219"/>
      <c r="AW229" s="219"/>
      <c r="AX229" s="219"/>
      <c r="AY229" s="219"/>
      <c r="AZ229" s="219"/>
      <c r="BA229" s="219"/>
      <c r="BB229" s="219"/>
      <c r="BC229" s="219"/>
      <c r="BD229" s="219"/>
      <c r="BE229" s="219"/>
      <c r="BF229" s="219"/>
      <c r="BG229" s="219"/>
      <c r="BH229" s="219"/>
      <c r="BI229" s="219"/>
      <c r="BJ229" s="219"/>
      <c r="BK229" s="219"/>
      <c r="BL229" s="219"/>
    </row>
    <row r="230" spans="1:64" s="217" customFormat="1" ht="69" customHeight="1" thickTop="1" thickBot="1" x14ac:dyDescent="0.3">
      <c r="A230" s="280"/>
      <c r="B230" s="280"/>
      <c r="C230" s="280"/>
      <c r="D230" s="279"/>
      <c r="E230" s="280"/>
      <c r="F230" s="280"/>
      <c r="G230" s="280"/>
      <c r="H230" s="280"/>
      <c r="I230" s="288"/>
      <c r="J230" s="288"/>
      <c r="K230" s="288"/>
      <c r="L230" s="288"/>
      <c r="M230" s="280"/>
      <c r="N230" s="280"/>
      <c r="O230" s="288"/>
      <c r="P230" s="288"/>
      <c r="Q230" s="280"/>
      <c r="R230" s="280"/>
      <c r="S230" s="280"/>
      <c r="T230" s="288"/>
      <c r="U230" s="280"/>
      <c r="V230" s="288"/>
      <c r="W230" s="214">
        <v>3</v>
      </c>
      <c r="X230" s="215" t="s">
        <v>1093</v>
      </c>
      <c r="Y230" s="208" t="str">
        <f t="shared" si="0"/>
        <v>Probabilidad</v>
      </c>
      <c r="Z230" s="209" t="s">
        <v>221</v>
      </c>
      <c r="AA230" s="209" t="s">
        <v>229</v>
      </c>
      <c r="AB230" s="210" t="str">
        <f t="shared" si="9"/>
        <v>40%</v>
      </c>
      <c r="AC230" s="209" t="s">
        <v>232</v>
      </c>
      <c r="AD230" s="209" t="s">
        <v>237</v>
      </c>
      <c r="AE230" s="209" t="s">
        <v>241</v>
      </c>
      <c r="AF230" s="211">
        <f t="shared" si="117"/>
        <v>0.12959999999999999</v>
      </c>
      <c r="AG230" s="212" t="str">
        <f t="shared" si="1"/>
        <v>Muy Baja</v>
      </c>
      <c r="AH230" s="210">
        <f t="shared" si="2"/>
        <v>0.12959999999999999</v>
      </c>
      <c r="AI230" s="212" t="str">
        <f t="shared" ca="1" si="3"/>
        <v>Mayor</v>
      </c>
      <c r="AJ230" s="210">
        <f t="shared" ref="AJ230:AJ231" ca="1" si="118">IFERROR(IF(AND(Y229="Impacto",Y230="Impacto"),(AJ229-(+AJ229*AB230)),IF(AND(Y229="Probabilidad",Y230="Impacto"),(AJ228-(+AJ228*AB230)),IF(Y230="Probabilidad",AJ229,""))),"")</f>
        <v>0.8</v>
      </c>
      <c r="AK230" s="213" t="str">
        <f t="shared" ca="1" si="4"/>
        <v>Alto</v>
      </c>
      <c r="AL230" s="209" t="s">
        <v>275</v>
      </c>
      <c r="AM230" s="215"/>
      <c r="AN230" s="215"/>
      <c r="AO230" s="216"/>
      <c r="AP230" s="216"/>
      <c r="AQ230" s="215"/>
      <c r="AR230" s="215"/>
      <c r="AS230" s="219"/>
      <c r="AT230" s="219"/>
      <c r="AU230" s="219"/>
      <c r="AV230" s="219"/>
      <c r="AW230" s="219"/>
      <c r="AX230" s="219"/>
      <c r="AY230" s="219"/>
      <c r="AZ230" s="219"/>
      <c r="BA230" s="219"/>
      <c r="BB230" s="219"/>
      <c r="BC230" s="219"/>
      <c r="BD230" s="219"/>
      <c r="BE230" s="219"/>
      <c r="BF230" s="219"/>
      <c r="BG230" s="219"/>
      <c r="BH230" s="219"/>
      <c r="BI230" s="219"/>
      <c r="BJ230" s="219"/>
      <c r="BK230" s="219"/>
      <c r="BL230" s="219"/>
    </row>
    <row r="231" spans="1:64" s="217" customFormat="1" ht="69" customHeight="1" thickTop="1" thickBot="1" x14ac:dyDescent="0.3">
      <c r="A231" s="280"/>
      <c r="B231" s="280" t="s">
        <v>1053</v>
      </c>
      <c r="C231" s="280" t="s">
        <v>291</v>
      </c>
      <c r="D231" s="279" t="s">
        <v>1070</v>
      </c>
      <c r="E231" s="280"/>
      <c r="F231" s="280"/>
      <c r="G231" s="280"/>
      <c r="H231" s="280"/>
      <c r="I231" s="288"/>
      <c r="J231" s="288"/>
      <c r="K231" s="288"/>
      <c r="L231" s="288"/>
      <c r="M231" s="280"/>
      <c r="N231" s="280"/>
      <c r="O231" s="288"/>
      <c r="P231" s="288"/>
      <c r="Q231" s="280"/>
      <c r="R231" s="280"/>
      <c r="S231" s="280"/>
      <c r="T231" s="288"/>
      <c r="U231" s="280"/>
      <c r="V231" s="288"/>
      <c r="W231" s="214">
        <v>4</v>
      </c>
      <c r="X231" s="215" t="s">
        <v>1094</v>
      </c>
      <c r="Y231" s="208" t="str">
        <f t="shared" si="0"/>
        <v>Probabilidad</v>
      </c>
      <c r="Z231" s="209" t="s">
        <v>221</v>
      </c>
      <c r="AA231" s="209" t="s">
        <v>229</v>
      </c>
      <c r="AB231" s="210" t="str">
        <f t="shared" si="9"/>
        <v>40%</v>
      </c>
      <c r="AC231" s="209" t="s">
        <v>232</v>
      </c>
      <c r="AD231" s="209" t="s">
        <v>237</v>
      </c>
      <c r="AE231" s="209" t="s">
        <v>241</v>
      </c>
      <c r="AF231" s="211">
        <f t="shared" si="117"/>
        <v>7.7759999999999996E-2</v>
      </c>
      <c r="AG231" s="212" t="str">
        <f t="shared" si="1"/>
        <v>Muy Baja</v>
      </c>
      <c r="AH231" s="210">
        <f t="shared" si="2"/>
        <v>7.7759999999999996E-2</v>
      </c>
      <c r="AI231" s="212" t="str">
        <f t="shared" ca="1" si="3"/>
        <v>Mayor</v>
      </c>
      <c r="AJ231" s="210">
        <f t="shared" ca="1" si="118"/>
        <v>0.8</v>
      </c>
      <c r="AK231" s="213" t="str">
        <f t="shared" ca="1" si="4"/>
        <v>Alto</v>
      </c>
      <c r="AL231" s="209" t="s">
        <v>275</v>
      </c>
      <c r="AM231" s="215"/>
      <c r="AN231" s="215"/>
      <c r="AO231" s="216"/>
      <c r="AP231" s="216"/>
      <c r="AQ231" s="215"/>
      <c r="AR231" s="215"/>
      <c r="AS231" s="219"/>
      <c r="AT231" s="219"/>
      <c r="AU231" s="219"/>
      <c r="AV231" s="219"/>
      <c r="AW231" s="219"/>
      <c r="AX231" s="219"/>
      <c r="AY231" s="219"/>
      <c r="AZ231" s="219"/>
      <c r="BA231" s="219"/>
      <c r="BB231" s="219"/>
      <c r="BC231" s="219"/>
      <c r="BD231" s="219"/>
      <c r="BE231" s="219"/>
      <c r="BF231" s="219"/>
      <c r="BG231" s="219"/>
      <c r="BH231" s="219"/>
      <c r="BI231" s="219"/>
      <c r="BJ231" s="219"/>
      <c r="BK231" s="219"/>
      <c r="BL231" s="219"/>
    </row>
    <row r="232" spans="1:64" s="217" customFormat="1" ht="214.5" customHeight="1" thickTop="1" thickBot="1" x14ac:dyDescent="0.3">
      <c r="A232" s="220">
        <v>88</v>
      </c>
      <c r="B232" s="208" t="s">
        <v>1095</v>
      </c>
      <c r="C232" s="215" t="s">
        <v>291</v>
      </c>
      <c r="D232" s="215" t="s">
        <v>1070</v>
      </c>
      <c r="E232" s="215" t="s">
        <v>249</v>
      </c>
      <c r="F232" s="215" t="s">
        <v>1096</v>
      </c>
      <c r="G232" s="215" t="s">
        <v>1097</v>
      </c>
      <c r="H232" s="215" t="s">
        <v>1231</v>
      </c>
      <c r="I232" s="221" t="s">
        <v>496</v>
      </c>
      <c r="J232" s="221" t="s">
        <v>496</v>
      </c>
      <c r="K232" s="221" t="s">
        <v>496</v>
      </c>
      <c r="L232" s="221" t="s">
        <v>496</v>
      </c>
      <c r="M232" s="224" t="s">
        <v>254</v>
      </c>
      <c r="N232" s="215"/>
      <c r="O232" s="214">
        <v>365</v>
      </c>
      <c r="P232" s="221" t="str">
        <f>IF(O232&lt;=0,"",IF(O232&lt;=2,"Muy Baja",IF(O232&lt;=24,"Baja",IF(O232&lt;=500,"Media",IF(O232&lt;=5000,"Alta","Muy Alta")))))</f>
        <v>Media</v>
      </c>
      <c r="Q232" s="223">
        <f>IF(P232="","",IF(P232="Muy Baja",0.2,IF(P232="Baja",0.4,IF(P232="Media",0.6,IF(P232="Alta",0.8,IF(P232="Muy Alta",1,))))))</f>
        <v>0.6</v>
      </c>
      <c r="R232" s="223" t="s">
        <v>208</v>
      </c>
      <c r="S232" s="223" t="str">
        <f ca="1">IF(NOT(ISERROR(MATCH(R232,'Tabla Impacto'!$B$221:$B$224,0))),'Tabla Impacto'!$F$224&amp;"Por favor no seleccionar los criterios de impacto(Afectación Económica o presupuestal y Pérdida Reputacional)",R232)</f>
        <v xml:space="preserve">Mayor a 500 SMLMV </v>
      </c>
      <c r="T232" s="221" t="str">
        <f ca="1">+IF(OR(S232='Tabla Impacto'!$C$11,S232='Tabla Impacto'!$D$11),"Leve",IF(OR(S232='Tabla Impacto'!$C$12,S232='Tabla Impacto'!$D$12),"Menor",IF(OR(S232='Tabla Impacto'!$C$13,S232='Tabla Impacto'!$D$13,S232='Tabla Impacto'!$E$13),"Moderado",IF(OR(S232='Tabla Impacto'!$C$14,S232='Tabla Impacto'!$D$14,S232='Tabla Impacto'!$E$14),"Mayor",IF(OR(S232='Tabla Impacto'!$C$15,S232='Tabla Impacto'!$D$15,S232='Tabla Impacto'!$E$15),"Catastrófico","")))))</f>
        <v>Catastrófico</v>
      </c>
      <c r="U232" s="223">
        <f ca="1">IF(T232="","",IF(T232="Leve",0.2,IF(T232="Menor",0.4,IF(T232="Moderado",0.6,IF(T232="Mayor",0.8,IF(T232="Catastrófico",1,))))))</f>
        <v>1</v>
      </c>
      <c r="V232" s="228" t="str">
        <f ca="1">IF(OR(AND(P232="Muy Baja",T232="Leve"),AND(P232="Muy Baja",T232="Menor"),AND(P232="Baja",T232="Leve")),"Bajo",IF(OR(AND(P232="Muy baja",T232="Moderado"),AND(P232="Baja",T232="Menor"),AND(P232="Baja",T232="Moderado"),AND(P232="Media",T232="Leve"),AND(P232="Media",T232="Menor"),AND(P232="Media",T232="Moderado"),AND(P232="Alta",T232="Leve"),AND(P232="Alta",T232="Menor")),"Moderado",IF(OR(AND(P232="Muy Baja",T232="Mayor"),AND(P232="Baja",T232="Mayor"),AND(P232="Media",T232="Mayor"),AND(P232="Alta",T232="Moderado"),AND(P232="Alta",T232="Mayor"),AND(P232="Muy Alta",T232="Leve"),AND(P232="Muy Alta",T232="Menor"),AND(P232="Muy Alta",T232="Moderado"),AND(P232="Muy Alta",T232="Mayor")),"Alto",IF(OR(AND(P232="Muy Baja",T232="Catastrófico"),AND(P232="Baja",T232="Catastrófico"),AND(P232="Media",T232="Catastrófico"),AND(P232="Alta",T232="Catastrófico"),AND(P232="Muy Alta",T232="Catastrófico")),"Extremo",""))))</f>
        <v>Extremo</v>
      </c>
      <c r="W232" s="214">
        <v>1</v>
      </c>
      <c r="X232" s="215" t="s">
        <v>1098</v>
      </c>
      <c r="Y232" s="208" t="str">
        <f t="shared" si="0"/>
        <v>Probabilidad</v>
      </c>
      <c r="Z232" s="209" t="s">
        <v>221</v>
      </c>
      <c r="AA232" s="209" t="s">
        <v>229</v>
      </c>
      <c r="AB232" s="210" t="str">
        <f t="shared" si="9"/>
        <v>40%</v>
      </c>
      <c r="AC232" s="209" t="s">
        <v>232</v>
      </c>
      <c r="AD232" s="209" t="s">
        <v>237</v>
      </c>
      <c r="AE232" s="209"/>
      <c r="AF232" s="211">
        <f>IFERROR(IF(Y232="Probabilidad",(Q232-(+Q232*AB232)),IF(Y232="Impacto",Q232,"")),"")</f>
        <v>0.36</v>
      </c>
      <c r="AG232" s="212" t="str">
        <f t="shared" si="1"/>
        <v>Baja</v>
      </c>
      <c r="AH232" s="210">
        <f t="shared" si="2"/>
        <v>0.36</v>
      </c>
      <c r="AI232" s="212" t="str">
        <f t="shared" ca="1" si="3"/>
        <v>Catastrófico</v>
      </c>
      <c r="AJ232" s="210">
        <f ca="1">IFERROR(IF(Y232="Impacto",(U232-(+U232*AB232)),IF(Y232="Probabilidad",U232,"")),"")</f>
        <v>1</v>
      </c>
      <c r="AK232" s="213" t="str">
        <f t="shared" ca="1" si="4"/>
        <v>Extremo</v>
      </c>
      <c r="AL232" s="209" t="s">
        <v>275</v>
      </c>
      <c r="AM232" s="215"/>
      <c r="AN232" s="215"/>
      <c r="AO232" s="216"/>
      <c r="AP232" s="216"/>
      <c r="AQ232" s="215"/>
      <c r="AR232" s="215"/>
      <c r="AS232" s="219"/>
      <c r="AT232" s="219"/>
      <c r="AU232" s="219"/>
      <c r="AV232" s="219"/>
      <c r="AW232" s="219"/>
      <c r="AX232" s="219"/>
      <c r="AY232" s="219"/>
      <c r="AZ232" s="219"/>
      <c r="BA232" s="219"/>
      <c r="BB232" s="219"/>
      <c r="BC232" s="219"/>
      <c r="BD232" s="219"/>
      <c r="BE232" s="219"/>
      <c r="BF232" s="219"/>
      <c r="BG232" s="219"/>
      <c r="BH232" s="219"/>
      <c r="BI232" s="219"/>
      <c r="BJ232" s="219"/>
      <c r="BK232" s="219"/>
      <c r="BL232" s="219"/>
    </row>
    <row r="233" spans="1:64" s="217" customFormat="1" ht="94.5" customHeight="1" thickTop="1" thickBot="1" x14ac:dyDescent="0.3">
      <c r="A233" s="281">
        <v>89</v>
      </c>
      <c r="B233" s="274" t="s">
        <v>1099</v>
      </c>
      <c r="C233" s="272" t="s">
        <v>291</v>
      </c>
      <c r="D233" s="272" t="s">
        <v>1064</v>
      </c>
      <c r="E233" s="272" t="s">
        <v>249</v>
      </c>
      <c r="F233" s="272" t="s">
        <v>1100</v>
      </c>
      <c r="G233" s="272" t="s">
        <v>1101</v>
      </c>
      <c r="H233" s="272" t="s">
        <v>1102</v>
      </c>
      <c r="I233" s="286" t="s">
        <v>496</v>
      </c>
      <c r="J233" s="286" t="s">
        <v>496</v>
      </c>
      <c r="K233" s="286" t="s">
        <v>496</v>
      </c>
      <c r="L233" s="286" t="s">
        <v>496</v>
      </c>
      <c r="M233" s="272" t="s">
        <v>486</v>
      </c>
      <c r="N233" s="272"/>
      <c r="O233" s="273">
        <v>365</v>
      </c>
      <c r="P233" s="286" t="str">
        <f>IF(O233&lt;=0,"",IF(O233&lt;=2,"Muy Baja",IF(O233&lt;=24,"Baja",IF(O233&lt;=500,"Media",IF(O233&lt;=5000,"Alta","Muy Alta")))))</f>
        <v>Media</v>
      </c>
      <c r="Q233" s="289">
        <f>IF(P233="","",IF(P233="Muy Baja",0.2,IF(P233="Baja",0.4,IF(P233="Media",0.6,IF(P233="Alta",0.8,IF(P233="Muy Alta",1,))))))</f>
        <v>0.6</v>
      </c>
      <c r="R233" s="289" t="s">
        <v>208</v>
      </c>
      <c r="S233" s="289" t="str">
        <f ca="1">IF(NOT(ISERROR(MATCH(R233,'Tabla Impacto'!$B$221:$B$224,0))),'Tabla Impacto'!$F$224&amp;"Por favor no seleccionar los criterios de impacto(Afectación Económica o presupuestal y Pérdida Reputacional)",R233)</f>
        <v xml:space="preserve">Mayor a 500 SMLMV </v>
      </c>
      <c r="T233" s="286" t="str">
        <f ca="1">+IF(OR(S233='Tabla Impacto'!$C$11,S233='Tabla Impacto'!$D$11),"Leve",IF(OR(S233='Tabla Impacto'!$C$12,S233='Tabla Impacto'!$D$12),"Menor",IF(OR(S233='Tabla Impacto'!$C$13,S233='Tabla Impacto'!$D$13,S233='Tabla Impacto'!$E$13),"Moderado",IF(OR(S233='Tabla Impacto'!$C$14,S233='Tabla Impacto'!$D$14,S233='Tabla Impacto'!$E$14),"Mayor",IF(OR(S233='Tabla Impacto'!$C$15,S233='Tabla Impacto'!$D$15,S233='Tabla Impacto'!$E$15),"Catastrófico","")))))</f>
        <v>Catastrófico</v>
      </c>
      <c r="U233" s="289">
        <f ca="1">IF(T233="","",IF(T233="Leve",0.2,IF(T233="Menor",0.4,IF(T233="Moderado",0.6,IF(T233="Mayor",0.8,IF(T233="Catastrófico",1,))))))</f>
        <v>1</v>
      </c>
      <c r="V233" s="287" t="str">
        <f ca="1">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Extremo</v>
      </c>
      <c r="W233" s="214">
        <v>1</v>
      </c>
      <c r="X233" s="215" t="s">
        <v>1103</v>
      </c>
      <c r="Y233" s="208" t="str">
        <f t="shared" si="0"/>
        <v>Probabilidad</v>
      </c>
      <c r="Z233" s="209" t="s">
        <v>221</v>
      </c>
      <c r="AA233" s="209" t="s">
        <v>229</v>
      </c>
      <c r="AB233" s="210" t="str">
        <f t="shared" si="9"/>
        <v>40%</v>
      </c>
      <c r="AC233" s="209" t="s">
        <v>232</v>
      </c>
      <c r="AD233" s="209" t="s">
        <v>237</v>
      </c>
      <c r="AE233" s="209" t="s">
        <v>241</v>
      </c>
      <c r="AF233" s="211">
        <f>IFERROR(IF(Y233="Probabilidad",(Q233-(+Q233*AB233)),IF(Y233="Impacto",Q233,"")),"")</f>
        <v>0.36</v>
      </c>
      <c r="AG233" s="212" t="str">
        <f t="shared" si="1"/>
        <v>Baja</v>
      </c>
      <c r="AH233" s="210">
        <f t="shared" si="2"/>
        <v>0.36</v>
      </c>
      <c r="AI233" s="212" t="str">
        <f t="shared" ca="1" si="3"/>
        <v>Catastrófico</v>
      </c>
      <c r="AJ233" s="210">
        <f ca="1">IFERROR(IF(Y233="Impacto",(U233-(+U233*AB233)),IF(Y233="Probabilidad",U233,"")),"")</f>
        <v>1</v>
      </c>
      <c r="AK233" s="213" t="str">
        <f t="shared" ca="1" si="4"/>
        <v>Extremo</v>
      </c>
      <c r="AL233" s="209" t="s">
        <v>275</v>
      </c>
      <c r="AM233" s="272" t="s">
        <v>1215</v>
      </c>
      <c r="AN233" s="272" t="s">
        <v>1216</v>
      </c>
      <c r="AO233" s="285">
        <v>45717</v>
      </c>
      <c r="AP233" s="285" t="s">
        <v>1183</v>
      </c>
      <c r="AQ233" s="272" t="s">
        <v>1217</v>
      </c>
      <c r="AR233" s="272" t="s">
        <v>272</v>
      </c>
      <c r="AS233" s="219"/>
      <c r="AT233" s="219"/>
      <c r="AU233" s="219"/>
      <c r="AV233" s="219"/>
      <c r="AW233" s="219"/>
      <c r="AX233" s="219"/>
      <c r="AY233" s="219"/>
      <c r="AZ233" s="219"/>
      <c r="BA233" s="219"/>
      <c r="BB233" s="219"/>
      <c r="BC233" s="219"/>
      <c r="BD233" s="219"/>
      <c r="BE233" s="219"/>
      <c r="BF233" s="219"/>
      <c r="BG233" s="219"/>
      <c r="BH233" s="219"/>
      <c r="BI233" s="219"/>
      <c r="BJ233" s="219"/>
      <c r="BK233" s="219"/>
      <c r="BL233" s="219"/>
    </row>
    <row r="234" spans="1:64" s="217" customFormat="1" ht="94.5" customHeight="1" thickTop="1" thickBot="1" x14ac:dyDescent="0.3">
      <c r="A234" s="280"/>
      <c r="B234" s="280"/>
      <c r="C234" s="280"/>
      <c r="D234" s="279"/>
      <c r="E234" s="280"/>
      <c r="F234" s="280"/>
      <c r="G234" s="280"/>
      <c r="H234" s="280"/>
      <c r="I234" s="288"/>
      <c r="J234" s="288"/>
      <c r="K234" s="288"/>
      <c r="L234" s="288"/>
      <c r="M234" s="280"/>
      <c r="N234" s="280"/>
      <c r="O234" s="288"/>
      <c r="P234" s="288"/>
      <c r="Q234" s="280"/>
      <c r="R234" s="280"/>
      <c r="S234" s="280"/>
      <c r="T234" s="288"/>
      <c r="U234" s="280"/>
      <c r="V234" s="288"/>
      <c r="W234" s="214">
        <v>2</v>
      </c>
      <c r="X234" s="215" t="s">
        <v>1104</v>
      </c>
      <c r="Y234" s="208" t="str">
        <f t="shared" si="0"/>
        <v>Probabilidad</v>
      </c>
      <c r="Z234" s="209" t="s">
        <v>221</v>
      </c>
      <c r="AA234" s="209" t="s">
        <v>229</v>
      </c>
      <c r="AB234" s="210" t="str">
        <f t="shared" si="9"/>
        <v>40%</v>
      </c>
      <c r="AC234" s="209" t="s">
        <v>232</v>
      </c>
      <c r="AD234" s="209" t="s">
        <v>237</v>
      </c>
      <c r="AE234" s="209" t="s">
        <v>241</v>
      </c>
      <c r="AF234" s="211">
        <f t="shared" ref="AF234" si="119">IFERROR(IF(AND(Y233="Probabilidad",Y234="Probabilidad"),(AH233-(+AH233*AB234)),IF(Y234="Probabilidad",(Q233-(+Q233*AB234)),IF(Y234="Impacto",AH233,""))),"")</f>
        <v>0.216</v>
      </c>
      <c r="AG234" s="212" t="str">
        <f t="shared" si="1"/>
        <v>Baja</v>
      </c>
      <c r="AH234" s="210">
        <f t="shared" si="2"/>
        <v>0.216</v>
      </c>
      <c r="AI234" s="212" t="str">
        <f t="shared" ca="1" si="3"/>
        <v>Catastrófico</v>
      </c>
      <c r="AJ234" s="210">
        <f ca="1">IFERROR(IF(AND(Y233="Impacto",Y234="Impacto"),(AJ233-(+AJ233*AB234)),IF(Y234="Impacto",(U233-(+U233*AB234)),IF(Y234="Probabilidad",AJ233,""))),"")</f>
        <v>1</v>
      </c>
      <c r="AK234" s="213" t="str">
        <f t="shared" ca="1" si="4"/>
        <v>Extremo</v>
      </c>
      <c r="AL234" s="209" t="s">
        <v>275</v>
      </c>
      <c r="AM234" s="272"/>
      <c r="AN234" s="272"/>
      <c r="AO234" s="285"/>
      <c r="AP234" s="285"/>
      <c r="AQ234" s="272"/>
      <c r="AR234" s="272"/>
      <c r="AS234" s="219"/>
      <c r="AT234" s="219"/>
      <c r="AU234" s="219"/>
      <c r="AV234" s="219"/>
      <c r="AW234" s="219"/>
      <c r="AX234" s="219"/>
      <c r="AY234" s="219"/>
      <c r="AZ234" s="219"/>
      <c r="BA234" s="219"/>
      <c r="BB234" s="219"/>
      <c r="BC234" s="219"/>
      <c r="BD234" s="219"/>
      <c r="BE234" s="219"/>
      <c r="BF234" s="219"/>
      <c r="BG234" s="219"/>
      <c r="BH234" s="219"/>
      <c r="BI234" s="219"/>
      <c r="BJ234" s="219"/>
      <c r="BK234" s="219"/>
      <c r="BL234" s="219"/>
    </row>
    <row r="235" spans="1:64" s="217" customFormat="1" ht="93" customHeight="1" thickTop="1" thickBot="1" x14ac:dyDescent="0.3">
      <c r="A235" s="281">
        <v>90</v>
      </c>
      <c r="B235" s="274" t="s">
        <v>1105</v>
      </c>
      <c r="C235" s="272" t="s">
        <v>292</v>
      </c>
      <c r="D235" s="272" t="s">
        <v>1106</v>
      </c>
      <c r="E235" s="272" t="s">
        <v>251</v>
      </c>
      <c r="F235" s="272" t="s">
        <v>1107</v>
      </c>
      <c r="G235" s="272" t="s">
        <v>1108</v>
      </c>
      <c r="H235" s="272" t="s">
        <v>1109</v>
      </c>
      <c r="I235" s="286" t="s">
        <v>496</v>
      </c>
      <c r="J235" s="286" t="s">
        <v>496</v>
      </c>
      <c r="K235" s="286" t="s">
        <v>496</v>
      </c>
      <c r="L235" s="286" t="s">
        <v>496</v>
      </c>
      <c r="M235" s="272" t="s">
        <v>252</v>
      </c>
      <c r="N235" s="272"/>
      <c r="O235" s="273">
        <v>365</v>
      </c>
      <c r="P235" s="286" t="str">
        <f t="shared" ref="P235" si="120">IF(O235&lt;=0,"",IF(O235&lt;=2,"Muy Baja",IF(O235&lt;=24,"Baja",IF(O235&lt;=500,"Media",IF(O235&lt;=5000,"Alta","Muy Alta")))))</f>
        <v>Media</v>
      </c>
      <c r="Q235" s="289">
        <f t="shared" ref="Q235" si="121">IF(P235="","",IF(P235="Muy Baja",0.2,IF(P235="Baja",0.4,IF(P235="Media",0.6,IF(P235="Alta",0.8,IF(P235="Muy Alta",1,))))))</f>
        <v>0.6</v>
      </c>
      <c r="R235" s="289" t="s">
        <v>203</v>
      </c>
      <c r="S235" s="289" t="str">
        <f ca="1">IF(NOT(ISERROR(MATCH(R235,'Tabla Impacto'!$B$221:$B$224,0))),'Tabla Impacto'!$F$224&amp;"Por favor no seleccionar los criterios de impacto(Afectación Económica o presupuestal y Pérdida Reputacional)",R235)</f>
        <v>El riesgo afecta la imagen de la entidad con algunos usuarios de relevancia frente al logro de los objetivos</v>
      </c>
      <c r="T235" s="286" t="str">
        <f ca="1">+IF(OR(S235='Tabla Impacto'!$C$11,S235='Tabla Impacto'!$D$11),"Leve",IF(OR(S235='Tabla Impacto'!$C$12,S235='Tabla Impacto'!$D$12),"Menor",IF(OR(S235='Tabla Impacto'!$C$13,S235='Tabla Impacto'!$D$13,S235='Tabla Impacto'!$E$13),"Moderado",IF(OR(S235='Tabla Impacto'!$C$14,S235='Tabla Impacto'!$D$14,S235='Tabla Impacto'!$E$14),"Mayor",IF(OR(S235='Tabla Impacto'!$C$15,S235='Tabla Impacto'!$D$15,S235='Tabla Impacto'!$E$15),"Catastrófico","")))))</f>
        <v>Moderado</v>
      </c>
      <c r="U235" s="289">
        <f t="shared" ref="U235" ca="1" si="122">IF(T235="","",IF(T235="Leve",0.2,IF(T235="Menor",0.4,IF(T235="Moderado",0.6,IF(T235="Mayor",0.8,IF(T235="Catastrófico",1,))))))</f>
        <v>0.6</v>
      </c>
      <c r="V235" s="287" t="str">
        <f t="shared" ref="V235" ca="1" si="123">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214">
        <v>1</v>
      </c>
      <c r="X235" s="215" t="s">
        <v>1110</v>
      </c>
      <c r="Y235" s="208" t="str">
        <f t="shared" ref="Y235:Y253" si="124">IF(OR(Z235="Preventivo",Z235="Detectivo"),"Probabilidad",IF(Z235="Correctivo","Impacto",""))</f>
        <v>Probabilidad</v>
      </c>
      <c r="Z235" s="209" t="s">
        <v>221</v>
      </c>
      <c r="AA235" s="209" t="s">
        <v>229</v>
      </c>
      <c r="AB235" s="210" t="str">
        <f t="shared" ref="AB235:AB236" si="125">IF(AND(Z235="Preventivo",AA235="Automático"),"50%",IF(AND(Z235="Preventivo",AA235="Manual"),"40%",IF(AND(Z235="Detectivo",AA235="Automático"),"40%",IF(AND(Z235="Detectivo",AA235="Manual"),"30%",IF(AND(Z235="Correctivo",AA235="Automático"),"35%",IF(AND(Z235="Correctivo",AA235="Manual"),"25%",""))))))</f>
        <v>40%</v>
      </c>
      <c r="AC235" s="209" t="s">
        <v>232</v>
      </c>
      <c r="AD235" s="209" t="s">
        <v>237</v>
      </c>
      <c r="AE235" s="209" t="s">
        <v>241</v>
      </c>
      <c r="AF235" s="211">
        <f t="shared" ref="AF235" si="126">IFERROR(IF(Y235="Probabilidad",(Q235-(+Q235*AB235)),IF(Y235="Impacto",Q235,"")),"")</f>
        <v>0.36</v>
      </c>
      <c r="AG235" s="212" t="str">
        <f t="shared" ref="AG235:AG253" si="127">IFERROR(IF(AF235="","",IF(AF235&lt;=0.2,"Muy Baja",IF(AF235&lt;=0.4,"Baja",IF(AF235&lt;=0.6,"Media",IF(AF235&lt;=0.8,"Alta","Muy Alta"))))),"")</f>
        <v>Baja</v>
      </c>
      <c r="AH235" s="210">
        <f t="shared" ref="AH235:AH253" si="128">+AF235</f>
        <v>0.36</v>
      </c>
      <c r="AI235" s="212" t="str">
        <f t="shared" ref="AI235:AI253" ca="1" si="129">IFERROR(IF(AJ235="","",IF(AJ235&lt;=0.2,"Leve",IF(AJ235&lt;=0.4,"Menor",IF(AJ235&lt;=0.6,"Moderado",IF(AJ235&lt;=0.8,"Mayor","Catastrófico"))))),"")</f>
        <v>Moderado</v>
      </c>
      <c r="AJ235" s="210">
        <f t="shared" ref="AJ235" ca="1" si="130">IFERROR(IF(Y235="Impacto",(U235-(+U235*AB235)),IF(Y235="Probabilidad",U235,"")),"")</f>
        <v>0.6</v>
      </c>
      <c r="AK235" s="213" t="str">
        <f t="shared" ref="AK235:AK253" ca="1" si="131">IFERROR(IF(OR(AND(AG235="Muy Baja",AI235="Leve"),AND(AG235="Muy Baja",AI235="Menor"),AND(AG235="Baja",AI235="Leve")),"Bajo",IF(OR(AND(AG235="Muy baja",AI235="Moderado"),AND(AG235="Baja",AI235="Menor"),AND(AG235="Baja",AI235="Moderado"),AND(AG235="Media",AI235="Leve"),AND(AG235="Media",AI235="Menor"),AND(AG235="Media",AI235="Moderado"),AND(AG235="Alta",AI235="Leve"),AND(AG235="Alta",AI235="Menor")),"Moderado",IF(OR(AND(AG235="Muy Baja",AI235="Mayor"),AND(AG235="Baja",AI235="Mayor"),AND(AG235="Media",AI235="Mayor"),AND(AG235="Alta",AI235="Moderado"),AND(AG235="Alta",AI235="Mayor"),AND(AG235="Muy Alta",AI235="Leve"),AND(AG235="Muy Alta",AI235="Menor"),AND(AG235="Muy Alta",AI235="Moderado"),AND(AG235="Muy Alta",AI235="Mayor")),"Alto",IF(OR(AND(AG235="Muy Baja",AI235="Catastrófico"),AND(AG235="Baja",AI235="Catastrófico"),AND(AG235="Media",AI235="Catastrófico"),AND(AG235="Alta",AI235="Catastrófico"),AND(AG235="Muy Alta",AI235="Catastrófico")),"Extremo","")))),"")</f>
        <v>Moderado</v>
      </c>
      <c r="AL235" s="209"/>
      <c r="AM235" s="226"/>
      <c r="AN235" s="226"/>
      <c r="AO235" s="226"/>
      <c r="AP235" s="226"/>
      <c r="AQ235" s="226"/>
      <c r="AR235" s="226"/>
      <c r="AS235" s="219"/>
      <c r="AT235" s="219"/>
      <c r="AU235" s="219"/>
      <c r="AV235" s="219"/>
      <c r="AW235" s="219"/>
      <c r="AX235" s="219"/>
      <c r="AY235" s="219"/>
      <c r="AZ235" s="219"/>
      <c r="BA235" s="219"/>
      <c r="BB235" s="219"/>
      <c r="BC235" s="219"/>
      <c r="BD235" s="219"/>
      <c r="BE235" s="219"/>
      <c r="BF235" s="219"/>
      <c r="BG235" s="219"/>
      <c r="BH235" s="219"/>
      <c r="BI235" s="219"/>
      <c r="BJ235" s="219"/>
      <c r="BK235" s="219"/>
      <c r="BL235" s="219"/>
    </row>
    <row r="236" spans="1:64" s="217" customFormat="1" ht="93" customHeight="1" thickTop="1" thickBot="1" x14ac:dyDescent="0.3">
      <c r="A236" s="280"/>
      <c r="B236" s="274"/>
      <c r="C236" s="272"/>
      <c r="D236" s="272"/>
      <c r="E236" s="280"/>
      <c r="F236" s="280"/>
      <c r="G236" s="280"/>
      <c r="H236" s="280"/>
      <c r="I236" s="288"/>
      <c r="J236" s="288"/>
      <c r="K236" s="288"/>
      <c r="L236" s="288"/>
      <c r="M236" s="280"/>
      <c r="N236" s="280"/>
      <c r="O236" s="288"/>
      <c r="P236" s="288"/>
      <c r="Q236" s="280"/>
      <c r="R236" s="280"/>
      <c r="S236" s="280"/>
      <c r="T236" s="288"/>
      <c r="U236" s="280"/>
      <c r="V236" s="288"/>
      <c r="W236" s="214">
        <v>2</v>
      </c>
      <c r="X236" s="215" t="s">
        <v>1111</v>
      </c>
      <c r="Y236" s="208" t="str">
        <f t="shared" si="124"/>
        <v>Probabilidad</v>
      </c>
      <c r="Z236" s="209" t="s">
        <v>221</v>
      </c>
      <c r="AA236" s="209" t="s">
        <v>229</v>
      </c>
      <c r="AB236" s="210" t="str">
        <f t="shared" si="125"/>
        <v>40%</v>
      </c>
      <c r="AC236" s="209" t="s">
        <v>232</v>
      </c>
      <c r="AD236" s="209" t="s">
        <v>237</v>
      </c>
      <c r="AE236" s="209" t="s">
        <v>241</v>
      </c>
      <c r="AF236" s="211">
        <f t="shared" ref="AF236" si="132">IFERROR(IF(AND(Y235="Probabilidad",Y236="Probabilidad"),(AH235-(+AH235*AB236)),IF(Y236="Probabilidad",(Q235-(+Q235*AB236)),IF(Y236="Impacto",AH235,""))),"")</f>
        <v>0.216</v>
      </c>
      <c r="AG236" s="212" t="str">
        <f t="shared" si="127"/>
        <v>Baja</v>
      </c>
      <c r="AH236" s="210">
        <f t="shared" si="128"/>
        <v>0.216</v>
      </c>
      <c r="AI236" s="212" t="str">
        <f t="shared" ca="1" si="129"/>
        <v>Moderado</v>
      </c>
      <c r="AJ236" s="210">
        <f t="shared" ref="AJ236" ca="1" si="133">IFERROR(IF(AND(Y235="Impacto",Y236="Impacto"),(AJ235-(+AJ235*AB236)),IF(Y236="Impacto",(U235-(+U235*AB236)),IF(Y236="Probabilidad",AJ235,""))),"")</f>
        <v>0.6</v>
      </c>
      <c r="AK236" s="213" t="str">
        <f t="shared" ca="1" si="131"/>
        <v>Moderado</v>
      </c>
      <c r="AL236" s="209"/>
      <c r="AM236" s="215"/>
      <c r="AN236" s="215"/>
      <c r="AO236" s="215"/>
      <c r="AP236" s="215"/>
      <c r="AQ236" s="215"/>
      <c r="AR236" s="215"/>
      <c r="AS236" s="219"/>
      <c r="AT236" s="219"/>
      <c r="AU236" s="219"/>
      <c r="AV236" s="219"/>
      <c r="AW236" s="219"/>
      <c r="AX236" s="219"/>
      <c r="AY236" s="219"/>
      <c r="AZ236" s="219"/>
      <c r="BA236" s="219"/>
      <c r="BB236" s="219"/>
      <c r="BC236" s="219"/>
      <c r="BD236" s="219"/>
      <c r="BE236" s="219"/>
      <c r="BF236" s="219"/>
      <c r="BG236" s="219"/>
      <c r="BH236" s="219"/>
      <c r="BI236" s="219"/>
      <c r="BJ236" s="219"/>
      <c r="BK236" s="219"/>
      <c r="BL236" s="219"/>
    </row>
    <row r="237" spans="1:64" s="217" customFormat="1" ht="303" customHeight="1" thickTop="1" thickBot="1" x14ac:dyDescent="0.3">
      <c r="A237" s="281">
        <v>91</v>
      </c>
      <c r="B237" s="274" t="s">
        <v>1112</v>
      </c>
      <c r="C237" s="272" t="s">
        <v>292</v>
      </c>
      <c r="D237" s="272" t="s">
        <v>1106</v>
      </c>
      <c r="E237" s="272" t="s">
        <v>251</v>
      </c>
      <c r="F237" s="272" t="s">
        <v>1113</v>
      </c>
      <c r="G237" s="272" t="s">
        <v>1114</v>
      </c>
      <c r="H237" s="272" t="s">
        <v>1115</v>
      </c>
      <c r="I237" s="286" t="s">
        <v>496</v>
      </c>
      <c r="J237" s="286" t="s">
        <v>496</v>
      </c>
      <c r="K237" s="286" t="s">
        <v>496</v>
      </c>
      <c r="L237" s="286" t="s">
        <v>496</v>
      </c>
      <c r="M237" s="272" t="s">
        <v>252</v>
      </c>
      <c r="N237" s="272"/>
      <c r="O237" s="273">
        <v>2</v>
      </c>
      <c r="P237" s="286" t="str">
        <f t="shared" ref="P237" si="134">IF(O237&lt;=0,"",IF(O237&lt;=2,"Muy Baja",IF(O237&lt;=24,"Baja",IF(O237&lt;=500,"Media",IF(O237&lt;=5000,"Alta","Muy Alta")))))</f>
        <v>Muy Baja</v>
      </c>
      <c r="Q237" s="289">
        <f t="shared" ref="Q237" si="135">IF(P237="","",IF(P237="Muy Baja",0.2,IF(P237="Baja",0.4,IF(P237="Media",0.6,IF(P237="Alta",0.8,IF(P237="Muy Alta",1,))))))</f>
        <v>0.2</v>
      </c>
      <c r="R237" s="289" t="s">
        <v>203</v>
      </c>
      <c r="S237" s="289" t="str">
        <f ca="1">IF(NOT(ISERROR(MATCH(R237,'Tabla Impacto'!$B$221:$B$224,0))),'Tabla Impacto'!$F$224&amp;"Por favor no seleccionar los criterios de impacto(Afectación Económica o presupuestal y Pérdida Reputacional)",R237)</f>
        <v>El riesgo afecta la imagen de la entidad con algunos usuarios de relevancia frente al logro de los objetivos</v>
      </c>
      <c r="T237" s="286" t="str">
        <f ca="1">+IF(OR(S237='Tabla Impacto'!$C$11,S237='Tabla Impacto'!$D$11),"Leve",IF(OR(S237='Tabla Impacto'!$C$12,S237='Tabla Impacto'!$D$12),"Menor",IF(OR(S237='Tabla Impacto'!$C$13,S237='Tabla Impacto'!$D$13,S237='Tabla Impacto'!$E$13),"Moderado",IF(OR(S237='Tabla Impacto'!$C$14,S237='Tabla Impacto'!$D$14,S237='Tabla Impacto'!$E$14),"Mayor",IF(OR(S237='Tabla Impacto'!$C$15,S237='Tabla Impacto'!$D$15,S237='Tabla Impacto'!$E$15),"Catastrófico","")))))</f>
        <v>Moderado</v>
      </c>
      <c r="U237" s="289">
        <f t="shared" ref="U237" ca="1" si="136">IF(T237="","",IF(T237="Leve",0.2,IF(T237="Menor",0.4,IF(T237="Moderado",0.6,IF(T237="Mayor",0.8,IF(T237="Catastrófico",1,))))))</f>
        <v>0.6</v>
      </c>
      <c r="V237" s="287" t="str">
        <f t="shared" ref="V237" ca="1" si="137">IF(OR(AND(P237="Muy Baja",T237="Leve"),AND(P237="Muy Baja",T237="Menor"),AND(P237="Baja",T237="Leve")),"Bajo",IF(OR(AND(P237="Muy baja",T237="Moderado"),AND(P237="Baja",T237="Menor"),AND(P237="Baja",T237="Moderado"),AND(P237="Media",T237="Leve"),AND(P237="Media",T237="Menor"),AND(P237="Media",T237="Moderado"),AND(P237="Alta",T237="Leve"),AND(P237="Alta",T237="Menor")),"Moderado",IF(OR(AND(P237="Muy Baja",T237="Mayor"),AND(P237="Baja",T237="Mayor"),AND(P237="Media",T237="Mayor"),AND(P237="Alta",T237="Moderado"),AND(P237="Alta",T237="Mayor"),AND(P237="Muy Alta",T237="Leve"),AND(P237="Muy Alta",T237="Menor"),AND(P237="Muy Alta",T237="Moderado"),AND(P237="Muy Alta",T237="Mayor")),"Alto",IF(OR(AND(P237="Muy Baja",T237="Catastrófico"),AND(P237="Baja",T237="Catastrófico"),AND(P237="Media",T237="Catastrófico"),AND(P237="Alta",T237="Catastrófico"),AND(P237="Muy Alta",T237="Catastrófico")),"Extremo",""))))</f>
        <v>Moderado</v>
      </c>
      <c r="W237" s="214">
        <v>1</v>
      </c>
      <c r="X237" s="215" t="s">
        <v>1116</v>
      </c>
      <c r="Y237" s="208" t="str">
        <f t="shared" si="124"/>
        <v>Probabilidad</v>
      </c>
      <c r="Z237" s="209" t="s">
        <v>221</v>
      </c>
      <c r="AA237" s="209" t="s">
        <v>229</v>
      </c>
      <c r="AB237" s="210" t="str">
        <f t="shared" ref="AB237:AB253" si="138">IF(AND(Z237="Preventivo",AA237="Automático"),"50%",IF(AND(Z237="Preventivo",AA237="Manual"),"40%",IF(AND(Z237="Detectivo",AA237="Automático"),"40%",IF(AND(Z237="Detectivo",AA237="Manual"),"30%",IF(AND(Z237="Correctivo",AA237="Automático"),"35%",IF(AND(Z237="Correctivo",AA237="Manual"),"25%",""))))))</f>
        <v>40%</v>
      </c>
      <c r="AC237" s="209" t="s">
        <v>232</v>
      </c>
      <c r="AD237" s="209" t="s">
        <v>237</v>
      </c>
      <c r="AE237" s="209" t="s">
        <v>241</v>
      </c>
      <c r="AF237" s="211">
        <f t="shared" ref="AF237" si="139">IFERROR(IF(Y237="Probabilidad",(Q237-(+Q237*AB237)),IF(Y237="Impacto",Q237,"")),"")</f>
        <v>0.12</v>
      </c>
      <c r="AG237" s="212" t="str">
        <f t="shared" si="127"/>
        <v>Muy Baja</v>
      </c>
      <c r="AH237" s="210">
        <f t="shared" si="128"/>
        <v>0.12</v>
      </c>
      <c r="AI237" s="212" t="str">
        <f t="shared" ca="1" si="129"/>
        <v>Moderado</v>
      </c>
      <c r="AJ237" s="210">
        <f t="shared" ref="AJ237" ca="1" si="140">IFERROR(IF(Y237="Impacto",(U237-(+U237*AB237)),IF(Y237="Probabilidad",U237,"")),"")</f>
        <v>0.6</v>
      </c>
      <c r="AK237" s="213" t="str">
        <f t="shared" ca="1" si="131"/>
        <v>Moderado</v>
      </c>
      <c r="AL237" s="209" t="s">
        <v>268</v>
      </c>
      <c r="AM237" s="226"/>
      <c r="AN237" s="226"/>
      <c r="AO237" s="226"/>
      <c r="AP237" s="226"/>
      <c r="AQ237" s="226"/>
      <c r="AR237" s="226"/>
    </row>
    <row r="238" spans="1:64" s="217" customFormat="1" ht="107.25" customHeight="1" thickTop="1" thickBot="1" x14ac:dyDescent="0.3">
      <c r="A238" s="280"/>
      <c r="B238" s="280"/>
      <c r="C238" s="280"/>
      <c r="D238" s="279"/>
      <c r="E238" s="280"/>
      <c r="F238" s="280"/>
      <c r="G238" s="280"/>
      <c r="H238" s="280"/>
      <c r="I238" s="288"/>
      <c r="J238" s="288"/>
      <c r="K238" s="288"/>
      <c r="L238" s="288"/>
      <c r="M238" s="280"/>
      <c r="N238" s="280"/>
      <c r="O238" s="288"/>
      <c r="P238" s="288"/>
      <c r="Q238" s="280"/>
      <c r="R238" s="280"/>
      <c r="S238" s="280"/>
      <c r="T238" s="288"/>
      <c r="U238" s="280"/>
      <c r="V238" s="288"/>
      <c r="W238" s="214">
        <v>2</v>
      </c>
      <c r="X238" s="215" t="s">
        <v>1117</v>
      </c>
      <c r="Y238" s="208" t="str">
        <f t="shared" si="124"/>
        <v>Probabilidad</v>
      </c>
      <c r="Z238" s="209" t="s">
        <v>221</v>
      </c>
      <c r="AA238" s="209" t="s">
        <v>229</v>
      </c>
      <c r="AB238" s="210" t="str">
        <f t="shared" si="138"/>
        <v>40%</v>
      </c>
      <c r="AC238" s="209" t="s">
        <v>232</v>
      </c>
      <c r="AD238" s="209" t="s">
        <v>237</v>
      </c>
      <c r="AE238" s="209" t="s">
        <v>241</v>
      </c>
      <c r="AF238" s="211">
        <f t="shared" ref="AF238" si="141">IFERROR(IF(AND(Y237="Probabilidad",Y238="Probabilidad"),(AH237-(+AH237*AB238)),IF(Y238="Probabilidad",(Q237-(+Q237*AB238)),IF(Y238="Impacto",AH237,""))),"")</f>
        <v>7.1999999999999995E-2</v>
      </c>
      <c r="AG238" s="212" t="str">
        <f t="shared" si="127"/>
        <v>Muy Baja</v>
      </c>
      <c r="AH238" s="210">
        <f t="shared" si="128"/>
        <v>7.1999999999999995E-2</v>
      </c>
      <c r="AI238" s="212" t="str">
        <f t="shared" ca="1" si="129"/>
        <v>Moderado</v>
      </c>
      <c r="AJ238" s="210">
        <f t="shared" ref="AJ238" ca="1" si="142">IFERROR(IF(AND(Y237="Impacto",Y238="Impacto"),(AJ237-(+AJ237*AB238)),IF(Y238="Impacto",(U237-(+U237*AB238)),IF(Y238="Probabilidad",AJ237,""))),"")</f>
        <v>0.6</v>
      </c>
      <c r="AK238" s="213" t="str">
        <f t="shared" ca="1" si="131"/>
        <v>Moderado</v>
      </c>
      <c r="AL238" s="209" t="s">
        <v>268</v>
      </c>
      <c r="AM238" s="226"/>
      <c r="AN238" s="226"/>
      <c r="AO238" s="226"/>
      <c r="AP238" s="226"/>
      <c r="AQ238" s="226"/>
      <c r="AR238" s="226"/>
    </row>
    <row r="239" spans="1:64" s="217" customFormat="1" ht="154.5" customHeight="1" thickTop="1" thickBot="1" x14ac:dyDescent="0.3">
      <c r="A239" s="281">
        <v>92</v>
      </c>
      <c r="B239" s="274" t="s">
        <v>1118</v>
      </c>
      <c r="C239" s="272" t="s">
        <v>292</v>
      </c>
      <c r="D239" s="272" t="s">
        <v>1106</v>
      </c>
      <c r="E239" s="272" t="s">
        <v>253</v>
      </c>
      <c r="F239" s="272" t="s">
        <v>1119</v>
      </c>
      <c r="G239" s="272" t="s">
        <v>1120</v>
      </c>
      <c r="H239" s="272" t="s">
        <v>1121</v>
      </c>
      <c r="I239" s="286" t="s">
        <v>496</v>
      </c>
      <c r="J239" s="286" t="s">
        <v>496</v>
      </c>
      <c r="K239" s="286" t="s">
        <v>496</v>
      </c>
      <c r="L239" s="286" t="s">
        <v>496</v>
      </c>
      <c r="M239" s="342" t="s">
        <v>254</v>
      </c>
      <c r="N239" s="272"/>
      <c r="O239" s="273">
        <v>1</v>
      </c>
      <c r="P239" s="286" t="str">
        <f t="shared" ref="P239" si="143">IF(O239&lt;=0,"",IF(O239&lt;=2,"Muy Baja",IF(O239&lt;=24,"Baja",IF(O239&lt;=500,"Media",IF(O239&lt;=5000,"Alta","Muy Alta")))))</f>
        <v>Muy Baja</v>
      </c>
      <c r="Q239" s="289">
        <f t="shared" ref="Q239" si="144">IF(P239="","",IF(P239="Muy Baja",0.2,IF(P239="Baja",0.4,IF(P239="Media",0.6,IF(P239="Alta",0.8,IF(P239="Muy Alta",1,))))))</f>
        <v>0.2</v>
      </c>
      <c r="R239" s="289" t="s">
        <v>202</v>
      </c>
      <c r="S239" s="289" t="str">
        <f ca="1">IF(NOT(ISERROR(MATCH(R239,'Tabla Impacto'!$B$221:$B$224,0))),'Tabla Impacto'!$F$224&amp;"Por favor no seleccionar los criterios de impacto(Afectación Económica o presupuestal y Pérdida Reputacional)",R239)</f>
        <v xml:space="preserve">Entre 50 y 100 SMLMV </v>
      </c>
      <c r="T239" s="286" t="str">
        <f ca="1">+IF(OR(S239='Tabla Impacto'!$C$11,S239='Tabla Impacto'!$D$11),"Leve",IF(OR(S239='Tabla Impacto'!$C$12,S239='Tabla Impacto'!$D$12),"Menor",IF(OR(S239='Tabla Impacto'!$C$13,S239='Tabla Impacto'!$D$13,S239='Tabla Impacto'!$E$13),"Moderado",IF(OR(S239='Tabla Impacto'!$C$14,S239='Tabla Impacto'!$D$14,S239='Tabla Impacto'!$E$14),"Mayor",IF(OR(S239='Tabla Impacto'!$C$15,S239='Tabla Impacto'!$D$15,S239='Tabla Impacto'!$E$15),"Catastrófico","")))))</f>
        <v>Moderado</v>
      </c>
      <c r="U239" s="289">
        <f t="shared" ref="U239" ca="1" si="145">IF(T239="","",IF(T239="Leve",0.2,IF(T239="Menor",0.4,IF(T239="Moderado",0.6,IF(T239="Mayor",0.8,IF(T239="Catastrófico",1,))))))</f>
        <v>0.6</v>
      </c>
      <c r="V239" s="287" t="str">
        <f t="shared" ref="V239" ca="1" si="146">IF(OR(AND(P239="Muy Baja",T239="Leve"),AND(P239="Muy Baja",T239="Menor"),AND(P239="Baja",T239="Leve")),"Bajo",IF(OR(AND(P239="Muy baja",T239="Moderado"),AND(P239="Baja",T239="Menor"),AND(P239="Baja",T239="Moderado"),AND(P239="Media",T239="Leve"),AND(P239="Media",T239="Menor"),AND(P239="Media",T239="Moderado"),AND(P239="Alta",T239="Leve"),AND(P239="Alta",T239="Menor")),"Moderado",IF(OR(AND(P239="Muy Baja",T239="Mayor"),AND(P239="Baja",T239="Mayor"),AND(P239="Media",T239="Mayor"),AND(P239="Alta",T239="Moderado"),AND(P239="Alta",T239="Mayor"),AND(P239="Muy Alta",T239="Leve"),AND(P239="Muy Alta",T239="Menor"),AND(P239="Muy Alta",T239="Moderado"),AND(P239="Muy Alta",T239="Mayor")),"Alto",IF(OR(AND(P239="Muy Baja",T239="Catastrófico"),AND(P239="Baja",T239="Catastrófico"),AND(P239="Media",T239="Catastrófico"),AND(P239="Alta",T239="Catastrófico"),AND(P239="Muy Alta",T239="Catastrófico")),"Extremo",""))))</f>
        <v>Moderado</v>
      </c>
      <c r="W239" s="214">
        <v>1</v>
      </c>
      <c r="X239" s="215" t="s">
        <v>1122</v>
      </c>
      <c r="Y239" s="208" t="str">
        <f t="shared" si="124"/>
        <v>Probabilidad</v>
      </c>
      <c r="Z239" s="209" t="s">
        <v>221</v>
      </c>
      <c r="AA239" s="209" t="s">
        <v>229</v>
      </c>
      <c r="AB239" s="210" t="str">
        <f t="shared" si="138"/>
        <v>40%</v>
      </c>
      <c r="AC239" s="209" t="s">
        <v>232</v>
      </c>
      <c r="AD239" s="209" t="s">
        <v>237</v>
      </c>
      <c r="AE239" s="209" t="s">
        <v>241</v>
      </c>
      <c r="AF239" s="211">
        <f t="shared" ref="AF239" si="147">IFERROR(IF(Y239="Probabilidad",(Q239-(+Q239*AB239)),IF(Y239="Impacto",Q239,"")),"")</f>
        <v>0.12</v>
      </c>
      <c r="AG239" s="212" t="str">
        <f t="shared" si="127"/>
        <v>Muy Baja</v>
      </c>
      <c r="AH239" s="210">
        <f t="shared" si="128"/>
        <v>0.12</v>
      </c>
      <c r="AI239" s="212" t="str">
        <f t="shared" ca="1" si="129"/>
        <v>Moderado</v>
      </c>
      <c r="AJ239" s="210">
        <f t="shared" ref="AJ239" ca="1" si="148">IFERROR(IF(Y239="Impacto",(U239-(+U239*AB239)),IF(Y239="Probabilidad",U239,"")),"")</f>
        <v>0.6</v>
      </c>
      <c r="AK239" s="213" t="str">
        <f t="shared" ca="1" si="131"/>
        <v>Moderado</v>
      </c>
      <c r="AL239" s="209" t="s">
        <v>268</v>
      </c>
      <c r="AM239" s="226"/>
      <c r="AN239" s="226"/>
      <c r="AO239" s="226"/>
      <c r="AP239" s="226"/>
      <c r="AQ239" s="226"/>
      <c r="AR239" s="226"/>
    </row>
    <row r="240" spans="1:64" s="217" customFormat="1" ht="114" customHeight="1" thickTop="1" thickBot="1" x14ac:dyDescent="0.3">
      <c r="A240" s="280"/>
      <c r="B240" s="280"/>
      <c r="C240" s="280"/>
      <c r="D240" s="279"/>
      <c r="E240" s="280"/>
      <c r="F240" s="280"/>
      <c r="G240" s="280"/>
      <c r="H240" s="280"/>
      <c r="I240" s="288"/>
      <c r="J240" s="288"/>
      <c r="K240" s="288"/>
      <c r="L240" s="288"/>
      <c r="M240" s="280"/>
      <c r="N240" s="280"/>
      <c r="O240" s="288"/>
      <c r="P240" s="288"/>
      <c r="Q240" s="280"/>
      <c r="R240" s="280"/>
      <c r="S240" s="280"/>
      <c r="T240" s="288"/>
      <c r="U240" s="280"/>
      <c r="V240" s="288"/>
      <c r="W240" s="214">
        <v>2</v>
      </c>
      <c r="X240" s="215" t="s">
        <v>1123</v>
      </c>
      <c r="Y240" s="208" t="str">
        <f t="shared" si="124"/>
        <v>Probabilidad</v>
      </c>
      <c r="Z240" s="209" t="s">
        <v>221</v>
      </c>
      <c r="AA240" s="209" t="s">
        <v>229</v>
      </c>
      <c r="AB240" s="210" t="str">
        <f t="shared" si="138"/>
        <v>40%</v>
      </c>
      <c r="AC240" s="209" t="s">
        <v>232</v>
      </c>
      <c r="AD240" s="209" t="s">
        <v>237</v>
      </c>
      <c r="AE240" s="209" t="s">
        <v>241</v>
      </c>
      <c r="AF240" s="211">
        <f t="shared" ref="AF240" si="149">IFERROR(IF(AND(Y239="Probabilidad",Y240="Probabilidad"),(AH239-(+AH239*AB240)),IF(Y240="Probabilidad",(Q239-(+Q239*AB240)),IF(Y240="Impacto",AH239,""))),"")</f>
        <v>7.1999999999999995E-2</v>
      </c>
      <c r="AG240" s="212" t="str">
        <f t="shared" si="127"/>
        <v>Muy Baja</v>
      </c>
      <c r="AH240" s="210">
        <f t="shared" si="128"/>
        <v>7.1999999999999995E-2</v>
      </c>
      <c r="AI240" s="212" t="str">
        <f t="shared" ca="1" si="129"/>
        <v>Moderado</v>
      </c>
      <c r="AJ240" s="210">
        <f t="shared" ref="AJ240" ca="1" si="150">IFERROR(IF(AND(Y239="Impacto",Y240="Impacto"),(AJ239-(+AJ239*AB240)),IF(Y240="Impacto",(U239-(+U239*AB240)),IF(Y240="Probabilidad",AJ239,""))),"")</f>
        <v>0.6</v>
      </c>
      <c r="AK240" s="213" t="str">
        <f t="shared" ca="1" si="131"/>
        <v>Moderado</v>
      </c>
      <c r="AL240" s="209" t="s">
        <v>268</v>
      </c>
      <c r="AM240" s="226"/>
      <c r="AN240" s="226"/>
      <c r="AO240" s="226"/>
      <c r="AP240" s="226"/>
      <c r="AQ240" s="226"/>
      <c r="AR240" s="226"/>
    </row>
    <row r="241" spans="1:100" s="217" customFormat="1" ht="203.25" customHeight="1" thickTop="1" thickBot="1" x14ac:dyDescent="0.3">
      <c r="A241" s="220">
        <v>93</v>
      </c>
      <c r="B241" s="208" t="s">
        <v>1124</v>
      </c>
      <c r="C241" s="215" t="s">
        <v>292</v>
      </c>
      <c r="D241" s="215" t="s">
        <v>1106</v>
      </c>
      <c r="E241" s="215" t="s">
        <v>253</v>
      </c>
      <c r="F241" s="215" t="s">
        <v>1125</v>
      </c>
      <c r="G241" s="215" t="s">
        <v>1126</v>
      </c>
      <c r="H241" s="215" t="s">
        <v>1127</v>
      </c>
      <c r="I241" s="221" t="s">
        <v>496</v>
      </c>
      <c r="J241" s="221" t="s">
        <v>496</v>
      </c>
      <c r="K241" s="221" t="s">
        <v>496</v>
      </c>
      <c r="L241" s="221" t="s">
        <v>496</v>
      </c>
      <c r="M241" s="215" t="s">
        <v>252</v>
      </c>
      <c r="N241" s="215"/>
      <c r="O241" s="214">
        <v>365</v>
      </c>
      <c r="P241" s="221" t="str">
        <f t="shared" ref="P241" si="151">IF(O241&lt;=0,"",IF(O241&lt;=2,"Muy Baja",IF(O241&lt;=24,"Baja",IF(O241&lt;=500,"Media",IF(O241&lt;=5000,"Alta","Muy Alta")))))</f>
        <v>Media</v>
      </c>
      <c r="Q241" s="223">
        <f t="shared" ref="Q241" si="152">IF(P241="","",IF(P241="Muy Baja",0.2,IF(P241="Baja",0.4,IF(P241="Media",0.6,IF(P241="Alta",0.8,IF(P241="Muy Alta",1,))))))</f>
        <v>0.6</v>
      </c>
      <c r="R241" s="223" t="s">
        <v>202</v>
      </c>
      <c r="S241" s="223" t="str">
        <f ca="1">IF(NOT(ISERROR(MATCH(R241,'Tabla Impacto'!$B$221:$B$224,0))),'Tabla Impacto'!$F$224&amp;"Por favor no seleccionar los criterios de impacto(Afectación Económica o presupuestal y Pérdida Reputacional)",R241)</f>
        <v xml:space="preserve">Entre 50 y 100 SMLMV </v>
      </c>
      <c r="T241" s="221" t="str">
        <f ca="1">+IF(OR(S241='Tabla Impacto'!$C$11,S241='Tabla Impacto'!$D$11),"Leve",IF(OR(S241='Tabla Impacto'!$C$12,S241='Tabla Impacto'!$D$12),"Menor",IF(OR(S241='Tabla Impacto'!$C$13,S241='Tabla Impacto'!$D$13,S241='Tabla Impacto'!$E$13),"Moderado",IF(OR(S241='Tabla Impacto'!$C$14,S241='Tabla Impacto'!$D$14,S241='Tabla Impacto'!$E$14),"Mayor",IF(OR(S241='Tabla Impacto'!$C$15,S241='Tabla Impacto'!$D$15,S241='Tabla Impacto'!$E$15),"Catastrófico","")))))</f>
        <v>Moderado</v>
      </c>
      <c r="U241" s="223">
        <f t="shared" ref="U241" ca="1" si="153">IF(T241="","",IF(T241="Leve",0.2,IF(T241="Menor",0.4,IF(T241="Moderado",0.6,IF(T241="Mayor",0.8,IF(T241="Catastrófico",1,))))))</f>
        <v>0.6</v>
      </c>
      <c r="V241" s="228" t="str">
        <f t="shared" ref="V241" ca="1" si="154">IF(OR(AND(P241="Muy Baja",T241="Leve"),AND(P241="Muy Baja",T241="Menor"),AND(P241="Baja",T241="Leve")),"Bajo",IF(OR(AND(P241="Muy baja",T241="Moderado"),AND(P241="Baja",T241="Menor"),AND(P241="Baja",T241="Moderado"),AND(P241="Media",T241="Leve"),AND(P241="Media",T241="Menor"),AND(P241="Media",T241="Moderado"),AND(P241="Alta",T241="Leve"),AND(P241="Alta",T241="Menor")),"Moderado",IF(OR(AND(P241="Muy Baja",T241="Mayor"),AND(P241="Baja",T241="Mayor"),AND(P241="Media",T241="Mayor"),AND(P241="Alta",T241="Moderado"),AND(P241="Alta",T241="Mayor"),AND(P241="Muy Alta",T241="Leve"),AND(P241="Muy Alta",T241="Menor"),AND(P241="Muy Alta",T241="Moderado"),AND(P241="Muy Alta",T241="Mayor")),"Alto",IF(OR(AND(P241="Muy Baja",T241="Catastrófico"),AND(P241="Baja",T241="Catastrófico"),AND(P241="Media",T241="Catastrófico"),AND(P241="Alta",T241="Catastrófico"),AND(P241="Muy Alta",T241="Catastrófico")),"Extremo",""))))</f>
        <v>Moderado</v>
      </c>
      <c r="W241" s="214">
        <v>1</v>
      </c>
      <c r="X241" s="215" t="s">
        <v>1128</v>
      </c>
      <c r="Y241" s="208" t="str">
        <f t="shared" si="124"/>
        <v>Probabilidad</v>
      </c>
      <c r="Z241" s="209" t="s">
        <v>221</v>
      </c>
      <c r="AA241" s="209" t="s">
        <v>229</v>
      </c>
      <c r="AB241" s="210" t="str">
        <f t="shared" si="138"/>
        <v>40%</v>
      </c>
      <c r="AC241" s="209" t="s">
        <v>232</v>
      </c>
      <c r="AD241" s="209" t="s">
        <v>237</v>
      </c>
      <c r="AE241" s="209" t="s">
        <v>241</v>
      </c>
      <c r="AF241" s="211">
        <f t="shared" ref="AF241" si="155">IFERROR(IF(Y241="Probabilidad",(Q241-(+Q241*AB241)),IF(Y241="Impacto",Q241,"")),"")</f>
        <v>0.36</v>
      </c>
      <c r="AG241" s="212" t="str">
        <f t="shared" si="127"/>
        <v>Baja</v>
      </c>
      <c r="AH241" s="210">
        <f t="shared" si="128"/>
        <v>0.36</v>
      </c>
      <c r="AI241" s="212" t="str">
        <f t="shared" ca="1" si="129"/>
        <v>Moderado</v>
      </c>
      <c r="AJ241" s="210">
        <f t="shared" ref="AJ241" ca="1" si="156">IFERROR(IF(Y241="Impacto",(U241-(+U241*AB241)),IF(Y241="Probabilidad",U241,"")),"")</f>
        <v>0.6</v>
      </c>
      <c r="AK241" s="213" t="str">
        <f t="shared" ca="1" si="131"/>
        <v>Moderado</v>
      </c>
      <c r="AL241" s="209"/>
      <c r="AM241" s="226"/>
      <c r="AN241" s="226"/>
      <c r="AO241" s="226"/>
      <c r="AP241" s="226"/>
      <c r="AQ241" s="226"/>
      <c r="AR241" s="226"/>
    </row>
    <row r="242" spans="1:100" s="217" customFormat="1" ht="78.75" customHeight="1" thickTop="1" thickBot="1" x14ac:dyDescent="0.3">
      <c r="A242" s="281">
        <v>94</v>
      </c>
      <c r="B242" s="274" t="s">
        <v>1129</v>
      </c>
      <c r="C242" s="272" t="s">
        <v>292</v>
      </c>
      <c r="D242" s="272" t="s">
        <v>1106</v>
      </c>
      <c r="E242" s="272" t="s">
        <v>253</v>
      </c>
      <c r="F242" s="272" t="s">
        <v>1130</v>
      </c>
      <c r="G242" s="272" t="s">
        <v>1131</v>
      </c>
      <c r="H242" s="272" t="s">
        <v>1132</v>
      </c>
      <c r="I242" s="286" t="s">
        <v>496</v>
      </c>
      <c r="J242" s="286" t="s">
        <v>496</v>
      </c>
      <c r="K242" s="286" t="s">
        <v>496</v>
      </c>
      <c r="L242" s="286" t="s">
        <v>496</v>
      </c>
      <c r="M242" s="272" t="s">
        <v>252</v>
      </c>
      <c r="N242" s="272"/>
      <c r="O242" s="273">
        <v>365</v>
      </c>
      <c r="P242" s="286" t="str">
        <f t="shared" ref="P242" si="157">IF(O242&lt;=0,"",IF(O242&lt;=2,"Muy Baja",IF(O242&lt;=24,"Baja",IF(O242&lt;=500,"Media",IF(O242&lt;=5000,"Alta","Muy Alta")))))</f>
        <v>Media</v>
      </c>
      <c r="Q242" s="289">
        <f t="shared" ref="Q242" si="158">IF(P242="","",IF(P242="Muy Baja",0.2,IF(P242="Baja",0.4,IF(P242="Media",0.6,IF(P242="Alta",0.8,IF(P242="Muy Alta",1,))))))</f>
        <v>0.6</v>
      </c>
      <c r="R242" s="289" t="s">
        <v>203</v>
      </c>
      <c r="S242" s="289" t="str">
        <f ca="1">IF(NOT(ISERROR(MATCH(R242,'Tabla Impacto'!$B$221:$B$224,0))),'Tabla Impacto'!$F$224&amp;"Por favor no seleccionar los criterios de impacto(Afectación Económica o presupuestal y Pérdida Reputacional)",R242)</f>
        <v>El riesgo afecta la imagen de la entidad con algunos usuarios de relevancia frente al logro de los objetivos</v>
      </c>
      <c r="T242" s="286" t="str">
        <f ca="1">+IF(OR(S242='Tabla Impacto'!$C$11,S242='Tabla Impacto'!$D$11),"Leve",IF(OR(S242='Tabla Impacto'!$C$12,S242='Tabla Impacto'!$D$12),"Menor",IF(OR(S242='Tabla Impacto'!$C$13,S242='Tabla Impacto'!$D$13,S242='Tabla Impacto'!$E$13),"Moderado",IF(OR(S242='Tabla Impacto'!$C$14,S242='Tabla Impacto'!$D$14,S242='Tabla Impacto'!$E$14),"Mayor",IF(OR(S242='Tabla Impacto'!$C$15,S242='Tabla Impacto'!$D$15,S242='Tabla Impacto'!$E$15),"Catastrófico","")))))</f>
        <v>Moderado</v>
      </c>
      <c r="U242" s="289">
        <f t="shared" ref="U242" ca="1" si="159">IF(T242="","",IF(T242="Leve",0.2,IF(T242="Menor",0.4,IF(T242="Moderado",0.6,IF(T242="Mayor",0.8,IF(T242="Catastrófico",1,))))))</f>
        <v>0.6</v>
      </c>
      <c r="V242" s="287" t="str">
        <f t="shared" ref="V242" ca="1" si="160">IF(OR(AND(P242="Muy Baja",T242="Leve"),AND(P242="Muy Baja",T242="Menor"),AND(P242="Baja",T242="Leve")),"Bajo",IF(OR(AND(P242="Muy baja",T242="Moderado"),AND(P242="Baja",T242="Menor"),AND(P242="Baja",T242="Moderado"),AND(P242="Media",T242="Leve"),AND(P242="Media",T242="Menor"),AND(P242="Media",T242="Moderado"),AND(P242="Alta",T242="Leve"),AND(P242="Alta",T242="Menor")),"Moderado",IF(OR(AND(P242="Muy Baja",T242="Mayor"),AND(P242="Baja",T242="Mayor"),AND(P242="Media",T242="Mayor"),AND(P242="Alta",T242="Moderado"),AND(P242="Alta",T242="Mayor"),AND(P242="Muy Alta",T242="Leve"),AND(P242="Muy Alta",T242="Menor"),AND(P242="Muy Alta",T242="Moderado"),AND(P242="Muy Alta",T242="Mayor")),"Alto",IF(OR(AND(P242="Muy Baja",T242="Catastrófico"),AND(P242="Baja",T242="Catastrófico"),AND(P242="Media",T242="Catastrófico"),AND(P242="Alta",T242="Catastrófico"),AND(P242="Muy Alta",T242="Catastrófico")),"Extremo",""))))</f>
        <v>Moderado</v>
      </c>
      <c r="W242" s="214">
        <v>1</v>
      </c>
      <c r="X242" s="215" t="s">
        <v>1133</v>
      </c>
      <c r="Y242" s="208" t="str">
        <f t="shared" si="124"/>
        <v>Probabilidad</v>
      </c>
      <c r="Z242" s="209" t="s">
        <v>221</v>
      </c>
      <c r="AA242" s="209" t="s">
        <v>229</v>
      </c>
      <c r="AB242" s="210" t="str">
        <f t="shared" si="138"/>
        <v>40%</v>
      </c>
      <c r="AC242" s="209" t="s">
        <v>232</v>
      </c>
      <c r="AD242" s="209" t="s">
        <v>237</v>
      </c>
      <c r="AE242" s="209" t="s">
        <v>241</v>
      </c>
      <c r="AF242" s="211">
        <f t="shared" ref="AF242" si="161">IFERROR(IF(Y242="Probabilidad",(Q242-(+Q242*AB242)),IF(Y242="Impacto",Q242,"")),"")</f>
        <v>0.36</v>
      </c>
      <c r="AG242" s="212" t="str">
        <f t="shared" si="127"/>
        <v>Baja</v>
      </c>
      <c r="AH242" s="210">
        <f t="shared" si="128"/>
        <v>0.36</v>
      </c>
      <c r="AI242" s="212" t="str">
        <f t="shared" ca="1" si="129"/>
        <v>Moderado</v>
      </c>
      <c r="AJ242" s="210">
        <f t="shared" ref="AJ242" ca="1" si="162">IFERROR(IF(Y242="Impacto",(U242-(+U242*AB242)),IF(Y242="Probabilidad",U242,"")),"")</f>
        <v>0.6</v>
      </c>
      <c r="AK242" s="213" t="str">
        <f t="shared" ca="1" si="131"/>
        <v>Moderado</v>
      </c>
      <c r="AL242" s="209" t="s">
        <v>268</v>
      </c>
      <c r="AM242" s="226"/>
      <c r="AN242" s="226"/>
      <c r="AO242" s="226"/>
      <c r="AP242" s="226"/>
      <c r="AQ242" s="226"/>
      <c r="AR242" s="226"/>
    </row>
    <row r="243" spans="1:100" s="217" customFormat="1" ht="113.25" customHeight="1" thickTop="1" thickBot="1" x14ac:dyDescent="0.3">
      <c r="A243" s="280"/>
      <c r="B243" s="280"/>
      <c r="C243" s="280"/>
      <c r="D243" s="279"/>
      <c r="E243" s="280"/>
      <c r="F243" s="280"/>
      <c r="G243" s="280"/>
      <c r="H243" s="280"/>
      <c r="I243" s="288"/>
      <c r="J243" s="288"/>
      <c r="K243" s="288"/>
      <c r="L243" s="288"/>
      <c r="M243" s="280"/>
      <c r="N243" s="280"/>
      <c r="O243" s="288"/>
      <c r="P243" s="288"/>
      <c r="Q243" s="280"/>
      <c r="R243" s="280"/>
      <c r="S243" s="280"/>
      <c r="T243" s="288"/>
      <c r="U243" s="280"/>
      <c r="V243" s="288"/>
      <c r="W243" s="214">
        <v>2</v>
      </c>
      <c r="X243" s="215" t="s">
        <v>1134</v>
      </c>
      <c r="Y243" s="208" t="str">
        <f t="shared" si="124"/>
        <v>Probabilidad</v>
      </c>
      <c r="Z243" s="209" t="s">
        <v>221</v>
      </c>
      <c r="AA243" s="209" t="s">
        <v>229</v>
      </c>
      <c r="AB243" s="210" t="str">
        <f t="shared" si="138"/>
        <v>40%</v>
      </c>
      <c r="AC243" s="209" t="s">
        <v>232</v>
      </c>
      <c r="AD243" s="209" t="s">
        <v>237</v>
      </c>
      <c r="AE243" s="209" t="s">
        <v>241</v>
      </c>
      <c r="AF243" s="211">
        <f t="shared" ref="AF243:AF244" si="163">IFERROR(IF(AND(Y242="Probabilidad",Y243="Probabilidad"),(AH242-(+AH242*AB243)),IF(Y243="Probabilidad",(Q242-(+Q242*AB243)),IF(Y243="Impacto",AH242,""))),"")</f>
        <v>0.216</v>
      </c>
      <c r="AG243" s="212" t="str">
        <f t="shared" si="127"/>
        <v>Baja</v>
      </c>
      <c r="AH243" s="210">
        <f t="shared" si="128"/>
        <v>0.216</v>
      </c>
      <c r="AI243" s="212" t="str">
        <f t="shared" ca="1" si="129"/>
        <v>Moderado</v>
      </c>
      <c r="AJ243" s="210">
        <f t="shared" ref="AJ243" ca="1" si="164">IFERROR(IF(AND(Y242="Impacto",Y243="Impacto"),(AJ242-(+AJ242*AB243)),IF(Y243="Impacto",(U242-(+U242*AB243)),IF(Y243="Probabilidad",AJ242,""))),"")</f>
        <v>0.6</v>
      </c>
      <c r="AK243" s="213" t="str">
        <f t="shared" ca="1" si="131"/>
        <v>Moderado</v>
      </c>
      <c r="AL243" s="209" t="s">
        <v>268</v>
      </c>
      <c r="AM243" s="226"/>
      <c r="AN243" s="226"/>
      <c r="AO243" s="226"/>
      <c r="AP243" s="226"/>
      <c r="AQ243" s="226"/>
      <c r="AR243" s="226"/>
    </row>
    <row r="244" spans="1:100" s="217" customFormat="1" ht="122.25" customHeight="1" thickTop="1" thickBot="1" x14ac:dyDescent="0.3">
      <c r="A244" s="280"/>
      <c r="B244" s="280"/>
      <c r="C244" s="280"/>
      <c r="D244" s="279"/>
      <c r="E244" s="280"/>
      <c r="F244" s="280"/>
      <c r="G244" s="280"/>
      <c r="H244" s="280"/>
      <c r="I244" s="288"/>
      <c r="J244" s="288"/>
      <c r="K244" s="288"/>
      <c r="L244" s="288"/>
      <c r="M244" s="280"/>
      <c r="N244" s="280"/>
      <c r="O244" s="288"/>
      <c r="P244" s="288"/>
      <c r="Q244" s="280"/>
      <c r="R244" s="280"/>
      <c r="S244" s="280"/>
      <c r="T244" s="288"/>
      <c r="U244" s="280"/>
      <c r="V244" s="288"/>
      <c r="W244" s="214">
        <v>3</v>
      </c>
      <c r="X244" s="215" t="s">
        <v>1135</v>
      </c>
      <c r="Y244" s="208" t="str">
        <f t="shared" si="124"/>
        <v>Probabilidad</v>
      </c>
      <c r="Z244" s="209" t="s">
        <v>221</v>
      </c>
      <c r="AA244" s="209" t="s">
        <v>229</v>
      </c>
      <c r="AB244" s="210" t="str">
        <f t="shared" si="138"/>
        <v>40%</v>
      </c>
      <c r="AC244" s="209" t="s">
        <v>235</v>
      </c>
      <c r="AD244" s="209" t="s">
        <v>237</v>
      </c>
      <c r="AE244" s="209" t="s">
        <v>241</v>
      </c>
      <c r="AF244" s="211">
        <f t="shared" si="163"/>
        <v>0.12959999999999999</v>
      </c>
      <c r="AG244" s="212" t="str">
        <f t="shared" si="127"/>
        <v>Muy Baja</v>
      </c>
      <c r="AH244" s="210">
        <f t="shared" si="128"/>
        <v>0.12959999999999999</v>
      </c>
      <c r="AI244" s="212" t="str">
        <f t="shared" ca="1" si="129"/>
        <v>Moderado</v>
      </c>
      <c r="AJ244" s="210">
        <f t="shared" ref="AJ244" ca="1" si="165">IFERROR(IF(AND(Y243="Impacto",Y244="Impacto"),(AJ243-(+AJ243*AB244)),IF(AND(Y243="Probabilidad",Y244="Impacto"),(AJ242-(+AJ242*AB244)),IF(Y244="Probabilidad",AJ243,""))),"")</f>
        <v>0.6</v>
      </c>
      <c r="AK244" s="213" t="str">
        <f t="shared" ca="1" si="131"/>
        <v>Moderado</v>
      </c>
      <c r="AL244" s="209" t="s">
        <v>268</v>
      </c>
      <c r="AM244" s="226"/>
      <c r="AN244" s="226"/>
      <c r="AO244" s="226"/>
      <c r="AP244" s="226"/>
      <c r="AQ244" s="226"/>
      <c r="AR244" s="226"/>
    </row>
    <row r="245" spans="1:100" s="217" customFormat="1" ht="78.75" customHeight="1" thickTop="1" thickBot="1" x14ac:dyDescent="0.3">
      <c r="A245" s="281">
        <v>95</v>
      </c>
      <c r="B245" s="274" t="s">
        <v>1136</v>
      </c>
      <c r="C245" s="272" t="s">
        <v>292</v>
      </c>
      <c r="D245" s="272" t="s">
        <v>1106</v>
      </c>
      <c r="E245" s="272" t="s">
        <v>253</v>
      </c>
      <c r="F245" s="272" t="s">
        <v>1137</v>
      </c>
      <c r="G245" s="272" t="s">
        <v>1138</v>
      </c>
      <c r="H245" s="272" t="s">
        <v>1139</v>
      </c>
      <c r="I245" s="286" t="s">
        <v>496</v>
      </c>
      <c r="J245" s="286" t="s">
        <v>496</v>
      </c>
      <c r="K245" s="286" t="s">
        <v>496</v>
      </c>
      <c r="L245" s="286" t="s">
        <v>496</v>
      </c>
      <c r="M245" s="272" t="s">
        <v>252</v>
      </c>
      <c r="N245" s="272"/>
      <c r="O245" s="273">
        <v>365</v>
      </c>
      <c r="P245" s="286" t="str">
        <f t="shared" ref="P245" si="166">IF(O245&lt;=0,"",IF(O245&lt;=2,"Muy Baja",IF(O245&lt;=24,"Baja",IF(O245&lt;=500,"Media",IF(O245&lt;=5000,"Alta","Muy Alta")))))</f>
        <v>Media</v>
      </c>
      <c r="Q245" s="289">
        <f t="shared" ref="Q245" si="167">IF(P245="","",IF(P245="Muy Baja",0.2,IF(P245="Baja",0.4,IF(P245="Media",0.6,IF(P245="Alta",0.8,IF(P245="Muy Alta",1,))))))</f>
        <v>0.6</v>
      </c>
      <c r="R245" s="289" t="s">
        <v>203</v>
      </c>
      <c r="S245" s="289" t="str">
        <f ca="1">IF(NOT(ISERROR(MATCH(R245,'Tabla Impacto'!$B$221:$B$224,0))),'Tabla Impacto'!$F$224&amp;"Por favor no seleccionar los criterios de impacto(Afectación Económica o presupuestal y Pérdida Reputacional)",R245)</f>
        <v>El riesgo afecta la imagen de la entidad con algunos usuarios de relevancia frente al logro de los objetivos</v>
      </c>
      <c r="T245" s="286" t="str">
        <f ca="1">+IF(OR(S245='Tabla Impacto'!$C$11,S245='Tabla Impacto'!$D$11),"Leve",IF(OR(S245='Tabla Impacto'!$C$12,S245='Tabla Impacto'!$D$12),"Menor",IF(OR(S245='Tabla Impacto'!$C$13,S245='Tabla Impacto'!$D$13,S245='Tabla Impacto'!$E$13),"Moderado",IF(OR(S245='Tabla Impacto'!$C$14,S245='Tabla Impacto'!$D$14,S245='Tabla Impacto'!$E$14),"Mayor",IF(OR(S245='Tabla Impacto'!$C$15,S245='Tabla Impacto'!$D$15,S245='Tabla Impacto'!$E$15),"Catastrófico","")))))</f>
        <v>Moderado</v>
      </c>
      <c r="U245" s="289">
        <f t="shared" ref="U245" ca="1" si="168">IF(T245="","",IF(T245="Leve",0.2,IF(T245="Menor",0.4,IF(T245="Moderado",0.6,IF(T245="Mayor",0.8,IF(T245="Catastrófico",1,))))))</f>
        <v>0.6</v>
      </c>
      <c r="V245" s="287" t="str">
        <f t="shared" ref="V245" ca="1" si="169">IF(OR(AND(P245="Muy Baja",T245="Leve"),AND(P245="Muy Baja",T245="Menor"),AND(P245="Baja",T245="Leve")),"Bajo",IF(OR(AND(P245="Muy baja",T245="Moderado"),AND(P245="Baja",T245="Menor"),AND(P245="Baja",T245="Moderado"),AND(P245="Media",T245="Leve"),AND(P245="Media",T245="Menor"),AND(P245="Media",T245="Moderado"),AND(P245="Alta",T245="Leve"),AND(P245="Alta",T245="Menor")),"Moderado",IF(OR(AND(P245="Muy Baja",T245="Mayor"),AND(P245="Baja",T245="Mayor"),AND(P245="Media",T245="Mayor"),AND(P245="Alta",T245="Moderado"),AND(P245="Alta",T245="Mayor"),AND(P245="Muy Alta",T245="Leve"),AND(P245="Muy Alta",T245="Menor"),AND(P245="Muy Alta",T245="Moderado"),AND(P245="Muy Alta",T245="Mayor")),"Alto",IF(OR(AND(P245="Muy Baja",T245="Catastrófico"),AND(P245="Baja",T245="Catastrófico"),AND(P245="Media",T245="Catastrófico"),AND(P245="Alta",T245="Catastrófico"),AND(P245="Muy Alta",T245="Catastrófico")),"Extremo",""))))</f>
        <v>Moderado</v>
      </c>
      <c r="W245" s="214">
        <v>1</v>
      </c>
      <c r="X245" s="215" t="s">
        <v>1140</v>
      </c>
      <c r="Y245" s="208" t="str">
        <f t="shared" si="124"/>
        <v>Probabilidad</v>
      </c>
      <c r="Z245" s="209" t="s">
        <v>221</v>
      </c>
      <c r="AA245" s="209" t="s">
        <v>229</v>
      </c>
      <c r="AB245" s="210" t="str">
        <f t="shared" si="138"/>
        <v>40%</v>
      </c>
      <c r="AC245" s="209" t="s">
        <v>235</v>
      </c>
      <c r="AD245" s="209" t="s">
        <v>237</v>
      </c>
      <c r="AE245" s="209" t="s">
        <v>241</v>
      </c>
      <c r="AF245" s="211">
        <f t="shared" ref="AF245" si="170">IFERROR(IF(Y245="Probabilidad",(Q245-(+Q245*AB245)),IF(Y245="Impacto",Q245,"")),"")</f>
        <v>0.36</v>
      </c>
      <c r="AG245" s="212" t="str">
        <f t="shared" si="127"/>
        <v>Baja</v>
      </c>
      <c r="AH245" s="210">
        <f t="shared" si="128"/>
        <v>0.36</v>
      </c>
      <c r="AI245" s="212" t="str">
        <f t="shared" ca="1" si="129"/>
        <v>Moderado</v>
      </c>
      <c r="AJ245" s="210">
        <f t="shared" ref="AJ245" ca="1" si="171">IFERROR(IF(Y245="Impacto",(U245-(+U245*AB245)),IF(Y245="Probabilidad",U245,"")),"")</f>
        <v>0.6</v>
      </c>
      <c r="AK245" s="213" t="str">
        <f t="shared" ca="1" si="131"/>
        <v>Moderado</v>
      </c>
      <c r="AL245" s="209" t="s">
        <v>268</v>
      </c>
      <c r="AM245" s="226"/>
      <c r="AN245" s="226"/>
      <c r="AO245" s="226"/>
      <c r="AP245" s="226"/>
      <c r="AQ245" s="226"/>
      <c r="AR245" s="226"/>
    </row>
    <row r="246" spans="1:100" s="217" customFormat="1" ht="78.75" customHeight="1" thickTop="1" thickBot="1" x14ac:dyDescent="0.3">
      <c r="A246" s="280"/>
      <c r="B246" s="280"/>
      <c r="C246" s="280"/>
      <c r="D246" s="279"/>
      <c r="E246" s="280"/>
      <c r="F246" s="280"/>
      <c r="G246" s="280"/>
      <c r="H246" s="280"/>
      <c r="I246" s="288"/>
      <c r="J246" s="288"/>
      <c r="K246" s="288"/>
      <c r="L246" s="288"/>
      <c r="M246" s="280"/>
      <c r="N246" s="280"/>
      <c r="O246" s="288"/>
      <c r="P246" s="288"/>
      <c r="Q246" s="280"/>
      <c r="R246" s="280"/>
      <c r="S246" s="280"/>
      <c r="T246" s="288"/>
      <c r="U246" s="280"/>
      <c r="V246" s="288"/>
      <c r="W246" s="214">
        <v>2</v>
      </c>
      <c r="X246" s="215" t="s">
        <v>1141</v>
      </c>
      <c r="Y246" s="208" t="str">
        <f t="shared" si="124"/>
        <v>Probabilidad</v>
      </c>
      <c r="Z246" s="209" t="s">
        <v>221</v>
      </c>
      <c r="AA246" s="209" t="s">
        <v>229</v>
      </c>
      <c r="AB246" s="210" t="str">
        <f t="shared" si="138"/>
        <v>40%</v>
      </c>
      <c r="AC246" s="209" t="s">
        <v>232</v>
      </c>
      <c r="AD246" s="209" t="s">
        <v>237</v>
      </c>
      <c r="AE246" s="209" t="s">
        <v>241</v>
      </c>
      <c r="AF246" s="211">
        <f t="shared" ref="AF246:AF247" si="172">IFERROR(IF(AND(Y245="Probabilidad",Y246="Probabilidad"),(AH245-(+AH245*AB246)),IF(Y246="Probabilidad",(Q245-(+Q245*AB246)),IF(Y246="Impacto",AH245,""))),"")</f>
        <v>0.216</v>
      </c>
      <c r="AG246" s="212" t="str">
        <f t="shared" si="127"/>
        <v>Baja</v>
      </c>
      <c r="AH246" s="210">
        <f t="shared" si="128"/>
        <v>0.216</v>
      </c>
      <c r="AI246" s="212" t="str">
        <f t="shared" ca="1" si="129"/>
        <v>Moderado</v>
      </c>
      <c r="AJ246" s="210">
        <f t="shared" ref="AJ246" ca="1" si="173">IFERROR(IF(AND(Y245="Impacto",Y246="Impacto"),(AJ245-(+AJ245*AB246)),IF(Y246="Impacto",(U245-(+U245*AB246)),IF(Y246="Probabilidad",AJ245,""))),"")</f>
        <v>0.6</v>
      </c>
      <c r="AK246" s="213" t="str">
        <f t="shared" ca="1" si="131"/>
        <v>Moderado</v>
      </c>
      <c r="AL246" s="209" t="s">
        <v>268</v>
      </c>
      <c r="AM246" s="226"/>
      <c r="AN246" s="226"/>
      <c r="AO246" s="226"/>
      <c r="AP246" s="226"/>
      <c r="AQ246" s="226"/>
      <c r="AR246" s="226"/>
    </row>
    <row r="247" spans="1:100" s="217" customFormat="1" ht="99" customHeight="1" thickTop="1" thickBot="1" x14ac:dyDescent="0.3">
      <c r="A247" s="280"/>
      <c r="B247" s="280"/>
      <c r="C247" s="280"/>
      <c r="D247" s="279"/>
      <c r="E247" s="280"/>
      <c r="F247" s="280"/>
      <c r="G247" s="280"/>
      <c r="H247" s="280"/>
      <c r="I247" s="288"/>
      <c r="J247" s="288"/>
      <c r="K247" s="288"/>
      <c r="L247" s="288"/>
      <c r="M247" s="280"/>
      <c r="N247" s="280"/>
      <c r="O247" s="288"/>
      <c r="P247" s="288"/>
      <c r="Q247" s="280"/>
      <c r="R247" s="280"/>
      <c r="S247" s="280"/>
      <c r="T247" s="288"/>
      <c r="U247" s="280"/>
      <c r="V247" s="288"/>
      <c r="W247" s="214">
        <v>3</v>
      </c>
      <c r="X247" s="215" t="s">
        <v>1142</v>
      </c>
      <c r="Y247" s="208" t="str">
        <f t="shared" si="124"/>
        <v>Impacto</v>
      </c>
      <c r="Z247" s="209" t="s">
        <v>225</v>
      </c>
      <c r="AA247" s="209" t="s">
        <v>229</v>
      </c>
      <c r="AB247" s="210" t="str">
        <f t="shared" si="138"/>
        <v>25%</v>
      </c>
      <c r="AC247" s="209" t="s">
        <v>235</v>
      </c>
      <c r="AD247" s="209" t="s">
        <v>237</v>
      </c>
      <c r="AE247" s="209" t="s">
        <v>241</v>
      </c>
      <c r="AF247" s="211">
        <f t="shared" si="172"/>
        <v>0.216</v>
      </c>
      <c r="AG247" s="212" t="str">
        <f t="shared" si="127"/>
        <v>Baja</v>
      </c>
      <c r="AH247" s="210">
        <f t="shared" si="128"/>
        <v>0.216</v>
      </c>
      <c r="AI247" s="212" t="str">
        <f t="shared" ca="1" si="129"/>
        <v>Moderado</v>
      </c>
      <c r="AJ247" s="210">
        <f t="shared" ref="AJ247" ca="1" si="174">IFERROR(IF(AND(Y246="Impacto",Y247="Impacto"),(AJ246-(+AJ246*AB247)),IF(AND(Y246="Probabilidad",Y247="Impacto"),(AJ245-(+AJ245*AB247)),IF(Y247="Probabilidad",AJ246,""))),"")</f>
        <v>0.44999999999999996</v>
      </c>
      <c r="AK247" s="213" t="str">
        <f t="shared" ca="1" si="131"/>
        <v>Moderado</v>
      </c>
      <c r="AL247" s="209" t="s">
        <v>268</v>
      </c>
      <c r="AM247" s="226"/>
      <c r="AN247" s="226"/>
      <c r="AO247" s="226"/>
      <c r="AP247" s="226"/>
      <c r="AQ247" s="226"/>
      <c r="AR247" s="226"/>
    </row>
    <row r="248" spans="1:100" s="217" customFormat="1" ht="151.5" customHeight="1" thickTop="1" thickBot="1" x14ac:dyDescent="0.3">
      <c r="A248" s="220">
        <v>96</v>
      </c>
      <c r="B248" s="208" t="s">
        <v>1143</v>
      </c>
      <c r="C248" s="215" t="s">
        <v>293</v>
      </c>
      <c r="D248" s="215" t="s">
        <v>1144</v>
      </c>
      <c r="E248" s="215" t="s">
        <v>251</v>
      </c>
      <c r="F248" s="215" t="s">
        <v>1145</v>
      </c>
      <c r="G248" s="215" t="s">
        <v>1146</v>
      </c>
      <c r="H248" s="215" t="s">
        <v>1147</v>
      </c>
      <c r="I248" s="221" t="s">
        <v>496</v>
      </c>
      <c r="J248" s="221" t="s">
        <v>496</v>
      </c>
      <c r="K248" s="221" t="s">
        <v>496</v>
      </c>
      <c r="L248" s="221" t="s">
        <v>496</v>
      </c>
      <c r="M248" s="215" t="s">
        <v>252</v>
      </c>
      <c r="N248" s="215"/>
      <c r="O248" s="214">
        <v>1</v>
      </c>
      <c r="P248" s="221" t="str">
        <f t="shared" ref="P248" si="175">IF(O248&lt;=0,"",IF(O248&lt;=2,"Muy Baja",IF(O248&lt;=24,"Baja",IF(O248&lt;=500,"Media",IF(O248&lt;=5000,"Alta","Muy Alta")))))</f>
        <v>Muy Baja</v>
      </c>
      <c r="Q248" s="223">
        <f t="shared" ref="Q248" si="176">IF(P248="","",IF(P248="Muy Baja",0.2,IF(P248="Baja",0.4,IF(P248="Media",0.6,IF(P248="Alta",0.8,IF(P248="Muy Alta",1,))))))</f>
        <v>0.2</v>
      </c>
      <c r="R248" s="223" t="s">
        <v>203</v>
      </c>
      <c r="S248" s="223" t="str">
        <f ca="1">IF(NOT(ISERROR(MATCH(R248,'Tabla Impacto'!$B$221:$B$224,0))),'Tabla Impacto'!$F$224&amp;"Por favor no seleccionar los criterios de impacto(Afectación Económica o presupuestal y Pérdida Reputacional)",R248)</f>
        <v>El riesgo afecta la imagen de la entidad con algunos usuarios de relevancia frente al logro de los objetivos</v>
      </c>
      <c r="T248" s="221" t="str">
        <f ca="1">+IF(OR(S248='Tabla Impacto'!$C$11,S248='Tabla Impacto'!$D$11),"Leve",IF(OR(S248='Tabla Impacto'!$C$12,S248='Tabla Impacto'!$D$12),"Menor",IF(OR(S248='Tabla Impacto'!$C$13,S248='Tabla Impacto'!$D$13,S248='Tabla Impacto'!$E$13),"Moderado",IF(OR(S248='Tabla Impacto'!$C$14,S248='Tabla Impacto'!$D$14,S248='Tabla Impacto'!$E$14),"Mayor",IF(OR(S248='Tabla Impacto'!$C$15,S248='Tabla Impacto'!$D$15,S248='Tabla Impacto'!$E$15),"Catastrófico","")))))</f>
        <v>Moderado</v>
      </c>
      <c r="U248" s="223">
        <f t="shared" ref="U248" ca="1" si="177">IF(T248="","",IF(T248="Leve",0.2,IF(T248="Menor",0.4,IF(T248="Moderado",0.6,IF(T248="Mayor",0.8,IF(T248="Catastrófico",1,))))))</f>
        <v>0.6</v>
      </c>
      <c r="V248" s="228" t="str">
        <f t="shared" ref="V248" ca="1" si="178">IF(OR(AND(P248="Muy Baja",T248="Leve"),AND(P248="Muy Baja",T248="Menor"),AND(P248="Baja",T248="Leve")),"Bajo",IF(OR(AND(P248="Muy baja",T248="Moderado"),AND(P248="Baja",T248="Menor"),AND(P248="Baja",T248="Moderado"),AND(P248="Media",T248="Leve"),AND(P248="Media",T248="Menor"),AND(P248="Media",T248="Moderado"),AND(P248="Alta",T248="Leve"),AND(P248="Alta",T248="Menor")),"Moderado",IF(OR(AND(P248="Muy Baja",T248="Mayor"),AND(P248="Baja",T248="Mayor"),AND(P248="Media",T248="Mayor"),AND(P248="Alta",T248="Moderado"),AND(P248="Alta",T248="Mayor"),AND(P248="Muy Alta",T248="Leve"),AND(P248="Muy Alta",T248="Menor"),AND(P248="Muy Alta",T248="Moderado"),AND(P248="Muy Alta",T248="Mayor")),"Alto",IF(OR(AND(P248="Muy Baja",T248="Catastrófico"),AND(P248="Baja",T248="Catastrófico"),AND(P248="Media",T248="Catastrófico"),AND(P248="Alta",T248="Catastrófico"),AND(P248="Muy Alta",T248="Catastrófico")),"Extremo",""))))</f>
        <v>Moderado</v>
      </c>
      <c r="W248" s="214">
        <v>1</v>
      </c>
      <c r="X248" s="215" t="s">
        <v>1148</v>
      </c>
      <c r="Y248" s="208" t="str">
        <f t="shared" si="124"/>
        <v>Probabilidad</v>
      </c>
      <c r="Z248" s="209" t="s">
        <v>221</v>
      </c>
      <c r="AA248" s="209" t="s">
        <v>229</v>
      </c>
      <c r="AB248" s="210" t="str">
        <f t="shared" si="138"/>
        <v>40%</v>
      </c>
      <c r="AC248" s="209" t="s">
        <v>232</v>
      </c>
      <c r="AD248" s="209" t="s">
        <v>237</v>
      </c>
      <c r="AE248" s="209" t="s">
        <v>241</v>
      </c>
      <c r="AF248" s="211">
        <f t="shared" ref="AF248" si="179">IFERROR(IF(Y248="Probabilidad",(Q248-(+Q248*AB248)),IF(Y248="Impacto",Q248,"")),"")</f>
        <v>0.12</v>
      </c>
      <c r="AG248" s="212" t="str">
        <f t="shared" si="127"/>
        <v>Muy Baja</v>
      </c>
      <c r="AH248" s="210">
        <f t="shared" si="128"/>
        <v>0.12</v>
      </c>
      <c r="AI248" s="212" t="str">
        <f t="shared" ca="1" si="129"/>
        <v>Moderado</v>
      </c>
      <c r="AJ248" s="210">
        <f t="shared" ref="AJ248" ca="1" si="180">IFERROR(IF(Y248="Impacto",(U248-(+U248*AB248)),IF(Y248="Probabilidad",U248,"")),"")</f>
        <v>0.6</v>
      </c>
      <c r="AK248" s="213" t="str">
        <f t="shared" ca="1" si="131"/>
        <v>Moderado</v>
      </c>
      <c r="AL248" s="209" t="s">
        <v>268</v>
      </c>
      <c r="AM248" s="226"/>
      <c r="AN248" s="226"/>
      <c r="AO248" s="226"/>
      <c r="AP248" s="226"/>
      <c r="AQ248" s="226"/>
      <c r="AR248" s="226"/>
    </row>
    <row r="249" spans="1:100" s="217" customFormat="1" ht="134.25" customHeight="1" thickTop="1" thickBot="1" x14ac:dyDescent="0.3">
      <c r="A249" s="281">
        <v>97</v>
      </c>
      <c r="B249" s="274" t="s">
        <v>1149</v>
      </c>
      <c r="C249" s="272" t="s">
        <v>293</v>
      </c>
      <c r="D249" s="272" t="s">
        <v>1144</v>
      </c>
      <c r="E249" s="272" t="s">
        <v>251</v>
      </c>
      <c r="F249" s="272" t="s">
        <v>1150</v>
      </c>
      <c r="G249" s="272" t="s">
        <v>1151</v>
      </c>
      <c r="H249" s="272" t="s">
        <v>1152</v>
      </c>
      <c r="I249" s="286" t="s">
        <v>496</v>
      </c>
      <c r="J249" s="286" t="s">
        <v>496</v>
      </c>
      <c r="K249" s="286" t="s">
        <v>496</v>
      </c>
      <c r="L249" s="286" t="s">
        <v>496</v>
      </c>
      <c r="M249" s="272" t="s">
        <v>252</v>
      </c>
      <c r="N249" s="272"/>
      <c r="O249" s="273">
        <v>30</v>
      </c>
      <c r="P249" s="286" t="str">
        <f t="shared" ref="P249" si="181">IF(O249&lt;=0,"",IF(O249&lt;=2,"Muy Baja",IF(O249&lt;=24,"Baja",IF(O249&lt;=500,"Media",IF(O249&lt;=5000,"Alta","Muy Alta")))))</f>
        <v>Media</v>
      </c>
      <c r="Q249" s="289">
        <f t="shared" ref="Q249" si="182">IF(P249="","",IF(P249="Muy Baja",0.2,IF(P249="Baja",0.4,IF(P249="Media",0.6,IF(P249="Alta",0.8,IF(P249="Muy Alta",1,))))))</f>
        <v>0.6</v>
      </c>
      <c r="R249" s="289" t="s">
        <v>200</v>
      </c>
      <c r="S249" s="289" t="str">
        <f ca="1">IF(NOT(ISERROR(MATCH(R249,'Tabla Impacto'!$B$221:$B$224,0))),'Tabla Impacto'!$F$224&amp;"Por favor no seleccionar los criterios de impacto(Afectación Económica o presupuestal y Pérdida Reputacional)",R249)</f>
        <v>El riesgo afecta la imagen de la entidad internamente, de conocimiento general, nivel interno, de junta dircetiva y accionistas y/o de provedores</v>
      </c>
      <c r="T249" s="286" t="str">
        <f ca="1">+IF(OR(S249='Tabla Impacto'!$C$11,S249='Tabla Impacto'!$D$11),"Leve",IF(OR(S249='Tabla Impacto'!$C$12,S249='Tabla Impacto'!$D$12),"Menor",IF(OR(S249='Tabla Impacto'!$C$13,S249='Tabla Impacto'!$D$13,S249='Tabla Impacto'!$E$13),"Moderado",IF(OR(S249='Tabla Impacto'!$C$14,S249='Tabla Impacto'!$D$14,S249='Tabla Impacto'!$E$14),"Mayor",IF(OR(S249='Tabla Impacto'!$C$15,S249='Tabla Impacto'!$D$15,S249='Tabla Impacto'!$E$15),"Catastrófico","")))))</f>
        <v>Menor</v>
      </c>
      <c r="U249" s="289">
        <f t="shared" ref="U249" ca="1" si="183">IF(T249="","",IF(T249="Leve",0.2,IF(T249="Menor",0.4,IF(T249="Moderado",0.6,IF(T249="Mayor",0.8,IF(T249="Catastrófico",1,))))))</f>
        <v>0.4</v>
      </c>
      <c r="V249" s="287" t="str">
        <f t="shared" ref="V249" ca="1" si="184">IF(OR(AND(P249="Muy Baja",T249="Leve"),AND(P249="Muy Baja",T249="Menor"),AND(P249="Baja",T249="Leve")),"Bajo",IF(OR(AND(P249="Muy baja",T249="Moderado"),AND(P249="Baja",T249="Menor"),AND(P249="Baja",T249="Moderado"),AND(P249="Media",T249="Leve"),AND(P249="Media",T249="Menor"),AND(P249="Media",T249="Moderado"),AND(P249="Alta",T249="Leve"),AND(P249="Alta",T249="Menor")),"Moderado",IF(OR(AND(P249="Muy Baja",T249="Mayor"),AND(P249="Baja",T249="Mayor"),AND(P249="Media",T249="Mayor"),AND(P249="Alta",T249="Moderado"),AND(P249="Alta",T249="Mayor"),AND(P249="Muy Alta",T249="Leve"),AND(P249="Muy Alta",T249="Menor"),AND(P249="Muy Alta",T249="Moderado"),AND(P249="Muy Alta",T249="Mayor")),"Alto",IF(OR(AND(P249="Muy Baja",T249="Catastrófico"),AND(P249="Baja",T249="Catastrófico"),AND(P249="Media",T249="Catastrófico"),AND(P249="Alta",T249="Catastrófico"),AND(P249="Muy Alta",T249="Catastrófico")),"Extremo",""))))</f>
        <v>Moderado</v>
      </c>
      <c r="W249" s="214">
        <v>1</v>
      </c>
      <c r="X249" s="215" t="s">
        <v>1153</v>
      </c>
      <c r="Y249" s="208" t="str">
        <f t="shared" si="124"/>
        <v>Probabilidad</v>
      </c>
      <c r="Z249" s="209" t="s">
        <v>221</v>
      </c>
      <c r="AA249" s="209" t="s">
        <v>229</v>
      </c>
      <c r="AB249" s="210" t="str">
        <f t="shared" si="138"/>
        <v>40%</v>
      </c>
      <c r="AC249" s="209" t="s">
        <v>232</v>
      </c>
      <c r="AD249" s="209" t="s">
        <v>237</v>
      </c>
      <c r="AE249" s="209" t="s">
        <v>241</v>
      </c>
      <c r="AF249" s="211">
        <f t="shared" ref="AF249" si="185">IFERROR(IF(Y249="Probabilidad",(Q249-(+Q249*AB249)),IF(Y249="Impacto",Q249,"")),"")</f>
        <v>0.36</v>
      </c>
      <c r="AG249" s="212" t="str">
        <f t="shared" si="127"/>
        <v>Baja</v>
      </c>
      <c r="AH249" s="210">
        <f t="shared" si="128"/>
        <v>0.36</v>
      </c>
      <c r="AI249" s="212" t="str">
        <f t="shared" ca="1" si="129"/>
        <v>Menor</v>
      </c>
      <c r="AJ249" s="210">
        <f t="shared" ref="AJ249" ca="1" si="186">IFERROR(IF(Y249="Impacto",(U249-(+U249*AB249)),IF(Y249="Probabilidad",U249,"")),"")</f>
        <v>0.4</v>
      </c>
      <c r="AK249" s="213" t="str">
        <f t="shared" ca="1" si="131"/>
        <v>Moderado</v>
      </c>
      <c r="AL249" s="209" t="s">
        <v>268</v>
      </c>
      <c r="AM249" s="226"/>
      <c r="AN249" s="226"/>
      <c r="AO249" s="226"/>
      <c r="AP249" s="226"/>
      <c r="AQ249" s="226"/>
      <c r="AR249" s="226"/>
    </row>
    <row r="250" spans="1:100" s="217" customFormat="1" ht="134.25" customHeight="1" thickTop="1" thickBot="1" x14ac:dyDescent="0.3">
      <c r="A250" s="280"/>
      <c r="B250" s="280"/>
      <c r="C250" s="280"/>
      <c r="D250" s="279"/>
      <c r="E250" s="280"/>
      <c r="F250" s="280"/>
      <c r="G250" s="280"/>
      <c r="H250" s="280"/>
      <c r="I250" s="288"/>
      <c r="J250" s="288"/>
      <c r="K250" s="288"/>
      <c r="L250" s="288"/>
      <c r="M250" s="280"/>
      <c r="N250" s="280"/>
      <c r="O250" s="288"/>
      <c r="P250" s="288"/>
      <c r="Q250" s="280"/>
      <c r="R250" s="280"/>
      <c r="S250" s="280"/>
      <c r="T250" s="288"/>
      <c r="U250" s="280"/>
      <c r="V250" s="288"/>
      <c r="W250" s="214">
        <v>2</v>
      </c>
      <c r="X250" s="215" t="s">
        <v>1154</v>
      </c>
      <c r="Y250" s="208" t="str">
        <f t="shared" si="124"/>
        <v>Probabilidad</v>
      </c>
      <c r="Z250" s="209" t="s">
        <v>221</v>
      </c>
      <c r="AA250" s="209" t="s">
        <v>229</v>
      </c>
      <c r="AB250" s="210" t="str">
        <f t="shared" si="138"/>
        <v>40%</v>
      </c>
      <c r="AC250" s="209" t="s">
        <v>232</v>
      </c>
      <c r="AD250" s="209" t="s">
        <v>237</v>
      </c>
      <c r="AE250" s="209" t="s">
        <v>241</v>
      </c>
      <c r="AF250" s="211">
        <f t="shared" ref="AF250" si="187">IFERROR(IF(AND(Y249="Probabilidad",Y250="Probabilidad"),(AH249-(+AH249*AB250)),IF(Y250="Probabilidad",(Q249-(+Q249*AB250)),IF(Y250="Impacto",AH249,""))),"")</f>
        <v>0.216</v>
      </c>
      <c r="AG250" s="212" t="str">
        <f t="shared" si="127"/>
        <v>Baja</v>
      </c>
      <c r="AH250" s="210">
        <f t="shared" si="128"/>
        <v>0.216</v>
      </c>
      <c r="AI250" s="212" t="str">
        <f t="shared" ca="1" si="129"/>
        <v>Menor</v>
      </c>
      <c r="AJ250" s="210">
        <f t="shared" ref="AJ250" ca="1" si="188">IFERROR(IF(AND(Y249="Impacto",Y250="Impacto"),(AJ249-(+AJ249*AB250)),IF(Y250="Impacto",(U249-(+U249*AB250)),IF(Y250="Probabilidad",AJ249,""))),"")</f>
        <v>0.4</v>
      </c>
      <c r="AK250" s="213" t="str">
        <f t="shared" ca="1" si="131"/>
        <v>Moderado</v>
      </c>
      <c r="AL250" s="209" t="s">
        <v>268</v>
      </c>
      <c r="AM250" s="226"/>
      <c r="AN250" s="226"/>
      <c r="AO250" s="226"/>
      <c r="AP250" s="226"/>
      <c r="AQ250" s="226"/>
      <c r="AR250" s="226"/>
    </row>
    <row r="251" spans="1:100" s="217" customFormat="1" ht="172.5" customHeight="1" thickTop="1" thickBot="1" x14ac:dyDescent="0.3">
      <c r="A251" s="220">
        <v>98</v>
      </c>
      <c r="B251" s="208" t="s">
        <v>1155</v>
      </c>
      <c r="C251" s="215" t="s">
        <v>293</v>
      </c>
      <c r="D251" s="215" t="s">
        <v>1144</v>
      </c>
      <c r="E251" s="215" t="s">
        <v>251</v>
      </c>
      <c r="F251" s="215" t="s">
        <v>1156</v>
      </c>
      <c r="G251" s="215" t="s">
        <v>1157</v>
      </c>
      <c r="H251" s="215" t="s">
        <v>1158</v>
      </c>
      <c r="I251" s="221" t="s">
        <v>496</v>
      </c>
      <c r="J251" s="221" t="s">
        <v>496</v>
      </c>
      <c r="K251" s="221" t="s">
        <v>496</v>
      </c>
      <c r="L251" s="221" t="s">
        <v>496</v>
      </c>
      <c r="M251" s="215" t="s">
        <v>252</v>
      </c>
      <c r="N251" s="215"/>
      <c r="O251" s="214">
        <v>71</v>
      </c>
      <c r="P251" s="221" t="str">
        <f t="shared" ref="P251" si="189">IF(O251&lt;=0,"",IF(O251&lt;=2,"Muy Baja",IF(O251&lt;=24,"Baja",IF(O251&lt;=500,"Media",IF(O251&lt;=5000,"Alta","Muy Alta")))))</f>
        <v>Media</v>
      </c>
      <c r="Q251" s="223">
        <f t="shared" ref="Q251" si="190">IF(P251="","",IF(P251="Muy Baja",0.2,IF(P251="Baja",0.4,IF(P251="Media",0.6,IF(P251="Alta",0.8,IF(P251="Muy Alta",1,))))))</f>
        <v>0.6</v>
      </c>
      <c r="R251" s="223" t="s">
        <v>203</v>
      </c>
      <c r="S251" s="223" t="str">
        <f ca="1">IF(NOT(ISERROR(MATCH(R251,'Tabla Impacto'!$B$221:$B$224,0))),'Tabla Impacto'!$F$224&amp;"Por favor no seleccionar los criterios de impacto(Afectación Económica o presupuestal y Pérdida Reputacional)",R251)</f>
        <v>El riesgo afecta la imagen de la entidad con algunos usuarios de relevancia frente al logro de los objetivos</v>
      </c>
      <c r="T251" s="221" t="str">
        <f ca="1">+IF(OR(S251='Tabla Impacto'!$C$11,S251='Tabla Impacto'!$D$11),"Leve",IF(OR(S251='Tabla Impacto'!$C$12,S251='Tabla Impacto'!$D$12),"Menor",IF(OR(S251='Tabla Impacto'!$C$13,S251='Tabla Impacto'!$D$13,S251='Tabla Impacto'!$E$13),"Moderado",IF(OR(S251='Tabla Impacto'!$C$14,S251='Tabla Impacto'!$D$14,S251='Tabla Impacto'!$E$14),"Mayor",IF(OR(S251='Tabla Impacto'!$C$15,S251='Tabla Impacto'!$D$15,S251='Tabla Impacto'!$E$15),"Catastrófico","")))))</f>
        <v>Moderado</v>
      </c>
      <c r="U251" s="223">
        <f t="shared" ref="U251" ca="1" si="191">IF(T251="","",IF(T251="Leve",0.2,IF(T251="Menor",0.4,IF(T251="Moderado",0.6,IF(T251="Mayor",0.8,IF(T251="Catastrófico",1,))))))</f>
        <v>0.6</v>
      </c>
      <c r="V251" s="228" t="str">
        <f t="shared" ref="V251" ca="1" si="192">IF(OR(AND(P251="Muy Baja",T251="Leve"),AND(P251="Muy Baja",T251="Menor"),AND(P251="Baja",T251="Leve")),"Bajo",IF(OR(AND(P251="Muy baja",T251="Moderado"),AND(P251="Baja",T251="Menor"),AND(P251="Baja",T251="Moderado"),AND(P251="Media",T251="Leve"),AND(P251="Media",T251="Menor"),AND(P251="Media",T251="Moderado"),AND(P251="Alta",T251="Leve"),AND(P251="Alta",T251="Menor")),"Moderado",IF(OR(AND(P251="Muy Baja",T251="Mayor"),AND(P251="Baja",T251="Mayor"),AND(P251="Media",T251="Mayor"),AND(P251="Alta",T251="Moderado"),AND(P251="Alta",T251="Mayor"),AND(P251="Muy Alta",T251="Leve"),AND(P251="Muy Alta",T251="Menor"),AND(P251="Muy Alta",T251="Moderado"),AND(P251="Muy Alta",T251="Mayor")),"Alto",IF(OR(AND(P251="Muy Baja",T251="Catastrófico"),AND(P251="Baja",T251="Catastrófico"),AND(P251="Media",T251="Catastrófico"),AND(P251="Alta",T251="Catastrófico"),AND(P251="Muy Alta",T251="Catastrófico")),"Extremo",""))))</f>
        <v>Moderado</v>
      </c>
      <c r="W251" s="214">
        <v>1</v>
      </c>
      <c r="X251" s="215" t="s">
        <v>1159</v>
      </c>
      <c r="Y251" s="208" t="str">
        <f t="shared" si="124"/>
        <v>Probabilidad</v>
      </c>
      <c r="Z251" s="209" t="s">
        <v>221</v>
      </c>
      <c r="AA251" s="209" t="s">
        <v>229</v>
      </c>
      <c r="AB251" s="210" t="str">
        <f t="shared" si="138"/>
        <v>40%</v>
      </c>
      <c r="AC251" s="209" t="s">
        <v>232</v>
      </c>
      <c r="AD251" s="209" t="s">
        <v>237</v>
      </c>
      <c r="AE251" s="209" t="s">
        <v>241</v>
      </c>
      <c r="AF251" s="211">
        <f t="shared" ref="AF251" si="193">IFERROR(IF(Y251="Probabilidad",(Q251-(+Q251*AB251)),IF(Y251="Impacto",Q251,"")),"")</f>
        <v>0.36</v>
      </c>
      <c r="AG251" s="212" t="str">
        <f t="shared" si="127"/>
        <v>Baja</v>
      </c>
      <c r="AH251" s="210">
        <f t="shared" si="128"/>
        <v>0.36</v>
      </c>
      <c r="AI251" s="212" t="str">
        <f t="shared" ca="1" si="129"/>
        <v>Moderado</v>
      </c>
      <c r="AJ251" s="210">
        <f t="shared" ref="AJ251" ca="1" si="194">IFERROR(IF(Y251="Impacto",(U251-(+U251*AB251)),IF(Y251="Probabilidad",U251,"")),"")</f>
        <v>0.6</v>
      </c>
      <c r="AK251" s="213" t="str">
        <f t="shared" ca="1" si="131"/>
        <v>Moderado</v>
      </c>
      <c r="AL251" s="209" t="s">
        <v>268</v>
      </c>
      <c r="AM251" s="226"/>
      <c r="AN251" s="226"/>
      <c r="AO251" s="226"/>
      <c r="AP251" s="226"/>
      <c r="AQ251" s="226"/>
      <c r="AR251" s="226"/>
    </row>
    <row r="252" spans="1:100" s="217" customFormat="1" ht="135.75" customHeight="1" thickTop="1" thickBot="1" x14ac:dyDescent="0.3">
      <c r="A252" s="281">
        <v>99</v>
      </c>
      <c r="B252" s="274" t="s">
        <v>1160</v>
      </c>
      <c r="C252" s="272" t="s">
        <v>293</v>
      </c>
      <c r="D252" s="272" t="s">
        <v>1144</v>
      </c>
      <c r="E252" s="272" t="s">
        <v>253</v>
      </c>
      <c r="F252" s="272" t="s">
        <v>998</v>
      </c>
      <c r="G252" s="272" t="s">
        <v>1161</v>
      </c>
      <c r="H252" s="272" t="s">
        <v>1232</v>
      </c>
      <c r="I252" s="286" t="s">
        <v>496</v>
      </c>
      <c r="J252" s="286" t="s">
        <v>496</v>
      </c>
      <c r="K252" s="286" t="s">
        <v>496</v>
      </c>
      <c r="L252" s="286" t="s">
        <v>496</v>
      </c>
      <c r="M252" s="342" t="s">
        <v>254</v>
      </c>
      <c r="N252" s="272"/>
      <c r="O252" s="273">
        <v>71</v>
      </c>
      <c r="P252" s="286" t="str">
        <f t="shared" ref="P252" si="195">IF(O252&lt;=0,"",IF(O252&lt;=2,"Muy Baja",IF(O252&lt;=24,"Baja",IF(O252&lt;=500,"Media",IF(O252&lt;=5000,"Alta","Muy Alta")))))</f>
        <v>Media</v>
      </c>
      <c r="Q252" s="289">
        <f t="shared" ref="Q252" si="196">IF(P252="","",IF(P252="Muy Baja",0.2,IF(P252="Baja",0.4,IF(P252="Media",0.6,IF(P252="Alta",0.8,IF(P252="Muy Alta",1,))))))</f>
        <v>0.6</v>
      </c>
      <c r="R252" s="289" t="s">
        <v>206</v>
      </c>
      <c r="S252" s="289" t="str">
        <f ca="1">IF(NOT(ISERROR(MATCH(R252,'Tabla Impacto'!$B$221:$B$224,0))),'Tabla Impacto'!$F$224&amp;"Por favor no seleccionar los criterios de impacto(Afectación Económica o presupuestal y Pérdida Reputacional)",R252)</f>
        <v>El riesgo afecta la imagen de de la entidad con efecto publicitario sostenido a nivel de sector administrativo, nivel departamental o municipal</v>
      </c>
      <c r="T252" s="286" t="str">
        <f ca="1">+IF(OR(S252='Tabla Impacto'!$C$11,S252='Tabla Impacto'!$D$11),"Leve",IF(OR(S252='Tabla Impacto'!$C$12,S252='Tabla Impacto'!$D$12),"Menor",IF(OR(S252='Tabla Impacto'!$C$13,S252='Tabla Impacto'!$D$13,S252='Tabla Impacto'!$E$13),"Moderado",IF(OR(S252='Tabla Impacto'!$C$14,S252='Tabla Impacto'!$D$14,S252='Tabla Impacto'!$E$14),"Mayor",IF(OR(S252='Tabla Impacto'!$C$15,S252='Tabla Impacto'!$D$15,S252='Tabla Impacto'!$E$15),"Catastrófico","")))))</f>
        <v>Mayor</v>
      </c>
      <c r="U252" s="289">
        <f t="shared" ref="U252" ca="1" si="197">IF(T252="","",IF(T252="Leve",0.2,IF(T252="Menor",0.4,IF(T252="Moderado",0.6,IF(T252="Mayor",0.8,IF(T252="Catastrófico",1,))))))</f>
        <v>0.8</v>
      </c>
      <c r="V252" s="287" t="str">
        <f t="shared" ref="V252" ca="1" si="198">IF(OR(AND(P252="Muy Baja",T252="Leve"),AND(P252="Muy Baja",T252="Menor"),AND(P252="Baja",T252="Leve")),"Bajo",IF(OR(AND(P252="Muy baja",T252="Moderado"),AND(P252="Baja",T252="Menor"),AND(P252="Baja",T252="Moderado"),AND(P252="Media",T252="Leve"),AND(P252="Media",T252="Menor"),AND(P252="Media",T252="Moderado"),AND(P252="Alta",T252="Leve"),AND(P252="Alta",T252="Menor")),"Moderado",IF(OR(AND(P252="Muy Baja",T252="Mayor"),AND(P252="Baja",T252="Mayor"),AND(P252="Media",T252="Mayor"),AND(P252="Alta",T252="Moderado"),AND(P252="Alta",T252="Mayor"),AND(P252="Muy Alta",T252="Leve"),AND(P252="Muy Alta",T252="Menor"),AND(P252="Muy Alta",T252="Moderado"),AND(P252="Muy Alta",T252="Mayor")),"Alto",IF(OR(AND(P252="Muy Baja",T252="Catastrófico"),AND(P252="Baja",T252="Catastrófico"),AND(P252="Media",T252="Catastrófico"),AND(P252="Alta",T252="Catastrófico"),AND(P252="Muy Alta",T252="Catastrófico")),"Extremo",""))))</f>
        <v>Alto</v>
      </c>
      <c r="W252" s="214">
        <v>1</v>
      </c>
      <c r="X252" s="215" t="s">
        <v>1162</v>
      </c>
      <c r="Y252" s="208" t="str">
        <f t="shared" si="124"/>
        <v>Probabilidad</v>
      </c>
      <c r="Z252" s="209" t="s">
        <v>221</v>
      </c>
      <c r="AA252" s="209" t="s">
        <v>229</v>
      </c>
      <c r="AB252" s="210" t="str">
        <f t="shared" si="138"/>
        <v>40%</v>
      </c>
      <c r="AC252" s="209" t="s">
        <v>232</v>
      </c>
      <c r="AD252" s="209" t="s">
        <v>237</v>
      </c>
      <c r="AE252" s="209" t="s">
        <v>241</v>
      </c>
      <c r="AF252" s="211">
        <f t="shared" ref="AF252" si="199">IFERROR(IF(Y252="Probabilidad",(Q252-(+Q252*AB252)),IF(Y252="Impacto",Q252,"")),"")</f>
        <v>0.36</v>
      </c>
      <c r="AG252" s="212" t="str">
        <f t="shared" si="127"/>
        <v>Baja</v>
      </c>
      <c r="AH252" s="210">
        <f t="shared" si="128"/>
        <v>0.36</v>
      </c>
      <c r="AI252" s="212" t="str">
        <f t="shared" ca="1" si="129"/>
        <v>Mayor</v>
      </c>
      <c r="AJ252" s="210">
        <f t="shared" ref="AJ252" ca="1" si="200">IFERROR(IF(Y252="Impacto",(U252-(+U252*AB252)),IF(Y252="Probabilidad",U252,"")),"")</f>
        <v>0.8</v>
      </c>
      <c r="AK252" s="213" t="str">
        <f t="shared" ca="1" si="131"/>
        <v>Alto</v>
      </c>
      <c r="AL252" s="209" t="s">
        <v>275</v>
      </c>
      <c r="AM252" s="226" t="s">
        <v>1218</v>
      </c>
      <c r="AN252" s="226" t="s">
        <v>1219</v>
      </c>
      <c r="AO252" s="226">
        <v>45659</v>
      </c>
      <c r="AP252" s="226" t="s">
        <v>1178</v>
      </c>
      <c r="AQ252" s="226" t="s">
        <v>1220</v>
      </c>
      <c r="AR252" s="226" t="s">
        <v>272</v>
      </c>
    </row>
    <row r="253" spans="1:100" s="217" customFormat="1" ht="135.75" customHeight="1" thickTop="1" thickBot="1" x14ac:dyDescent="0.3">
      <c r="A253" s="280"/>
      <c r="B253" s="280"/>
      <c r="C253" s="280"/>
      <c r="D253" s="279"/>
      <c r="E253" s="280"/>
      <c r="F253" s="280"/>
      <c r="G253" s="280"/>
      <c r="H253" s="280"/>
      <c r="I253" s="288"/>
      <c r="J253" s="288"/>
      <c r="K253" s="288"/>
      <c r="L253" s="288"/>
      <c r="M253" s="280"/>
      <c r="N253" s="280"/>
      <c r="O253" s="288"/>
      <c r="P253" s="288"/>
      <c r="Q253" s="280"/>
      <c r="R253" s="280"/>
      <c r="S253" s="280"/>
      <c r="T253" s="288"/>
      <c r="U253" s="280"/>
      <c r="V253" s="288"/>
      <c r="W253" s="214">
        <v>2</v>
      </c>
      <c r="X253" s="215" t="s">
        <v>1163</v>
      </c>
      <c r="Y253" s="208" t="str">
        <f t="shared" si="124"/>
        <v>Probabilidad</v>
      </c>
      <c r="Z253" s="209" t="s">
        <v>221</v>
      </c>
      <c r="AA253" s="209" t="s">
        <v>229</v>
      </c>
      <c r="AB253" s="210" t="str">
        <f t="shared" si="138"/>
        <v>40%</v>
      </c>
      <c r="AC253" s="209" t="s">
        <v>232</v>
      </c>
      <c r="AD253" s="209" t="s">
        <v>237</v>
      </c>
      <c r="AE253" s="209" t="s">
        <v>241</v>
      </c>
      <c r="AF253" s="211">
        <f t="shared" ref="AF253" si="201">IFERROR(IF(AND(Y252="Probabilidad",Y253="Probabilidad"),(AH252-(+AH252*AB253)),IF(Y253="Probabilidad",(Q252-(+Q252*AB253)),IF(Y253="Impacto",AH252,""))),"")</f>
        <v>0.216</v>
      </c>
      <c r="AG253" s="212" t="str">
        <f t="shared" si="127"/>
        <v>Baja</v>
      </c>
      <c r="AH253" s="210">
        <f t="shared" si="128"/>
        <v>0.216</v>
      </c>
      <c r="AI253" s="212" t="str">
        <f t="shared" ca="1" si="129"/>
        <v>Mayor</v>
      </c>
      <c r="AJ253" s="210">
        <f t="shared" ref="AJ253" ca="1" si="202">IFERROR(IF(AND(Y252="Impacto",Y253="Impacto"),(AJ252-(+AJ252*AB253)),IF(Y253="Impacto",(U252-(+U252*AB253)),IF(Y253="Probabilidad",AJ252,""))),"")</f>
        <v>0.8</v>
      </c>
      <c r="AK253" s="213" t="str">
        <f t="shared" ca="1" si="131"/>
        <v>Alto</v>
      </c>
      <c r="AL253" s="209" t="s">
        <v>275</v>
      </c>
      <c r="AM253" s="226" t="s">
        <v>1221</v>
      </c>
      <c r="AN253" s="226" t="s">
        <v>1219</v>
      </c>
      <c r="AO253" s="226">
        <v>45660</v>
      </c>
      <c r="AP253" s="226" t="s">
        <v>1178</v>
      </c>
      <c r="AQ253" s="226" t="s">
        <v>1222</v>
      </c>
      <c r="AR253" s="226" t="s">
        <v>272</v>
      </c>
    </row>
    <row r="254" spans="1:100" ht="65.25" customHeight="1" thickTop="1" thickBot="1" x14ac:dyDescent="0.3">
      <c r="A254" s="282" t="s">
        <v>109</v>
      </c>
      <c r="B254" s="283"/>
      <c r="C254" s="283"/>
      <c r="D254" s="283"/>
      <c r="E254" s="283"/>
      <c r="F254" s="283"/>
      <c r="G254" s="283"/>
      <c r="H254" s="283"/>
      <c r="I254" s="283"/>
      <c r="J254" s="283"/>
      <c r="K254" s="283"/>
      <c r="L254" s="283"/>
      <c r="M254" s="283"/>
      <c r="N254" s="283"/>
      <c r="O254" s="283"/>
      <c r="P254" s="283"/>
      <c r="Q254" s="283"/>
      <c r="R254" s="283"/>
      <c r="S254" s="283"/>
      <c r="T254" s="283"/>
      <c r="U254" s="283"/>
      <c r="V254" s="283"/>
      <c r="W254" s="283"/>
      <c r="X254" s="283"/>
      <c r="Y254" s="283"/>
      <c r="Z254" s="283"/>
      <c r="AA254" s="283"/>
      <c r="AB254" s="283"/>
      <c r="AC254" s="283"/>
      <c r="AD254" s="283"/>
      <c r="AE254" s="283"/>
      <c r="AF254" s="283"/>
      <c r="AG254" s="283"/>
      <c r="AH254" s="283"/>
      <c r="AI254" s="283"/>
      <c r="AJ254" s="283"/>
      <c r="AK254" s="283"/>
      <c r="AL254" s="283"/>
      <c r="AM254" s="283"/>
      <c r="AN254" s="283"/>
      <c r="AO254" s="283"/>
      <c r="AP254" s="283"/>
      <c r="AQ254" s="283"/>
      <c r="AR254" s="284"/>
    </row>
    <row r="255" spans="1:100" ht="15" customHeight="1" thickTop="1" x14ac:dyDescent="0.25">
      <c r="AU255" s="229"/>
      <c r="AV255" s="230"/>
      <c r="AW255" s="229"/>
      <c r="AX255" s="231"/>
      <c r="AY255" s="232"/>
      <c r="AZ255" s="233"/>
      <c r="BA255" s="233"/>
      <c r="BB255" s="233"/>
      <c r="BC255" s="233"/>
      <c r="BD255" s="233"/>
      <c r="BE255" s="233"/>
      <c r="BF255" s="233"/>
      <c r="BG255" s="233"/>
      <c r="BH255" s="233"/>
      <c r="BI255" s="233"/>
      <c r="BJ255" s="233"/>
      <c r="BK255" s="233"/>
      <c r="BL255" s="233"/>
      <c r="BM255" s="233"/>
      <c r="BN255" s="233"/>
      <c r="BO255" s="233"/>
      <c r="BP255" s="233"/>
      <c r="BQ255" s="233"/>
      <c r="BR255" s="233"/>
      <c r="BS255" s="233"/>
      <c r="BT255" s="233"/>
      <c r="BU255" s="233"/>
      <c r="BV255" s="233"/>
      <c r="BW255" s="233"/>
      <c r="BX255" s="233"/>
      <c r="BY255" s="233"/>
      <c r="BZ255" s="233"/>
      <c r="CA255" s="233"/>
      <c r="CB255" s="233"/>
      <c r="CC255" s="233"/>
      <c r="CD255" s="233"/>
      <c r="CE255" s="233"/>
      <c r="CF255" s="233"/>
      <c r="CG255" s="233"/>
      <c r="CH255" s="233"/>
      <c r="CI255" s="233"/>
      <c r="CJ255" s="233"/>
      <c r="CK255" s="233"/>
      <c r="CL255" s="233"/>
      <c r="CM255" s="234"/>
      <c r="CN255" s="234"/>
      <c r="CO255" s="234"/>
      <c r="CP255" s="234"/>
      <c r="CQ255" s="234"/>
      <c r="CR255" s="234"/>
      <c r="CS255" s="234"/>
      <c r="CT255" s="234"/>
      <c r="CU255" s="234"/>
      <c r="CV255" s="234"/>
    </row>
  </sheetData>
  <sheetProtection algorithmName="SHA-512" hashValue="ZIh8PJvR22N0/Nn58pNzPDLT+sF0KpP91xvLp4vpXxjIOhYk6hFnADjNP58P82bNMbjPUAhyHO6bSlJwok0JhQ==" saltValue="VZmuAR2oA3Pj/t0rkPvozA==" spinCount="100000" sheet="1" objects="1" scenarios="1"/>
  <autoFilter ref="A12:CL254"/>
  <mergeCells count="1798">
    <mergeCell ref="AO233:AO234"/>
    <mergeCell ref="AP233:AP234"/>
    <mergeCell ref="AQ233:AQ234"/>
    <mergeCell ref="AR233:AR234"/>
    <mergeCell ref="AM186:AM189"/>
    <mergeCell ref="AN186:AN189"/>
    <mergeCell ref="AO186:AO189"/>
    <mergeCell ref="AP186:AP189"/>
    <mergeCell ref="AQ186:AQ189"/>
    <mergeCell ref="AR186:AR189"/>
    <mergeCell ref="AM190:AM193"/>
    <mergeCell ref="AN190:AN193"/>
    <mergeCell ref="AO190:AO193"/>
    <mergeCell ref="AP190:AP193"/>
    <mergeCell ref="AQ190:AQ193"/>
    <mergeCell ref="AR190:AR193"/>
    <mergeCell ref="AM202:AM204"/>
    <mergeCell ref="AN202:AN204"/>
    <mergeCell ref="AO202:AO204"/>
    <mergeCell ref="AP202:AP204"/>
    <mergeCell ref="AQ202:AQ204"/>
    <mergeCell ref="AR202:AR204"/>
    <mergeCell ref="AM130:AM132"/>
    <mergeCell ref="AN130:AN132"/>
    <mergeCell ref="AO130:AO132"/>
    <mergeCell ref="AP130:AP132"/>
    <mergeCell ref="AQ130:AQ132"/>
    <mergeCell ref="AR130:AR132"/>
    <mergeCell ref="R252:R253"/>
    <mergeCell ref="S252:S253"/>
    <mergeCell ref="T252:T253"/>
    <mergeCell ref="U252:U253"/>
    <mergeCell ref="V252:V253"/>
    <mergeCell ref="R249:R250"/>
    <mergeCell ref="AM147:AM148"/>
    <mergeCell ref="AN147:AN148"/>
    <mergeCell ref="AO147:AO148"/>
    <mergeCell ref="AP147:AP148"/>
    <mergeCell ref="AQ147:AQ148"/>
    <mergeCell ref="AR147:AR148"/>
    <mergeCell ref="AM173:AM176"/>
    <mergeCell ref="AN173:AN176"/>
    <mergeCell ref="AO173:AO176"/>
    <mergeCell ref="AP173:AP176"/>
    <mergeCell ref="AQ173:AQ176"/>
    <mergeCell ref="AR173:AR176"/>
    <mergeCell ref="AM177:AM182"/>
    <mergeCell ref="AN177:AN182"/>
    <mergeCell ref="AO177:AO182"/>
    <mergeCell ref="AP177:AP182"/>
    <mergeCell ref="AQ177:AQ182"/>
    <mergeCell ref="AR177:AR182"/>
    <mergeCell ref="AM233:AM234"/>
    <mergeCell ref="AN233:AN234"/>
    <mergeCell ref="AM22:AM24"/>
    <mergeCell ref="AN22:AN24"/>
    <mergeCell ref="AO22:AO24"/>
    <mergeCell ref="AP22:AP24"/>
    <mergeCell ref="AQ22:AQ24"/>
    <mergeCell ref="AR22:AR24"/>
    <mergeCell ref="AM40:AM41"/>
    <mergeCell ref="AN40:AN41"/>
    <mergeCell ref="AO40:AO41"/>
    <mergeCell ref="AP40:AP41"/>
    <mergeCell ref="AQ40:AQ41"/>
    <mergeCell ref="AR40:AR41"/>
    <mergeCell ref="AF46:AF47"/>
    <mergeCell ref="AM126:AM129"/>
    <mergeCell ref="AN126:AN129"/>
    <mergeCell ref="AO126:AO129"/>
    <mergeCell ref="AP126:AP129"/>
    <mergeCell ref="AQ126:AQ129"/>
    <mergeCell ref="AR126:AR129"/>
    <mergeCell ref="AN46:AN47"/>
    <mergeCell ref="A252:A253"/>
    <mergeCell ref="B252:B253"/>
    <mergeCell ref="C252:C253"/>
    <mergeCell ref="D252:D253"/>
    <mergeCell ref="E252:E253"/>
    <mergeCell ref="F252:F253"/>
    <mergeCell ref="G252:G253"/>
    <mergeCell ref="H252:H253"/>
    <mergeCell ref="I252:I253"/>
    <mergeCell ref="J252:J253"/>
    <mergeCell ref="K252:K253"/>
    <mergeCell ref="L252:L253"/>
    <mergeCell ref="M252:M253"/>
    <mergeCell ref="N252:N253"/>
    <mergeCell ref="O252:O253"/>
    <mergeCell ref="P252:P253"/>
    <mergeCell ref="Q252:Q253"/>
    <mergeCell ref="S249:S250"/>
    <mergeCell ref="T249:T250"/>
    <mergeCell ref="U249:U250"/>
    <mergeCell ref="V249:V250"/>
    <mergeCell ref="A249:A250"/>
    <mergeCell ref="B249:B250"/>
    <mergeCell ref="C249:C250"/>
    <mergeCell ref="D249:D250"/>
    <mergeCell ref="E249:E250"/>
    <mergeCell ref="F249:F250"/>
    <mergeCell ref="G249:G250"/>
    <mergeCell ref="H249:H250"/>
    <mergeCell ref="I249:I250"/>
    <mergeCell ref="J249:J250"/>
    <mergeCell ref="K249:K250"/>
    <mergeCell ref="L249:L250"/>
    <mergeCell ref="M249:M250"/>
    <mergeCell ref="N249:N250"/>
    <mergeCell ref="O249:O250"/>
    <mergeCell ref="P249:P250"/>
    <mergeCell ref="Q249:Q250"/>
    <mergeCell ref="T245:T247"/>
    <mergeCell ref="U245:U247"/>
    <mergeCell ref="V245:V247"/>
    <mergeCell ref="A245:A247"/>
    <mergeCell ref="B245:B247"/>
    <mergeCell ref="C245:C247"/>
    <mergeCell ref="D245:D247"/>
    <mergeCell ref="E245:E247"/>
    <mergeCell ref="F245:F247"/>
    <mergeCell ref="G245:G247"/>
    <mergeCell ref="H245:H247"/>
    <mergeCell ref="I245:I247"/>
    <mergeCell ref="J245:J247"/>
    <mergeCell ref="K245:K247"/>
    <mergeCell ref="L245:L247"/>
    <mergeCell ref="M245:M247"/>
    <mergeCell ref="N245:N247"/>
    <mergeCell ref="O245:O247"/>
    <mergeCell ref="P245:P247"/>
    <mergeCell ref="Q245:Q247"/>
    <mergeCell ref="E242:E244"/>
    <mergeCell ref="F242:F244"/>
    <mergeCell ref="G242:G244"/>
    <mergeCell ref="H242:H244"/>
    <mergeCell ref="I242:I244"/>
    <mergeCell ref="J242:J244"/>
    <mergeCell ref="K242:K244"/>
    <mergeCell ref="L242:L244"/>
    <mergeCell ref="M242:M244"/>
    <mergeCell ref="N242:N244"/>
    <mergeCell ref="O242:O244"/>
    <mergeCell ref="P242:P244"/>
    <mergeCell ref="Q242:Q244"/>
    <mergeCell ref="R245:R247"/>
    <mergeCell ref="S245:S247"/>
    <mergeCell ref="R242:R244"/>
    <mergeCell ref="S242:S244"/>
    <mergeCell ref="T242:T244"/>
    <mergeCell ref="U242:U244"/>
    <mergeCell ref="V242:V244"/>
    <mergeCell ref="T237:T238"/>
    <mergeCell ref="U237:U238"/>
    <mergeCell ref="V237:V238"/>
    <mergeCell ref="A239:A240"/>
    <mergeCell ref="B239:B240"/>
    <mergeCell ref="C239:C240"/>
    <mergeCell ref="D239:D240"/>
    <mergeCell ref="E239:E240"/>
    <mergeCell ref="F239:F240"/>
    <mergeCell ref="G239:G240"/>
    <mergeCell ref="H239:H240"/>
    <mergeCell ref="I239:I240"/>
    <mergeCell ref="J239:J240"/>
    <mergeCell ref="K239:K240"/>
    <mergeCell ref="L239:L240"/>
    <mergeCell ref="M239:M240"/>
    <mergeCell ref="N239:N240"/>
    <mergeCell ref="O239:O240"/>
    <mergeCell ref="P239:P240"/>
    <mergeCell ref="Q239:Q240"/>
    <mergeCell ref="R239:R240"/>
    <mergeCell ref="S239:S240"/>
    <mergeCell ref="T239:T240"/>
    <mergeCell ref="U239:U240"/>
    <mergeCell ref="V239:V240"/>
    <mergeCell ref="A242:A244"/>
    <mergeCell ref="B242:B244"/>
    <mergeCell ref="C242:C244"/>
    <mergeCell ref="D242:D244"/>
    <mergeCell ref="Q235:Q236"/>
    <mergeCell ref="R235:R236"/>
    <mergeCell ref="S235:S236"/>
    <mergeCell ref="T235:T236"/>
    <mergeCell ref="U235:U236"/>
    <mergeCell ref="V235:V236"/>
    <mergeCell ref="A237:A238"/>
    <mergeCell ref="B237:B238"/>
    <mergeCell ref="C237:C238"/>
    <mergeCell ref="D237:D238"/>
    <mergeCell ref="E237:E238"/>
    <mergeCell ref="F237:F238"/>
    <mergeCell ref="G237:G238"/>
    <mergeCell ref="H237:H238"/>
    <mergeCell ref="I237:I238"/>
    <mergeCell ref="J237:J238"/>
    <mergeCell ref="K237:K238"/>
    <mergeCell ref="L237:L238"/>
    <mergeCell ref="M237:M238"/>
    <mergeCell ref="N237:N238"/>
    <mergeCell ref="O237:O238"/>
    <mergeCell ref="P237:P238"/>
    <mergeCell ref="Q237:Q238"/>
    <mergeCell ref="R237:R238"/>
    <mergeCell ref="S237:S238"/>
    <mergeCell ref="A235:A236"/>
    <mergeCell ref="B235:B236"/>
    <mergeCell ref="C235:C236"/>
    <mergeCell ref="D235:D236"/>
    <mergeCell ref="O142:O143"/>
    <mergeCell ref="P142:P143"/>
    <mergeCell ref="H142:H143"/>
    <mergeCell ref="I142:I143"/>
    <mergeCell ref="J142:J143"/>
    <mergeCell ref="K142:K143"/>
    <mergeCell ref="L142:L143"/>
    <mergeCell ref="M142:M143"/>
    <mergeCell ref="N142:N143"/>
    <mergeCell ref="O137:O138"/>
    <mergeCell ref="P137:P138"/>
    <mergeCell ref="Q137:Q138"/>
    <mergeCell ref="R137:R138"/>
    <mergeCell ref="S137:S138"/>
    <mergeCell ref="T137:T138"/>
    <mergeCell ref="U137:U138"/>
    <mergeCell ref="V137:V138"/>
    <mergeCell ref="H137:H138"/>
    <mergeCell ref="I137:I138"/>
    <mergeCell ref="J137:J138"/>
    <mergeCell ref="K137:K138"/>
    <mergeCell ref="L137:L138"/>
    <mergeCell ref="M137:M138"/>
    <mergeCell ref="N137:N138"/>
    <mergeCell ref="T139:T140"/>
    <mergeCell ref="U139:U140"/>
    <mergeCell ref="V139:V140"/>
    <mergeCell ref="A137:A138"/>
    <mergeCell ref="B137:B138"/>
    <mergeCell ref="C137:C138"/>
    <mergeCell ref="D137:D138"/>
    <mergeCell ref="E137:E138"/>
    <mergeCell ref="F137:F138"/>
    <mergeCell ref="G137:G138"/>
    <mergeCell ref="I139:I140"/>
    <mergeCell ref="J139:J140"/>
    <mergeCell ref="K139:K140"/>
    <mergeCell ref="L139:L140"/>
    <mergeCell ref="M139:M140"/>
    <mergeCell ref="N139:N140"/>
    <mergeCell ref="O139:O140"/>
    <mergeCell ref="P139:P140"/>
    <mergeCell ref="R139:R140"/>
    <mergeCell ref="S139:S140"/>
    <mergeCell ref="D139:D140"/>
    <mergeCell ref="E139:E140"/>
    <mergeCell ref="F139:F140"/>
    <mergeCell ref="G139:G140"/>
    <mergeCell ref="H139:H140"/>
    <mergeCell ref="A142:A143"/>
    <mergeCell ref="B142:B143"/>
    <mergeCell ref="C142:C143"/>
    <mergeCell ref="D142:D143"/>
    <mergeCell ref="E142:E143"/>
    <mergeCell ref="F142:F143"/>
    <mergeCell ref="G142:G143"/>
    <mergeCell ref="Q142:Q143"/>
    <mergeCell ref="R142:R143"/>
    <mergeCell ref="S142:S143"/>
    <mergeCell ref="T142:T143"/>
    <mergeCell ref="U142:U143"/>
    <mergeCell ref="V142:V143"/>
    <mergeCell ref="Q139:Q140"/>
    <mergeCell ref="O147:O148"/>
    <mergeCell ref="P147:P148"/>
    <mergeCell ref="H147:H148"/>
    <mergeCell ref="I147:I148"/>
    <mergeCell ref="J147:J148"/>
    <mergeCell ref="K147:K148"/>
    <mergeCell ref="L147:L148"/>
    <mergeCell ref="M147:M148"/>
    <mergeCell ref="N147:N148"/>
    <mergeCell ref="R144:R145"/>
    <mergeCell ref="S144:S145"/>
    <mergeCell ref="T144:T145"/>
    <mergeCell ref="U144:U145"/>
    <mergeCell ref="V144:V145"/>
    <mergeCell ref="Q147:Q148"/>
    <mergeCell ref="A139:A140"/>
    <mergeCell ref="B139:B140"/>
    <mergeCell ref="C139:C140"/>
    <mergeCell ref="O144:O145"/>
    <mergeCell ref="P144:P145"/>
    <mergeCell ref="Q144:Q145"/>
    <mergeCell ref="H144:H145"/>
    <mergeCell ref="I144:I145"/>
    <mergeCell ref="J144:J145"/>
    <mergeCell ref="K144:K145"/>
    <mergeCell ref="L144:L145"/>
    <mergeCell ref="M144:M145"/>
    <mergeCell ref="N144:N145"/>
    <mergeCell ref="A144:A145"/>
    <mergeCell ref="B144:B145"/>
    <mergeCell ref="C144:C145"/>
    <mergeCell ref="D144:D145"/>
    <mergeCell ref="E144:E145"/>
    <mergeCell ref="F144:F145"/>
    <mergeCell ref="G144:G145"/>
    <mergeCell ref="A147:A148"/>
    <mergeCell ref="B147:B148"/>
    <mergeCell ref="C147:C148"/>
    <mergeCell ref="D147:D148"/>
    <mergeCell ref="E147:E148"/>
    <mergeCell ref="F147:F148"/>
    <mergeCell ref="G147:G148"/>
    <mergeCell ref="O149:O150"/>
    <mergeCell ref="P149:P150"/>
    <mergeCell ref="Q149:Q150"/>
    <mergeCell ref="R149:R150"/>
    <mergeCell ref="S149:S150"/>
    <mergeCell ref="T149:T150"/>
    <mergeCell ref="U149:U150"/>
    <mergeCell ref="V149:V150"/>
    <mergeCell ref="H149:H150"/>
    <mergeCell ref="I149:I150"/>
    <mergeCell ref="J149:J150"/>
    <mergeCell ref="K149:K150"/>
    <mergeCell ref="L149:L150"/>
    <mergeCell ref="M149:M150"/>
    <mergeCell ref="N149:N150"/>
    <mergeCell ref="A149:A150"/>
    <mergeCell ref="B149:B150"/>
    <mergeCell ref="C149:C150"/>
    <mergeCell ref="D149:D150"/>
    <mergeCell ref="E149:E150"/>
    <mergeCell ref="Q151:Q152"/>
    <mergeCell ref="R151:R152"/>
    <mergeCell ref="S151:S152"/>
    <mergeCell ref="T151:T152"/>
    <mergeCell ref="U151:U152"/>
    <mergeCell ref="V151:V152"/>
    <mergeCell ref="H151:H152"/>
    <mergeCell ref="I151:I152"/>
    <mergeCell ref="J151:J152"/>
    <mergeCell ref="K151:K152"/>
    <mergeCell ref="L151:L152"/>
    <mergeCell ref="M151:M152"/>
    <mergeCell ref="N151:N152"/>
    <mergeCell ref="R147:R148"/>
    <mergeCell ref="S147:S148"/>
    <mergeCell ref="T147:T148"/>
    <mergeCell ref="U147:U148"/>
    <mergeCell ref="V147:V148"/>
    <mergeCell ref="N160:N161"/>
    <mergeCell ref="O153:O154"/>
    <mergeCell ref="P153:P154"/>
    <mergeCell ref="I155:I157"/>
    <mergeCell ref="J155:J157"/>
    <mergeCell ref="K155:K157"/>
    <mergeCell ref="L155:L157"/>
    <mergeCell ref="M155:M157"/>
    <mergeCell ref="N155:N157"/>
    <mergeCell ref="H153:H154"/>
    <mergeCell ref="I153:I154"/>
    <mergeCell ref="J153:J154"/>
    <mergeCell ref="K153:K154"/>
    <mergeCell ref="L153:L154"/>
    <mergeCell ref="M153:M154"/>
    <mergeCell ref="N153:N154"/>
    <mergeCell ref="F149:F150"/>
    <mergeCell ref="G149:G150"/>
    <mergeCell ref="O151:O152"/>
    <mergeCell ref="P151:P152"/>
    <mergeCell ref="A153:A154"/>
    <mergeCell ref="B153:B154"/>
    <mergeCell ref="C153:C154"/>
    <mergeCell ref="D153:D154"/>
    <mergeCell ref="E153:E154"/>
    <mergeCell ref="F153:F154"/>
    <mergeCell ref="G153:G154"/>
    <mergeCell ref="A151:A152"/>
    <mergeCell ref="B151:B152"/>
    <mergeCell ref="C151:C152"/>
    <mergeCell ref="D151:D152"/>
    <mergeCell ref="E151:E152"/>
    <mergeCell ref="F151:F152"/>
    <mergeCell ref="G151:G152"/>
    <mergeCell ref="R160:R161"/>
    <mergeCell ref="S160:S161"/>
    <mergeCell ref="T160:T161"/>
    <mergeCell ref="H158:H159"/>
    <mergeCell ref="I158:I159"/>
    <mergeCell ref="J158:J159"/>
    <mergeCell ref="K158:K159"/>
    <mergeCell ref="L158:L159"/>
    <mergeCell ref="M158:M159"/>
    <mergeCell ref="N158:N159"/>
    <mergeCell ref="O160:O161"/>
    <mergeCell ref="P160:P161"/>
    <mergeCell ref="H160:H161"/>
    <mergeCell ref="I160:I161"/>
    <mergeCell ref="J160:J161"/>
    <mergeCell ref="K160:K161"/>
    <mergeCell ref="L160:L161"/>
    <mergeCell ref="M160:M161"/>
    <mergeCell ref="U160:U161"/>
    <mergeCell ref="V160:V161"/>
    <mergeCell ref="Q155:Q157"/>
    <mergeCell ref="Q158:Q159"/>
    <mergeCell ref="R158:R159"/>
    <mergeCell ref="S158:S159"/>
    <mergeCell ref="T158:T159"/>
    <mergeCell ref="O158:O159"/>
    <mergeCell ref="U158:U159"/>
    <mergeCell ref="V158:V159"/>
    <mergeCell ref="Q153:Q154"/>
    <mergeCell ref="R153:R154"/>
    <mergeCell ref="S153:S154"/>
    <mergeCell ref="T153:T154"/>
    <mergeCell ref="U153:U154"/>
    <mergeCell ref="V153:V154"/>
    <mergeCell ref="P158:P159"/>
    <mergeCell ref="T162:T163"/>
    <mergeCell ref="U162:U163"/>
    <mergeCell ref="V162:V163"/>
    <mergeCell ref="Q165:Q166"/>
    <mergeCell ref="A155:A157"/>
    <mergeCell ref="B155:B157"/>
    <mergeCell ref="C155:C157"/>
    <mergeCell ref="D155:D157"/>
    <mergeCell ref="E155:E157"/>
    <mergeCell ref="F155:F157"/>
    <mergeCell ref="G155:G157"/>
    <mergeCell ref="A158:A159"/>
    <mergeCell ref="B158:B159"/>
    <mergeCell ref="C158:C159"/>
    <mergeCell ref="D158:D159"/>
    <mergeCell ref="E158:E159"/>
    <mergeCell ref="F158:F159"/>
    <mergeCell ref="G158:G159"/>
    <mergeCell ref="O162:O163"/>
    <mergeCell ref="P162:P163"/>
    <mergeCell ref="Q162:Q163"/>
    <mergeCell ref="O155:O157"/>
    <mergeCell ref="P155:P157"/>
    <mergeCell ref="R155:R157"/>
    <mergeCell ref="S155:S157"/>
    <mergeCell ref="T155:T157"/>
    <mergeCell ref="U155:U157"/>
    <mergeCell ref="V155:V157"/>
    <mergeCell ref="A160:A161"/>
    <mergeCell ref="B160:B161"/>
    <mergeCell ref="C160:C161"/>
    <mergeCell ref="D160:D161"/>
    <mergeCell ref="H162:H163"/>
    <mergeCell ref="I162:I163"/>
    <mergeCell ref="J162:J163"/>
    <mergeCell ref="K162:K163"/>
    <mergeCell ref="L162:L163"/>
    <mergeCell ref="M162:M163"/>
    <mergeCell ref="N162:N163"/>
    <mergeCell ref="A162:A163"/>
    <mergeCell ref="B162:B163"/>
    <mergeCell ref="C162:C163"/>
    <mergeCell ref="D162:D163"/>
    <mergeCell ref="E162:E163"/>
    <mergeCell ref="F162:F163"/>
    <mergeCell ref="G162:G163"/>
    <mergeCell ref="H155:H157"/>
    <mergeCell ref="R165:R166"/>
    <mergeCell ref="S165:S166"/>
    <mergeCell ref="O165:O166"/>
    <mergeCell ref="P165:P166"/>
    <mergeCell ref="H165:H166"/>
    <mergeCell ref="I165:I166"/>
    <mergeCell ref="J165:J166"/>
    <mergeCell ref="K165:K166"/>
    <mergeCell ref="L165:L166"/>
    <mergeCell ref="M165:M166"/>
    <mergeCell ref="N165:N166"/>
    <mergeCell ref="R162:R163"/>
    <mergeCell ref="S162:S163"/>
    <mergeCell ref="E160:E161"/>
    <mergeCell ref="F160:F161"/>
    <mergeCell ref="G160:G161"/>
    <mergeCell ref="Q160:Q161"/>
    <mergeCell ref="T165:T166"/>
    <mergeCell ref="U165:U166"/>
    <mergeCell ref="V165:V166"/>
    <mergeCell ref="A165:A166"/>
    <mergeCell ref="B165:B166"/>
    <mergeCell ref="C165:C166"/>
    <mergeCell ref="D165:D166"/>
    <mergeCell ref="E165:E166"/>
    <mergeCell ref="F165:F166"/>
    <mergeCell ref="G165:G166"/>
    <mergeCell ref="A171:A172"/>
    <mergeCell ref="B171:B172"/>
    <mergeCell ref="C171:C172"/>
    <mergeCell ref="D171:D172"/>
    <mergeCell ref="E171:E172"/>
    <mergeCell ref="F171:F172"/>
    <mergeCell ref="G171:G172"/>
    <mergeCell ref="O167:O170"/>
    <mergeCell ref="P167:P170"/>
    <mergeCell ref="Q167:Q170"/>
    <mergeCell ref="R167:R170"/>
    <mergeCell ref="S167:S170"/>
    <mergeCell ref="T167:T170"/>
    <mergeCell ref="U167:U170"/>
    <mergeCell ref="V167:V170"/>
    <mergeCell ref="H167:H170"/>
    <mergeCell ref="I167:I170"/>
    <mergeCell ref="J167:J170"/>
    <mergeCell ref="K167:K170"/>
    <mergeCell ref="L167:L170"/>
    <mergeCell ref="M167:M170"/>
    <mergeCell ref="N167:N170"/>
    <mergeCell ref="R196:R198"/>
    <mergeCell ref="S196:S198"/>
    <mergeCell ref="T196:T198"/>
    <mergeCell ref="U196:U198"/>
    <mergeCell ref="V196:V198"/>
    <mergeCell ref="R194:R195"/>
    <mergeCell ref="A167:A170"/>
    <mergeCell ref="B167:B170"/>
    <mergeCell ref="C167:C170"/>
    <mergeCell ref="D167:D170"/>
    <mergeCell ref="E167:E170"/>
    <mergeCell ref="F167:F170"/>
    <mergeCell ref="G167:G170"/>
    <mergeCell ref="O171:O172"/>
    <mergeCell ref="P171:P172"/>
    <mergeCell ref="Q171:Q172"/>
    <mergeCell ref="R171:R172"/>
    <mergeCell ref="S171:S172"/>
    <mergeCell ref="T171:T172"/>
    <mergeCell ref="U171:U172"/>
    <mergeCell ref="V171:V172"/>
    <mergeCell ref="H171:H172"/>
    <mergeCell ref="I171:I172"/>
    <mergeCell ref="J171:J172"/>
    <mergeCell ref="K171:K172"/>
    <mergeCell ref="L171:L172"/>
    <mergeCell ref="M171:M172"/>
    <mergeCell ref="N171:N172"/>
    <mergeCell ref="H205:H208"/>
    <mergeCell ref="I205:I208"/>
    <mergeCell ref="J205:J208"/>
    <mergeCell ref="K205:K208"/>
    <mergeCell ref="L205:L208"/>
    <mergeCell ref="M205:M208"/>
    <mergeCell ref="N205:N208"/>
    <mergeCell ref="O183:O185"/>
    <mergeCell ref="P183:P185"/>
    <mergeCell ref="H183:H185"/>
    <mergeCell ref="I183:I185"/>
    <mergeCell ref="J183:J185"/>
    <mergeCell ref="J186:J189"/>
    <mergeCell ref="K186:K189"/>
    <mergeCell ref="L186:L189"/>
    <mergeCell ref="M186:M189"/>
    <mergeCell ref="N186:N189"/>
    <mergeCell ref="N194:N195"/>
    <mergeCell ref="Q218:Q219"/>
    <mergeCell ref="R218:R219"/>
    <mergeCell ref="S218:S219"/>
    <mergeCell ref="T218:T219"/>
    <mergeCell ref="U218:U219"/>
    <mergeCell ref="V218:V219"/>
    <mergeCell ref="Q209:Q212"/>
    <mergeCell ref="Q213:Q217"/>
    <mergeCell ref="R213:R217"/>
    <mergeCell ref="S213:S217"/>
    <mergeCell ref="T213:T217"/>
    <mergeCell ref="O213:O217"/>
    <mergeCell ref="U213:U217"/>
    <mergeCell ref="O205:O208"/>
    <mergeCell ref="P205:P208"/>
    <mergeCell ref="Q205:Q208"/>
    <mergeCell ref="R205:R208"/>
    <mergeCell ref="S205:S208"/>
    <mergeCell ref="T205:T208"/>
    <mergeCell ref="U205:U208"/>
    <mergeCell ref="V205:V208"/>
    <mergeCell ref="S220:S222"/>
    <mergeCell ref="T220:T222"/>
    <mergeCell ref="U220:U222"/>
    <mergeCell ref="V220:V222"/>
    <mergeCell ref="H220:H222"/>
    <mergeCell ref="I220:I222"/>
    <mergeCell ref="J220:J222"/>
    <mergeCell ref="K220:K222"/>
    <mergeCell ref="L220:L222"/>
    <mergeCell ref="M220:M222"/>
    <mergeCell ref="N220:N222"/>
    <mergeCell ref="L218:L219"/>
    <mergeCell ref="M218:M219"/>
    <mergeCell ref="N218:N219"/>
    <mergeCell ref="Q223:Q227"/>
    <mergeCell ref="A205:A208"/>
    <mergeCell ref="B205:B208"/>
    <mergeCell ref="C205:C208"/>
    <mergeCell ref="D205:D208"/>
    <mergeCell ref="E205:E208"/>
    <mergeCell ref="F205:F208"/>
    <mergeCell ref="G205:G208"/>
    <mergeCell ref="R209:R212"/>
    <mergeCell ref="S209:S212"/>
    <mergeCell ref="T209:T212"/>
    <mergeCell ref="U209:U212"/>
    <mergeCell ref="V209:V212"/>
    <mergeCell ref="A218:A219"/>
    <mergeCell ref="B218:B219"/>
    <mergeCell ref="C218:C219"/>
    <mergeCell ref="D218:D219"/>
    <mergeCell ref="E218:E219"/>
    <mergeCell ref="E235:E236"/>
    <mergeCell ref="F235:F236"/>
    <mergeCell ref="G235:G236"/>
    <mergeCell ref="H235:H236"/>
    <mergeCell ref="I235:I236"/>
    <mergeCell ref="D228:D231"/>
    <mergeCell ref="E228:E231"/>
    <mergeCell ref="F228:F231"/>
    <mergeCell ref="G228:G231"/>
    <mergeCell ref="P213:P217"/>
    <mergeCell ref="H213:H217"/>
    <mergeCell ref="I213:I217"/>
    <mergeCell ref="J213:J217"/>
    <mergeCell ref="K213:K217"/>
    <mergeCell ref="L213:L217"/>
    <mergeCell ref="M213:M217"/>
    <mergeCell ref="N213:N217"/>
    <mergeCell ref="N233:N234"/>
    <mergeCell ref="H223:H227"/>
    <mergeCell ref="I223:I227"/>
    <mergeCell ref="J223:J227"/>
    <mergeCell ref="K223:K227"/>
    <mergeCell ref="L223:L227"/>
    <mergeCell ref="M223:M227"/>
    <mergeCell ref="N223:N227"/>
    <mergeCell ref="F218:F219"/>
    <mergeCell ref="G218:G219"/>
    <mergeCell ref="N235:N236"/>
    <mergeCell ref="O235:O236"/>
    <mergeCell ref="P235:P236"/>
    <mergeCell ref="A220:A222"/>
    <mergeCell ref="B220:B222"/>
    <mergeCell ref="C220:C222"/>
    <mergeCell ref="D220:D222"/>
    <mergeCell ref="E220:E222"/>
    <mergeCell ref="F220:F222"/>
    <mergeCell ref="G220:G222"/>
    <mergeCell ref="J235:J236"/>
    <mergeCell ref="K235:K236"/>
    <mergeCell ref="L235:L236"/>
    <mergeCell ref="M235:M236"/>
    <mergeCell ref="A233:A234"/>
    <mergeCell ref="B233:B234"/>
    <mergeCell ref="C233:C234"/>
    <mergeCell ref="D233:D234"/>
    <mergeCell ref="E233:E234"/>
    <mergeCell ref="F233:F234"/>
    <mergeCell ref="G233:G234"/>
    <mergeCell ref="H233:H234"/>
    <mergeCell ref="I233:I234"/>
    <mergeCell ref="J233:J234"/>
    <mergeCell ref="K233:K234"/>
    <mergeCell ref="L233:L234"/>
    <mergeCell ref="M233:M234"/>
    <mergeCell ref="A223:A227"/>
    <mergeCell ref="B223:B227"/>
    <mergeCell ref="C223:C227"/>
    <mergeCell ref="D223:D227"/>
    <mergeCell ref="E223:E227"/>
    <mergeCell ref="F223:F227"/>
    <mergeCell ref="G223:G227"/>
    <mergeCell ref="A228:A231"/>
    <mergeCell ref="V233:V234"/>
    <mergeCell ref="O233:O234"/>
    <mergeCell ref="P233:P234"/>
    <mergeCell ref="Q233:Q234"/>
    <mergeCell ref="R233:R234"/>
    <mergeCell ref="S233:S234"/>
    <mergeCell ref="T233:T234"/>
    <mergeCell ref="U233:U234"/>
    <mergeCell ref="A209:A212"/>
    <mergeCell ref="B209:B212"/>
    <mergeCell ref="C209:C212"/>
    <mergeCell ref="D209:D212"/>
    <mergeCell ref="E209:E212"/>
    <mergeCell ref="F209:F212"/>
    <mergeCell ref="G209:G212"/>
    <mergeCell ref="A213:A217"/>
    <mergeCell ref="B213:B217"/>
    <mergeCell ref="C213:C217"/>
    <mergeCell ref="D213:D217"/>
    <mergeCell ref="E213:E217"/>
    <mergeCell ref="F213:F217"/>
    <mergeCell ref="G213:G217"/>
    <mergeCell ref="O220:O222"/>
    <mergeCell ref="P220:P222"/>
    <mergeCell ref="Q220:Q222"/>
    <mergeCell ref="H209:H212"/>
    <mergeCell ref="I209:I212"/>
    <mergeCell ref="J209:J212"/>
    <mergeCell ref="K209:K212"/>
    <mergeCell ref="L209:L212"/>
    <mergeCell ref="M209:M212"/>
    <mergeCell ref="N209:N212"/>
    <mergeCell ref="O209:O212"/>
    <mergeCell ref="P209:P212"/>
    <mergeCell ref="O218:O219"/>
    <mergeCell ref="P218:P219"/>
    <mergeCell ref="H218:H219"/>
    <mergeCell ref="I218:I219"/>
    <mergeCell ref="J218:J219"/>
    <mergeCell ref="K218:K219"/>
    <mergeCell ref="Q228:Q231"/>
    <mergeCell ref="R228:R231"/>
    <mergeCell ref="S228:S231"/>
    <mergeCell ref="T228:T231"/>
    <mergeCell ref="U228:U231"/>
    <mergeCell ref="V228:V231"/>
    <mergeCell ref="O223:O227"/>
    <mergeCell ref="P223:P227"/>
    <mergeCell ref="R223:R227"/>
    <mergeCell ref="S223:S227"/>
    <mergeCell ref="T223:T227"/>
    <mergeCell ref="U223:U227"/>
    <mergeCell ref="V223:V227"/>
    <mergeCell ref="O228:O231"/>
    <mergeCell ref="P228:P231"/>
    <mergeCell ref="H228:H231"/>
    <mergeCell ref="I228:I231"/>
    <mergeCell ref="J228:J231"/>
    <mergeCell ref="K228:K231"/>
    <mergeCell ref="L228:L231"/>
    <mergeCell ref="M228:M231"/>
    <mergeCell ref="N228:N231"/>
    <mergeCell ref="V213:V217"/>
    <mergeCell ref="R220:R222"/>
    <mergeCell ref="B228:B231"/>
    <mergeCell ref="C228:C231"/>
    <mergeCell ref="O173:O176"/>
    <mergeCell ref="P173:P176"/>
    <mergeCell ref="Q173:Q176"/>
    <mergeCell ref="R173:R176"/>
    <mergeCell ref="I177:I182"/>
    <mergeCell ref="J177:J182"/>
    <mergeCell ref="K177:K182"/>
    <mergeCell ref="L177:L182"/>
    <mergeCell ref="M177:M182"/>
    <mergeCell ref="N177:N182"/>
    <mergeCell ref="O177:O182"/>
    <mergeCell ref="P177:P182"/>
    <mergeCell ref="R177:R182"/>
    <mergeCell ref="S173:S176"/>
    <mergeCell ref="T173:T176"/>
    <mergeCell ref="R186:R189"/>
    <mergeCell ref="S186:S189"/>
    <mergeCell ref="T186:T189"/>
    <mergeCell ref="N196:N198"/>
    <mergeCell ref="Q196:Q198"/>
    <mergeCell ref="H194:H195"/>
    <mergeCell ref="I194:I195"/>
    <mergeCell ref="J194:J195"/>
    <mergeCell ref="K194:K195"/>
    <mergeCell ref="L194:L195"/>
    <mergeCell ref="M194:M195"/>
    <mergeCell ref="O194:O195"/>
    <mergeCell ref="P194:P195"/>
    <mergeCell ref="O190:O193"/>
    <mergeCell ref="P190:P193"/>
    <mergeCell ref="U173:U176"/>
    <mergeCell ref="V173:V176"/>
    <mergeCell ref="V177:V182"/>
    <mergeCell ref="A177:A182"/>
    <mergeCell ref="B177:B182"/>
    <mergeCell ref="C177:C182"/>
    <mergeCell ref="D177:D182"/>
    <mergeCell ref="H173:H176"/>
    <mergeCell ref="I173:I176"/>
    <mergeCell ref="J173:J176"/>
    <mergeCell ref="K173:K176"/>
    <mergeCell ref="L173:L176"/>
    <mergeCell ref="M173:M176"/>
    <mergeCell ref="N173:N176"/>
    <mergeCell ref="A173:A176"/>
    <mergeCell ref="B173:B176"/>
    <mergeCell ref="C173:C176"/>
    <mergeCell ref="D173:D176"/>
    <mergeCell ref="E173:E176"/>
    <mergeCell ref="F173:F176"/>
    <mergeCell ref="G173:G176"/>
    <mergeCell ref="E177:E182"/>
    <mergeCell ref="F177:F182"/>
    <mergeCell ref="G177:G182"/>
    <mergeCell ref="H177:H182"/>
    <mergeCell ref="A183:A185"/>
    <mergeCell ref="B183:B185"/>
    <mergeCell ref="C183:C185"/>
    <mergeCell ref="D183:D185"/>
    <mergeCell ref="E183:E185"/>
    <mergeCell ref="F183:F185"/>
    <mergeCell ref="G183:G185"/>
    <mergeCell ref="U186:U189"/>
    <mergeCell ref="V186:V189"/>
    <mergeCell ref="Q177:Q182"/>
    <mergeCell ref="Q183:Q185"/>
    <mergeCell ref="R183:R185"/>
    <mergeCell ref="S183:S185"/>
    <mergeCell ref="T183:T185"/>
    <mergeCell ref="U183:U185"/>
    <mergeCell ref="V183:V185"/>
    <mergeCell ref="K183:K185"/>
    <mergeCell ref="L183:L185"/>
    <mergeCell ref="M183:M185"/>
    <mergeCell ref="N183:N185"/>
    <mergeCell ref="O186:O189"/>
    <mergeCell ref="P186:P189"/>
    <mergeCell ref="S177:S182"/>
    <mergeCell ref="T177:T182"/>
    <mergeCell ref="U177:U182"/>
    <mergeCell ref="I190:I193"/>
    <mergeCell ref="J190:J193"/>
    <mergeCell ref="K190:K193"/>
    <mergeCell ref="L190:L193"/>
    <mergeCell ref="M190:M193"/>
    <mergeCell ref="N190:N193"/>
    <mergeCell ref="A190:A193"/>
    <mergeCell ref="B190:B193"/>
    <mergeCell ref="C190:C193"/>
    <mergeCell ref="D190:D193"/>
    <mergeCell ref="E190:E193"/>
    <mergeCell ref="F190:F193"/>
    <mergeCell ref="G190:G193"/>
    <mergeCell ref="S194:S195"/>
    <mergeCell ref="T194:T195"/>
    <mergeCell ref="A186:A189"/>
    <mergeCell ref="B186:B189"/>
    <mergeCell ref="C186:C189"/>
    <mergeCell ref="D186:D189"/>
    <mergeCell ref="E186:E189"/>
    <mergeCell ref="F186:F189"/>
    <mergeCell ref="G186:G189"/>
    <mergeCell ref="Q186:Q189"/>
    <mergeCell ref="H186:H189"/>
    <mergeCell ref="I186:I189"/>
    <mergeCell ref="U194:U195"/>
    <mergeCell ref="V194:V195"/>
    <mergeCell ref="A196:A198"/>
    <mergeCell ref="B196:B198"/>
    <mergeCell ref="C196:C198"/>
    <mergeCell ref="D196:D198"/>
    <mergeCell ref="E196:E198"/>
    <mergeCell ref="F196:F198"/>
    <mergeCell ref="G196:G198"/>
    <mergeCell ref="R190:R193"/>
    <mergeCell ref="S190:S193"/>
    <mergeCell ref="T190:T193"/>
    <mergeCell ref="U190:U193"/>
    <mergeCell ref="V190:V193"/>
    <mergeCell ref="Q194:Q195"/>
    <mergeCell ref="A194:A195"/>
    <mergeCell ref="B194:B195"/>
    <mergeCell ref="C194:C195"/>
    <mergeCell ref="D194:D195"/>
    <mergeCell ref="E194:E195"/>
    <mergeCell ref="F194:F195"/>
    <mergeCell ref="G194:G195"/>
    <mergeCell ref="O196:O198"/>
    <mergeCell ref="P196:P198"/>
    <mergeCell ref="H196:H198"/>
    <mergeCell ref="I196:I198"/>
    <mergeCell ref="J196:J198"/>
    <mergeCell ref="K196:K198"/>
    <mergeCell ref="L196:L198"/>
    <mergeCell ref="M196:M198"/>
    <mergeCell ref="Q190:Q193"/>
    <mergeCell ref="H190:H193"/>
    <mergeCell ref="O199:O201"/>
    <mergeCell ref="P199:P201"/>
    <mergeCell ref="Q199:Q201"/>
    <mergeCell ref="R199:R201"/>
    <mergeCell ref="S199:S201"/>
    <mergeCell ref="T199:T201"/>
    <mergeCell ref="U199:U201"/>
    <mergeCell ref="V199:V201"/>
    <mergeCell ref="H199:H201"/>
    <mergeCell ref="I199:I201"/>
    <mergeCell ref="J199:J201"/>
    <mergeCell ref="K199:K201"/>
    <mergeCell ref="L199:L201"/>
    <mergeCell ref="M199:M201"/>
    <mergeCell ref="N199:N201"/>
    <mergeCell ref="A199:A201"/>
    <mergeCell ref="B199:B201"/>
    <mergeCell ref="C199:C201"/>
    <mergeCell ref="D199:D201"/>
    <mergeCell ref="E199:E201"/>
    <mergeCell ref="F199:F201"/>
    <mergeCell ref="G199:G201"/>
    <mergeCell ref="O202:O204"/>
    <mergeCell ref="P202:P204"/>
    <mergeCell ref="Q202:Q204"/>
    <mergeCell ref="R202:R204"/>
    <mergeCell ref="S202:S204"/>
    <mergeCell ref="T202:T204"/>
    <mergeCell ref="U202:U204"/>
    <mergeCell ref="V202:V204"/>
    <mergeCell ref="H202:H204"/>
    <mergeCell ref="I202:I204"/>
    <mergeCell ref="J202:J204"/>
    <mergeCell ref="K202:K204"/>
    <mergeCell ref="L202:L204"/>
    <mergeCell ref="M202:M204"/>
    <mergeCell ref="N202:N204"/>
    <mergeCell ref="A202:A204"/>
    <mergeCell ref="B202:B204"/>
    <mergeCell ref="C202:C204"/>
    <mergeCell ref="D202:D204"/>
    <mergeCell ref="E202:E204"/>
    <mergeCell ref="F202:F204"/>
    <mergeCell ref="G202:G204"/>
    <mergeCell ref="O13:O14"/>
    <mergeCell ref="P13:P14"/>
    <mergeCell ref="Q13:Q14"/>
    <mergeCell ref="R13:R14"/>
    <mergeCell ref="S13:S14"/>
    <mergeCell ref="T13:T14"/>
    <mergeCell ref="U13:U14"/>
    <mergeCell ref="V13:V14"/>
    <mergeCell ref="H13:H14"/>
    <mergeCell ref="I13:I14"/>
    <mergeCell ref="J13:J14"/>
    <mergeCell ref="K13:K14"/>
    <mergeCell ref="L13:L14"/>
    <mergeCell ref="M13:M14"/>
    <mergeCell ref="N13:N14"/>
    <mergeCell ref="A13:A14"/>
    <mergeCell ref="B13:B14"/>
    <mergeCell ref="C13:C14"/>
    <mergeCell ref="D13:D14"/>
    <mergeCell ref="E13:E14"/>
    <mergeCell ref="F13:F14"/>
    <mergeCell ref="G13:G14"/>
    <mergeCell ref="H15:H16"/>
    <mergeCell ref="I15:I16"/>
    <mergeCell ref="J15:J16"/>
    <mergeCell ref="K15:K16"/>
    <mergeCell ref="L15:L16"/>
    <mergeCell ref="M15:M16"/>
    <mergeCell ref="N15:N16"/>
    <mergeCell ref="O15:O16"/>
    <mergeCell ref="P15:P16"/>
    <mergeCell ref="R15:R16"/>
    <mergeCell ref="S15:S16"/>
    <mergeCell ref="T15:T16"/>
    <mergeCell ref="U15:U16"/>
    <mergeCell ref="V15:V16"/>
    <mergeCell ref="A20:A21"/>
    <mergeCell ref="B20:B21"/>
    <mergeCell ref="C20:C21"/>
    <mergeCell ref="D20:D21"/>
    <mergeCell ref="E20:E21"/>
    <mergeCell ref="F20:F21"/>
    <mergeCell ref="G20:G21"/>
    <mergeCell ref="Q20:Q21"/>
    <mergeCell ref="R20:R21"/>
    <mergeCell ref="S20:S21"/>
    <mergeCell ref="T20:T21"/>
    <mergeCell ref="U20:U21"/>
    <mergeCell ref="V20:V21"/>
    <mergeCell ref="Q15:Q16"/>
    <mergeCell ref="Q17:Q19"/>
    <mergeCell ref="R17:R19"/>
    <mergeCell ref="S17:S19"/>
    <mergeCell ref="T17:T19"/>
    <mergeCell ref="U17:U19"/>
    <mergeCell ref="V17:V19"/>
    <mergeCell ref="A15:A16"/>
    <mergeCell ref="B15:B16"/>
    <mergeCell ref="C15:C16"/>
    <mergeCell ref="D15:D16"/>
    <mergeCell ref="E15:E16"/>
    <mergeCell ref="F15:F16"/>
    <mergeCell ref="G15:G16"/>
    <mergeCell ref="A17:A19"/>
    <mergeCell ref="B17:B19"/>
    <mergeCell ref="C17:C19"/>
    <mergeCell ref="D17:D19"/>
    <mergeCell ref="E17:E19"/>
    <mergeCell ref="F17:F19"/>
    <mergeCell ref="G17:G19"/>
    <mergeCell ref="O22:O24"/>
    <mergeCell ref="P22:P24"/>
    <mergeCell ref="Q22:Q24"/>
    <mergeCell ref="R22:R24"/>
    <mergeCell ref="S22:S24"/>
    <mergeCell ref="T22:T24"/>
    <mergeCell ref="U22:U24"/>
    <mergeCell ref="V22:V24"/>
    <mergeCell ref="H22:H24"/>
    <mergeCell ref="I22:I24"/>
    <mergeCell ref="J22:J24"/>
    <mergeCell ref="K22:K24"/>
    <mergeCell ref="L22:L24"/>
    <mergeCell ref="M22:M24"/>
    <mergeCell ref="N22:N24"/>
    <mergeCell ref="A22:A24"/>
    <mergeCell ref="W10:AE10"/>
    <mergeCell ref="AF10:AL10"/>
    <mergeCell ref="AM10:AR10"/>
    <mergeCell ref="G11:G12"/>
    <mergeCell ref="B22:B24"/>
    <mergeCell ref="C22:C24"/>
    <mergeCell ref="D22:D24"/>
    <mergeCell ref="E22:E24"/>
    <mergeCell ref="F22:F24"/>
    <mergeCell ref="G22:G24"/>
    <mergeCell ref="Q25:Q26"/>
    <mergeCell ref="Q27:Q28"/>
    <mergeCell ref="R27:R28"/>
    <mergeCell ref="S27:S28"/>
    <mergeCell ref="T27:T28"/>
    <mergeCell ref="U27:U28"/>
    <mergeCell ref="V27:V28"/>
    <mergeCell ref="O25:O26"/>
    <mergeCell ref="P25:P26"/>
    <mergeCell ref="R25:R26"/>
    <mergeCell ref="S25:S26"/>
    <mergeCell ref="T25:T26"/>
    <mergeCell ref="U25:U26"/>
    <mergeCell ref="V25:V26"/>
    <mergeCell ref="O27:O28"/>
    <mergeCell ref="P27:P28"/>
    <mergeCell ref="H27:H28"/>
    <mergeCell ref="I27:I28"/>
    <mergeCell ref="J27:J28"/>
    <mergeCell ref="K27:K28"/>
    <mergeCell ref="L27:L28"/>
    <mergeCell ref="M27:M28"/>
    <mergeCell ref="X11:X12"/>
    <mergeCell ref="Y11:Y12"/>
    <mergeCell ref="Z11:AE11"/>
    <mergeCell ref="AF11:AF12"/>
    <mergeCell ref="AQ11:AQ12"/>
    <mergeCell ref="AR11:AR12"/>
    <mergeCell ref="AJ11:AJ12"/>
    <mergeCell ref="AK11:AK12"/>
    <mergeCell ref="AL11:AL12"/>
    <mergeCell ref="AM11:AM12"/>
    <mergeCell ref="AN11:AN12"/>
    <mergeCell ref="AO11:AO12"/>
    <mergeCell ref="AP11:AP12"/>
    <mergeCell ref="A1:G1"/>
    <mergeCell ref="H1:AO1"/>
    <mergeCell ref="AP1:AR2"/>
    <mergeCell ref="A2:G5"/>
    <mergeCell ref="H2:AO3"/>
    <mergeCell ref="AP3:AR3"/>
    <mergeCell ref="AP4:AR4"/>
    <mergeCell ref="AP5:AR5"/>
    <mergeCell ref="H4:AO4"/>
    <mergeCell ref="H5:AO5"/>
    <mergeCell ref="AO6:AR6"/>
    <mergeCell ref="A7:E7"/>
    <mergeCell ref="F7:V7"/>
    <mergeCell ref="W7:Y7"/>
    <mergeCell ref="F8:V8"/>
    <mergeCell ref="A8:E8"/>
    <mergeCell ref="F9:V9"/>
    <mergeCell ref="A10:O10"/>
    <mergeCell ref="P10:V10"/>
    <mergeCell ref="AG11:AG12"/>
    <mergeCell ref="AH11:AH12"/>
    <mergeCell ref="AI11:AI12"/>
    <mergeCell ref="A9:E9"/>
    <mergeCell ref="A11:A12"/>
    <mergeCell ref="B11:B12"/>
    <mergeCell ref="C11:C12"/>
    <mergeCell ref="D11:D12"/>
    <mergeCell ref="E11:E12"/>
    <mergeCell ref="F11:F12"/>
    <mergeCell ref="O17:O19"/>
    <mergeCell ref="P17:P19"/>
    <mergeCell ref="H17:H19"/>
    <mergeCell ref="I17:I19"/>
    <mergeCell ref="J17:J19"/>
    <mergeCell ref="K17:K19"/>
    <mergeCell ref="L17:L19"/>
    <mergeCell ref="M17:M19"/>
    <mergeCell ref="N17:N19"/>
    <mergeCell ref="H11:H12"/>
    <mergeCell ref="I11:L11"/>
    <mergeCell ref="M11:M12"/>
    <mergeCell ref="N11:N12"/>
    <mergeCell ref="O11:O12"/>
    <mergeCell ref="P11:P12"/>
    <mergeCell ref="Q11:Q12"/>
    <mergeCell ref="R11:R12"/>
    <mergeCell ref="S11:S12"/>
    <mergeCell ref="T11:T12"/>
    <mergeCell ref="U11:U12"/>
    <mergeCell ref="V11:V12"/>
    <mergeCell ref="W11:W12"/>
    <mergeCell ref="O20:O21"/>
    <mergeCell ref="P20:P21"/>
    <mergeCell ref="H20:H21"/>
    <mergeCell ref="I20:I21"/>
    <mergeCell ref="J20:J21"/>
    <mergeCell ref="K20:K21"/>
    <mergeCell ref="L20:L21"/>
    <mergeCell ref="M20:M21"/>
    <mergeCell ref="N20:N21"/>
    <mergeCell ref="H25:H26"/>
    <mergeCell ref="I25:I26"/>
    <mergeCell ref="J25:J26"/>
    <mergeCell ref="K25:K26"/>
    <mergeCell ref="L25:L26"/>
    <mergeCell ref="M25:M26"/>
    <mergeCell ref="N25:N26"/>
    <mergeCell ref="A25:A26"/>
    <mergeCell ref="B25:B26"/>
    <mergeCell ref="C25:C26"/>
    <mergeCell ref="D25:D26"/>
    <mergeCell ref="E25:E26"/>
    <mergeCell ref="F25:F26"/>
    <mergeCell ref="G25:G26"/>
    <mergeCell ref="A27:A28"/>
    <mergeCell ref="B27:B28"/>
    <mergeCell ref="C27:C28"/>
    <mergeCell ref="D27:D28"/>
    <mergeCell ref="E27:E28"/>
    <mergeCell ref="F27:F28"/>
    <mergeCell ref="G27:G28"/>
    <mergeCell ref="O29:O32"/>
    <mergeCell ref="P29:P32"/>
    <mergeCell ref="Q29:Q32"/>
    <mergeCell ref="R29:R32"/>
    <mergeCell ref="S29:S32"/>
    <mergeCell ref="T29:T32"/>
    <mergeCell ref="U29:U32"/>
    <mergeCell ref="V29:V32"/>
    <mergeCell ref="H29:H32"/>
    <mergeCell ref="I29:I32"/>
    <mergeCell ref="J29:J32"/>
    <mergeCell ref="K29:K32"/>
    <mergeCell ref="L29:L32"/>
    <mergeCell ref="M29:M32"/>
    <mergeCell ref="N29:N32"/>
    <mergeCell ref="A29:A32"/>
    <mergeCell ref="B29:B32"/>
    <mergeCell ref="C29:C32"/>
    <mergeCell ref="D29:D32"/>
    <mergeCell ref="E29:E32"/>
    <mergeCell ref="F29:F32"/>
    <mergeCell ref="G29:G32"/>
    <mergeCell ref="N27:N28"/>
    <mergeCell ref="Q33:Q37"/>
    <mergeCell ref="R33:R37"/>
    <mergeCell ref="S33:S37"/>
    <mergeCell ref="T33:T37"/>
    <mergeCell ref="U33:U37"/>
    <mergeCell ref="V33:V37"/>
    <mergeCell ref="H33:H37"/>
    <mergeCell ref="I33:I37"/>
    <mergeCell ref="J33:J37"/>
    <mergeCell ref="K33:K37"/>
    <mergeCell ref="L33:L37"/>
    <mergeCell ref="M33:M37"/>
    <mergeCell ref="N33:N37"/>
    <mergeCell ref="A33:A37"/>
    <mergeCell ref="B33:B37"/>
    <mergeCell ref="C33:C37"/>
    <mergeCell ref="D33:D37"/>
    <mergeCell ref="E33:E37"/>
    <mergeCell ref="F33:F37"/>
    <mergeCell ref="G33:G37"/>
    <mergeCell ref="O33:O37"/>
    <mergeCell ref="P33:P37"/>
    <mergeCell ref="P38:P39"/>
    <mergeCell ref="K40:K41"/>
    <mergeCell ref="L40:L41"/>
    <mergeCell ref="M40:M41"/>
    <mergeCell ref="N40:N41"/>
    <mergeCell ref="O40:O41"/>
    <mergeCell ref="P40:P41"/>
    <mergeCell ref="Q38:Q39"/>
    <mergeCell ref="R38:R39"/>
    <mergeCell ref="S38:S39"/>
    <mergeCell ref="T38:T39"/>
    <mergeCell ref="U38:U39"/>
    <mergeCell ref="V38:V39"/>
    <mergeCell ref="H38:H39"/>
    <mergeCell ref="I38:I39"/>
    <mergeCell ref="J38:J39"/>
    <mergeCell ref="K38:K39"/>
    <mergeCell ref="L38:L39"/>
    <mergeCell ref="M38:M39"/>
    <mergeCell ref="N38:N39"/>
    <mergeCell ref="A38:A39"/>
    <mergeCell ref="B38:B39"/>
    <mergeCell ref="C38:C39"/>
    <mergeCell ref="D38:D39"/>
    <mergeCell ref="E38:E39"/>
    <mergeCell ref="F38:F39"/>
    <mergeCell ref="G38:G39"/>
    <mergeCell ref="R40:R41"/>
    <mergeCell ref="S40:S41"/>
    <mergeCell ref="T40:T41"/>
    <mergeCell ref="U40:U41"/>
    <mergeCell ref="V40:V41"/>
    <mergeCell ref="Q40:Q41"/>
    <mergeCell ref="H40:H41"/>
    <mergeCell ref="H45:H47"/>
    <mergeCell ref="I45:I47"/>
    <mergeCell ref="J45:J47"/>
    <mergeCell ref="K45:K47"/>
    <mergeCell ref="L45:L47"/>
    <mergeCell ref="M45:M47"/>
    <mergeCell ref="N45:N47"/>
    <mergeCell ref="A45:A47"/>
    <mergeCell ref="B45:B47"/>
    <mergeCell ref="C45:C47"/>
    <mergeCell ref="D45:D47"/>
    <mergeCell ref="E45:E47"/>
    <mergeCell ref="F45:F47"/>
    <mergeCell ref="G45:G47"/>
    <mergeCell ref="Q45:Q47"/>
    <mergeCell ref="I40:I41"/>
    <mergeCell ref="J40:J41"/>
    <mergeCell ref="O38:O39"/>
    <mergeCell ref="A40:A41"/>
    <mergeCell ref="B40:B41"/>
    <mergeCell ref="C40:C41"/>
    <mergeCell ref="D40:D41"/>
    <mergeCell ref="E40:E41"/>
    <mergeCell ref="F40:F41"/>
    <mergeCell ref="G40:G41"/>
    <mergeCell ref="O57:O59"/>
    <mergeCell ref="P57:P59"/>
    <mergeCell ref="Q57:Q59"/>
    <mergeCell ref="R57:R59"/>
    <mergeCell ref="S57:S59"/>
    <mergeCell ref="T57:T59"/>
    <mergeCell ref="U57:U59"/>
    <mergeCell ref="V57:V59"/>
    <mergeCell ref="H57:H59"/>
    <mergeCell ref="I57:I59"/>
    <mergeCell ref="J57:J59"/>
    <mergeCell ref="K57:K59"/>
    <mergeCell ref="L57:L59"/>
    <mergeCell ref="M57:M59"/>
    <mergeCell ref="N57:N59"/>
    <mergeCell ref="A57:A59"/>
    <mergeCell ref="B57:B59"/>
    <mergeCell ref="T60:T62"/>
    <mergeCell ref="U60:U62"/>
    <mergeCell ref="V60:V62"/>
    <mergeCell ref="H60:H62"/>
    <mergeCell ref="I60:I62"/>
    <mergeCell ref="J60:J62"/>
    <mergeCell ref="K60:K62"/>
    <mergeCell ref="L60:L62"/>
    <mergeCell ref="M60:M62"/>
    <mergeCell ref="N60:N62"/>
    <mergeCell ref="S48:S53"/>
    <mergeCell ref="O45:O47"/>
    <mergeCell ref="P45:P47"/>
    <mergeCell ref="R45:R47"/>
    <mergeCell ref="S45:S47"/>
    <mergeCell ref="T45:T47"/>
    <mergeCell ref="U45:U47"/>
    <mergeCell ref="V45:V47"/>
    <mergeCell ref="M48:M56"/>
    <mergeCell ref="N48:N56"/>
    <mergeCell ref="O48:O56"/>
    <mergeCell ref="P48:P56"/>
    <mergeCell ref="Q48:Q56"/>
    <mergeCell ref="R48:R56"/>
    <mergeCell ref="T48:T56"/>
    <mergeCell ref="U48:U56"/>
    <mergeCell ref="V48:V56"/>
    <mergeCell ref="H63:H64"/>
    <mergeCell ref="I63:I64"/>
    <mergeCell ref="J63:J64"/>
    <mergeCell ref="K63:K64"/>
    <mergeCell ref="L63:L64"/>
    <mergeCell ref="M63:M64"/>
    <mergeCell ref="N63:N64"/>
    <mergeCell ref="C57:C59"/>
    <mergeCell ref="D57:D59"/>
    <mergeCell ref="E57:E59"/>
    <mergeCell ref="F57:F59"/>
    <mergeCell ref="G57:G59"/>
    <mergeCell ref="O60:O62"/>
    <mergeCell ref="P60:P62"/>
    <mergeCell ref="Q60:Q62"/>
    <mergeCell ref="R60:R62"/>
    <mergeCell ref="S60:S62"/>
    <mergeCell ref="A63:A64"/>
    <mergeCell ref="B63:B64"/>
    <mergeCell ref="C63:C64"/>
    <mergeCell ref="D63:D64"/>
    <mergeCell ref="E63:E64"/>
    <mergeCell ref="F63:F64"/>
    <mergeCell ref="G63:G64"/>
    <mergeCell ref="A60:A62"/>
    <mergeCell ref="B60:B62"/>
    <mergeCell ref="C60:C62"/>
    <mergeCell ref="D60:D62"/>
    <mergeCell ref="E60:E62"/>
    <mergeCell ref="F60:F62"/>
    <mergeCell ref="G60:G62"/>
    <mergeCell ref="R75:R76"/>
    <mergeCell ref="S75:S76"/>
    <mergeCell ref="T75:T76"/>
    <mergeCell ref="H70:H74"/>
    <mergeCell ref="I70:I74"/>
    <mergeCell ref="J70:J74"/>
    <mergeCell ref="K70:K74"/>
    <mergeCell ref="L70:L74"/>
    <mergeCell ref="M70:M74"/>
    <mergeCell ref="N70:N74"/>
    <mergeCell ref="O75:O76"/>
    <mergeCell ref="P75:P76"/>
    <mergeCell ref="H75:H76"/>
    <mergeCell ref="I75:I76"/>
    <mergeCell ref="J75:J76"/>
    <mergeCell ref="K75:K76"/>
    <mergeCell ref="L75:L76"/>
    <mergeCell ref="M75:M76"/>
    <mergeCell ref="U75:U76"/>
    <mergeCell ref="V75:V76"/>
    <mergeCell ref="Q65:Q69"/>
    <mergeCell ref="Q70:Q74"/>
    <mergeCell ref="R70:R74"/>
    <mergeCell ref="S70:S74"/>
    <mergeCell ref="T70:T74"/>
    <mergeCell ref="O70:O74"/>
    <mergeCell ref="U70:U74"/>
    <mergeCell ref="V70:V74"/>
    <mergeCell ref="Q63:Q64"/>
    <mergeCell ref="R63:R64"/>
    <mergeCell ref="S63:S64"/>
    <mergeCell ref="T63:T64"/>
    <mergeCell ref="U63:U64"/>
    <mergeCell ref="V63:V64"/>
    <mergeCell ref="P70:P74"/>
    <mergeCell ref="O63:O64"/>
    <mergeCell ref="P63:P64"/>
    <mergeCell ref="T77:T79"/>
    <mergeCell ref="U77:U79"/>
    <mergeCell ref="V77:V79"/>
    <mergeCell ref="Q81:Q82"/>
    <mergeCell ref="A65:A69"/>
    <mergeCell ref="B65:B69"/>
    <mergeCell ref="C65:C69"/>
    <mergeCell ref="D65:D69"/>
    <mergeCell ref="E65:E69"/>
    <mergeCell ref="F65:F69"/>
    <mergeCell ref="G65:G69"/>
    <mergeCell ref="A70:A74"/>
    <mergeCell ref="B70:B74"/>
    <mergeCell ref="C70:C74"/>
    <mergeCell ref="D70:D74"/>
    <mergeCell ref="E70:E74"/>
    <mergeCell ref="F70:F74"/>
    <mergeCell ref="G70:G74"/>
    <mergeCell ref="O77:O79"/>
    <mergeCell ref="P77:P79"/>
    <mergeCell ref="Q77:Q79"/>
    <mergeCell ref="O65:O69"/>
    <mergeCell ref="P65:P69"/>
    <mergeCell ref="R65:R69"/>
    <mergeCell ref="S65:S69"/>
    <mergeCell ref="T65:T69"/>
    <mergeCell ref="U65:U69"/>
    <mergeCell ref="V65:V69"/>
    <mergeCell ref="A75:A76"/>
    <mergeCell ref="B75:B76"/>
    <mergeCell ref="C75:C76"/>
    <mergeCell ref="D75:D76"/>
    <mergeCell ref="H65:H69"/>
    <mergeCell ref="R81:R82"/>
    <mergeCell ref="S81:S82"/>
    <mergeCell ref="O81:O82"/>
    <mergeCell ref="P81:P82"/>
    <mergeCell ref="H81:H82"/>
    <mergeCell ref="I81:I82"/>
    <mergeCell ref="J81:J82"/>
    <mergeCell ref="K81:K82"/>
    <mergeCell ref="L81:L82"/>
    <mergeCell ref="M81:M82"/>
    <mergeCell ref="N81:N82"/>
    <mergeCell ref="R77:R79"/>
    <mergeCell ref="S77:S79"/>
    <mergeCell ref="E75:E76"/>
    <mergeCell ref="F75:F76"/>
    <mergeCell ref="G75:G76"/>
    <mergeCell ref="Q75:Q76"/>
    <mergeCell ref="N75:N76"/>
    <mergeCell ref="I65:I69"/>
    <mergeCell ref="J65:J69"/>
    <mergeCell ref="K65:K69"/>
    <mergeCell ref="L65:L69"/>
    <mergeCell ref="M65:M69"/>
    <mergeCell ref="N65:N69"/>
    <mergeCell ref="A83:A85"/>
    <mergeCell ref="B83:B85"/>
    <mergeCell ref="C83:C85"/>
    <mergeCell ref="D83:D85"/>
    <mergeCell ref="E83:E85"/>
    <mergeCell ref="F83:F85"/>
    <mergeCell ref="G83:G85"/>
    <mergeCell ref="H77:H79"/>
    <mergeCell ref="I77:I79"/>
    <mergeCell ref="J77:J79"/>
    <mergeCell ref="K77:K79"/>
    <mergeCell ref="L77:L79"/>
    <mergeCell ref="M77:M79"/>
    <mergeCell ref="N77:N79"/>
    <mergeCell ref="A77:A79"/>
    <mergeCell ref="B77:B79"/>
    <mergeCell ref="C77:C79"/>
    <mergeCell ref="D77:D79"/>
    <mergeCell ref="E77:E79"/>
    <mergeCell ref="F77:F79"/>
    <mergeCell ref="G77:G79"/>
    <mergeCell ref="A87:A88"/>
    <mergeCell ref="B87:B88"/>
    <mergeCell ref="C87:C88"/>
    <mergeCell ref="D87:D88"/>
    <mergeCell ref="E87:E88"/>
    <mergeCell ref="F87:F88"/>
    <mergeCell ref="G87:G88"/>
    <mergeCell ref="T81:T82"/>
    <mergeCell ref="U81:U82"/>
    <mergeCell ref="V81:V82"/>
    <mergeCell ref="A81:A82"/>
    <mergeCell ref="B81:B82"/>
    <mergeCell ref="C81:C82"/>
    <mergeCell ref="D81:D82"/>
    <mergeCell ref="E81:E82"/>
    <mergeCell ref="F81:F82"/>
    <mergeCell ref="G81:G82"/>
    <mergeCell ref="O83:O85"/>
    <mergeCell ref="P83:P85"/>
    <mergeCell ref="Q83:Q85"/>
    <mergeCell ref="R83:R85"/>
    <mergeCell ref="S83:S85"/>
    <mergeCell ref="T83:T85"/>
    <mergeCell ref="U83:U85"/>
    <mergeCell ref="V83:V85"/>
    <mergeCell ref="H83:H85"/>
    <mergeCell ref="I83:I85"/>
    <mergeCell ref="J83:J85"/>
    <mergeCell ref="K83:K85"/>
    <mergeCell ref="L83:L85"/>
    <mergeCell ref="M83:M85"/>
    <mergeCell ref="N83:N85"/>
    <mergeCell ref="O87:O88"/>
    <mergeCell ref="P87:P88"/>
    <mergeCell ref="Q87:Q88"/>
    <mergeCell ref="R87:R88"/>
    <mergeCell ref="S87:S88"/>
    <mergeCell ref="T87:T88"/>
    <mergeCell ref="U87:U88"/>
    <mergeCell ref="V87:V88"/>
    <mergeCell ref="H87:H88"/>
    <mergeCell ref="I87:I88"/>
    <mergeCell ref="J87:J88"/>
    <mergeCell ref="K87:K88"/>
    <mergeCell ref="L87:L88"/>
    <mergeCell ref="M87:M88"/>
    <mergeCell ref="N87:N88"/>
    <mergeCell ref="S89:S90"/>
    <mergeCell ref="T89:T90"/>
    <mergeCell ref="U89:U90"/>
    <mergeCell ref="T97:T98"/>
    <mergeCell ref="U97:U98"/>
    <mergeCell ref="V97:V98"/>
    <mergeCell ref="H97:H98"/>
    <mergeCell ref="I97:I98"/>
    <mergeCell ref="J97:J98"/>
    <mergeCell ref="K97:K98"/>
    <mergeCell ref="L97:L98"/>
    <mergeCell ref="M97:M98"/>
    <mergeCell ref="N97:N98"/>
    <mergeCell ref="T99:T100"/>
    <mergeCell ref="U99:U100"/>
    <mergeCell ref="V99:V100"/>
    <mergeCell ref="A89:A90"/>
    <mergeCell ref="B89:B90"/>
    <mergeCell ref="C89:C90"/>
    <mergeCell ref="D89:D90"/>
    <mergeCell ref="E89:E90"/>
    <mergeCell ref="F89:F90"/>
    <mergeCell ref="G89:G90"/>
    <mergeCell ref="H89:H90"/>
    <mergeCell ref="I89:I90"/>
    <mergeCell ref="J89:J90"/>
    <mergeCell ref="K89:K90"/>
    <mergeCell ref="L89:L90"/>
    <mergeCell ref="M89:M90"/>
    <mergeCell ref="N89:N90"/>
    <mergeCell ref="O89:O90"/>
    <mergeCell ref="P89:P90"/>
    <mergeCell ref="R89:R90"/>
    <mergeCell ref="V89:V90"/>
    <mergeCell ref="Q89:Q90"/>
    <mergeCell ref="N99:N100"/>
    <mergeCell ref="O99:O100"/>
    <mergeCell ref="P99:P100"/>
    <mergeCell ref="O97:O98"/>
    <mergeCell ref="P97:P98"/>
    <mergeCell ref="E102:E103"/>
    <mergeCell ref="F102:F103"/>
    <mergeCell ref="G102:G103"/>
    <mergeCell ref="Q97:Q98"/>
    <mergeCell ref="R97:R98"/>
    <mergeCell ref="S97:S98"/>
    <mergeCell ref="A99:A100"/>
    <mergeCell ref="B99:B100"/>
    <mergeCell ref="C99:C100"/>
    <mergeCell ref="D99:D100"/>
    <mergeCell ref="E99:E100"/>
    <mergeCell ref="F99:F100"/>
    <mergeCell ref="G99:G100"/>
    <mergeCell ref="H99:H100"/>
    <mergeCell ref="J102:J103"/>
    <mergeCell ref="K102:K103"/>
    <mergeCell ref="L102:L103"/>
    <mergeCell ref="M102:M103"/>
    <mergeCell ref="A102:A103"/>
    <mergeCell ref="B102:B103"/>
    <mergeCell ref="C102:C103"/>
    <mergeCell ref="D102:D103"/>
    <mergeCell ref="A97:A98"/>
    <mergeCell ref="B97:B98"/>
    <mergeCell ref="C97:C98"/>
    <mergeCell ref="D97:D98"/>
    <mergeCell ref="E97:E98"/>
    <mergeCell ref="F97:F98"/>
    <mergeCell ref="G97:G98"/>
    <mergeCell ref="I99:I100"/>
    <mergeCell ref="J99:J100"/>
    <mergeCell ref="K99:K100"/>
    <mergeCell ref="L99:L100"/>
    <mergeCell ref="M99:M100"/>
    <mergeCell ref="Q102:Q103"/>
    <mergeCell ref="N102:N103"/>
    <mergeCell ref="D104:D106"/>
    <mergeCell ref="E104:E106"/>
    <mergeCell ref="F104:F106"/>
    <mergeCell ref="G104:G106"/>
    <mergeCell ref="R102:R103"/>
    <mergeCell ref="S102:S103"/>
    <mergeCell ref="T102:T103"/>
    <mergeCell ref="U102:U103"/>
    <mergeCell ref="O107:O108"/>
    <mergeCell ref="P107:P108"/>
    <mergeCell ref="R107:R108"/>
    <mergeCell ref="S107:S108"/>
    <mergeCell ref="T107:T108"/>
    <mergeCell ref="U107:U108"/>
    <mergeCell ref="H107:H108"/>
    <mergeCell ref="I107:I108"/>
    <mergeCell ref="J107:J108"/>
    <mergeCell ref="K107:K108"/>
    <mergeCell ref="L107:L108"/>
    <mergeCell ref="M107:M108"/>
    <mergeCell ref="N107:N108"/>
    <mergeCell ref="D107:D108"/>
    <mergeCell ref="E107:E108"/>
    <mergeCell ref="F107:F108"/>
    <mergeCell ref="G107:G108"/>
    <mergeCell ref="N104:N106"/>
    <mergeCell ref="O104:O106"/>
    <mergeCell ref="P102:P103"/>
    <mergeCell ref="H102:H103"/>
    <mergeCell ref="I102:I103"/>
    <mergeCell ref="I109:I110"/>
    <mergeCell ref="J109:J110"/>
    <mergeCell ref="K109:K110"/>
    <mergeCell ref="L109:L110"/>
    <mergeCell ref="M109:M110"/>
    <mergeCell ref="N109:N110"/>
    <mergeCell ref="A107:A108"/>
    <mergeCell ref="B107:B108"/>
    <mergeCell ref="C107:C108"/>
    <mergeCell ref="Q104:Q106"/>
    <mergeCell ref="H104:H106"/>
    <mergeCell ref="I104:I106"/>
    <mergeCell ref="J104:J106"/>
    <mergeCell ref="K104:K106"/>
    <mergeCell ref="L104:L106"/>
    <mergeCell ref="M104:M106"/>
    <mergeCell ref="Q107:Q108"/>
    <mergeCell ref="P104:P106"/>
    <mergeCell ref="A104:A106"/>
    <mergeCell ref="B104:B106"/>
    <mergeCell ref="C104:C106"/>
    <mergeCell ref="A119:A121"/>
    <mergeCell ref="B119:B121"/>
    <mergeCell ref="C119:C121"/>
    <mergeCell ref="D119:D121"/>
    <mergeCell ref="E119:E121"/>
    <mergeCell ref="F119:F121"/>
    <mergeCell ref="L122:L125"/>
    <mergeCell ref="A130:A132"/>
    <mergeCell ref="B130:B132"/>
    <mergeCell ref="C130:C132"/>
    <mergeCell ref="H130:H132"/>
    <mergeCell ref="I130:I132"/>
    <mergeCell ref="J130:J132"/>
    <mergeCell ref="R112:R115"/>
    <mergeCell ref="S112:S115"/>
    <mergeCell ref="T112:T115"/>
    <mergeCell ref="U112:U115"/>
    <mergeCell ref="H112:H115"/>
    <mergeCell ref="I112:I115"/>
    <mergeCell ref="J112:J115"/>
    <mergeCell ref="K112:K115"/>
    <mergeCell ref="L112:L115"/>
    <mergeCell ref="M112:M115"/>
    <mergeCell ref="N112:N115"/>
    <mergeCell ref="A112:A115"/>
    <mergeCell ref="B112:B115"/>
    <mergeCell ref="C112:C115"/>
    <mergeCell ref="D112:D115"/>
    <mergeCell ref="M122:M125"/>
    <mergeCell ref="N122:N125"/>
    <mergeCell ref="Q119:Q121"/>
    <mergeCell ref="R119:R121"/>
    <mergeCell ref="A109:A110"/>
    <mergeCell ref="B109:B110"/>
    <mergeCell ref="C109:C110"/>
    <mergeCell ref="D109:D110"/>
    <mergeCell ref="E109:E110"/>
    <mergeCell ref="F109:F110"/>
    <mergeCell ref="G109:G110"/>
    <mergeCell ref="O112:O115"/>
    <mergeCell ref="P112:P115"/>
    <mergeCell ref="D122:D125"/>
    <mergeCell ref="E122:E125"/>
    <mergeCell ref="F122:F125"/>
    <mergeCell ref="G122:G125"/>
    <mergeCell ref="T126:T129"/>
    <mergeCell ref="U126:U129"/>
    <mergeCell ref="S119:S121"/>
    <mergeCell ref="T119:T121"/>
    <mergeCell ref="U119:U121"/>
    <mergeCell ref="R122:R125"/>
    <mergeCell ref="S122:S125"/>
    <mergeCell ref="T122:T125"/>
    <mergeCell ref="O119:O121"/>
    <mergeCell ref="P119:P121"/>
    <mergeCell ref="H119:H121"/>
    <mergeCell ref="I119:I121"/>
    <mergeCell ref="J119:J121"/>
    <mergeCell ref="K119:K121"/>
    <mergeCell ref="L119:L121"/>
    <mergeCell ref="M119:M121"/>
    <mergeCell ref="N119:N121"/>
    <mergeCell ref="C126:C129"/>
    <mergeCell ref="D126:D129"/>
    <mergeCell ref="U134:U136"/>
    <mergeCell ref="Q122:Q125"/>
    <mergeCell ref="H122:H125"/>
    <mergeCell ref="I122:I125"/>
    <mergeCell ref="J122:J125"/>
    <mergeCell ref="K122:K125"/>
    <mergeCell ref="E112:E115"/>
    <mergeCell ref="F112:F115"/>
    <mergeCell ref="G112:G115"/>
    <mergeCell ref="Q109:Q110"/>
    <mergeCell ref="V122:V125"/>
    <mergeCell ref="Q126:Q129"/>
    <mergeCell ref="R109:R110"/>
    <mergeCell ref="S109:S110"/>
    <mergeCell ref="T109:T110"/>
    <mergeCell ref="U109:U110"/>
    <mergeCell ref="V109:V110"/>
    <mergeCell ref="M134:M136"/>
    <mergeCell ref="E126:E129"/>
    <mergeCell ref="F126:F129"/>
    <mergeCell ref="G126:G129"/>
    <mergeCell ref="V112:V115"/>
    <mergeCell ref="V126:V129"/>
    <mergeCell ref="H126:H129"/>
    <mergeCell ref="I126:I129"/>
    <mergeCell ref="J126:J129"/>
    <mergeCell ref="K126:K129"/>
    <mergeCell ref="L126:L129"/>
    <mergeCell ref="M126:M129"/>
    <mergeCell ref="N126:N129"/>
    <mergeCell ref="V119:V121"/>
    <mergeCell ref="H109:H110"/>
    <mergeCell ref="O126:O129"/>
    <mergeCell ref="P126:P129"/>
    <mergeCell ref="R126:R129"/>
    <mergeCell ref="S126:S129"/>
    <mergeCell ref="O122:O125"/>
    <mergeCell ref="P122:P125"/>
    <mergeCell ref="U122:U125"/>
    <mergeCell ref="G119:G121"/>
    <mergeCell ref="A126:A129"/>
    <mergeCell ref="B126:B129"/>
    <mergeCell ref="A134:A136"/>
    <mergeCell ref="B134:B136"/>
    <mergeCell ref="C134:C136"/>
    <mergeCell ref="D134:D136"/>
    <mergeCell ref="E134:E136"/>
    <mergeCell ref="F134:F136"/>
    <mergeCell ref="G134:G136"/>
    <mergeCell ref="H134:H136"/>
    <mergeCell ref="I134:I136"/>
    <mergeCell ref="J134:J136"/>
    <mergeCell ref="K134:K136"/>
    <mergeCell ref="L134:L136"/>
    <mergeCell ref="K130:K132"/>
    <mergeCell ref="L130:L132"/>
    <mergeCell ref="M130:M132"/>
    <mergeCell ref="N130:N132"/>
    <mergeCell ref="O134:O136"/>
    <mergeCell ref="P134:P136"/>
    <mergeCell ref="Q134:Q136"/>
    <mergeCell ref="R134:R136"/>
    <mergeCell ref="S134:S136"/>
    <mergeCell ref="T134:T136"/>
    <mergeCell ref="A122:A125"/>
    <mergeCell ref="B122:B125"/>
    <mergeCell ref="C122:C125"/>
    <mergeCell ref="A254:AR254"/>
    <mergeCell ref="AO46:AO47"/>
    <mergeCell ref="AP46:AP47"/>
    <mergeCell ref="AR46:AR47"/>
    <mergeCell ref="AQ46:AQ47"/>
    <mergeCell ref="A48:A56"/>
    <mergeCell ref="B48:B56"/>
    <mergeCell ref="C48:C56"/>
    <mergeCell ref="D48:D56"/>
    <mergeCell ref="E48:E56"/>
    <mergeCell ref="F48:F56"/>
    <mergeCell ref="G48:G56"/>
    <mergeCell ref="H48:H56"/>
    <mergeCell ref="I48:I56"/>
    <mergeCell ref="J48:J56"/>
    <mergeCell ref="K48:K56"/>
    <mergeCell ref="L48:L56"/>
    <mergeCell ref="V134:V136"/>
    <mergeCell ref="R130:R132"/>
    <mergeCell ref="S130:S132"/>
    <mergeCell ref="T130:T132"/>
    <mergeCell ref="U130:U132"/>
    <mergeCell ref="V130:V132"/>
    <mergeCell ref="O130:O132"/>
    <mergeCell ref="P130:P132"/>
    <mergeCell ref="N134:N136"/>
    <mergeCell ref="AD46:AD47"/>
    <mergeCell ref="Q112:Q115"/>
    <mergeCell ref="Q130:Q132"/>
    <mergeCell ref="X46:X47"/>
    <mergeCell ref="W46:W47"/>
    <mergeCell ref="Y46:Y47"/>
    <mergeCell ref="Z46:Z47"/>
    <mergeCell ref="AA46:AA47"/>
    <mergeCell ref="AB46:AB47"/>
    <mergeCell ref="AE46:AE47"/>
    <mergeCell ref="AG46:AG47"/>
    <mergeCell ref="AH46:AH47"/>
    <mergeCell ref="AI46:AI47"/>
    <mergeCell ref="AJ46:AJ47"/>
    <mergeCell ref="AK46:AK47"/>
    <mergeCell ref="AL46:AL47"/>
    <mergeCell ref="AM46:AM47"/>
    <mergeCell ref="D130:D132"/>
    <mergeCell ref="E130:E132"/>
    <mergeCell ref="F130:F132"/>
    <mergeCell ref="G130:G132"/>
    <mergeCell ref="V107:V108"/>
    <mergeCell ref="O109:O110"/>
    <mergeCell ref="P109:P110"/>
    <mergeCell ref="R104:R106"/>
    <mergeCell ref="S104:S106"/>
    <mergeCell ref="T104:T106"/>
    <mergeCell ref="U104:U106"/>
    <mergeCell ref="V104:V106"/>
    <mergeCell ref="V102:V103"/>
    <mergeCell ref="Q99:Q100"/>
    <mergeCell ref="R99:R100"/>
    <mergeCell ref="S99:S100"/>
    <mergeCell ref="O102:O103"/>
    <mergeCell ref="AC46:AC47"/>
  </mergeCells>
  <phoneticPr fontId="80" type="noConversion"/>
  <conditionalFormatting sqref="P13 P15 P117:P118 AG13:AG46 AG48:AG253">
    <cfRule type="cellIs" dxfId="86" priority="27" stopIfTrue="1" operator="equal">
      <formula>"Muy Alta"</formula>
    </cfRule>
  </conditionalFormatting>
  <conditionalFormatting sqref="P13 P15 P117:P118 AG13:AG46 AG48:AG253">
    <cfRule type="cellIs" dxfId="85" priority="28" stopIfTrue="1" operator="equal">
      <formula>"Alta"</formula>
    </cfRule>
  </conditionalFormatting>
  <conditionalFormatting sqref="P13 P15 P117:P118 AG13:AG46 AG48:AG253">
    <cfRule type="cellIs" dxfId="84" priority="29" stopIfTrue="1" operator="equal">
      <formula>"Media"</formula>
    </cfRule>
  </conditionalFormatting>
  <conditionalFormatting sqref="P13 P15 P117:P118 AG13:AG46 AG48:AG253">
    <cfRule type="cellIs" dxfId="83" priority="30" stopIfTrue="1" operator="equal">
      <formula>"Baja"</formula>
    </cfRule>
  </conditionalFormatting>
  <conditionalFormatting sqref="P13 P15 P117:P118 AG13:AG46 AG48:AG253">
    <cfRule type="cellIs" dxfId="82" priority="31" stopIfTrue="1" operator="equal">
      <formula>"Muy Baja"</formula>
    </cfRule>
  </conditionalFormatting>
  <conditionalFormatting sqref="AI13:AI46 AI48:AI253">
    <cfRule type="cellIs" dxfId="81" priority="37" stopIfTrue="1" operator="equal">
      <formula>"Catastrófico"</formula>
    </cfRule>
  </conditionalFormatting>
  <conditionalFormatting sqref="AI13:AI46 AI48:AI253">
    <cfRule type="cellIs" dxfId="80" priority="38" stopIfTrue="1" operator="equal">
      <formula>"Mayor"</formula>
    </cfRule>
  </conditionalFormatting>
  <conditionalFormatting sqref="AI13:AI46 AI48:AI253">
    <cfRule type="cellIs" dxfId="79" priority="39" stopIfTrue="1" operator="equal">
      <formula>"Moderado"</formula>
    </cfRule>
  </conditionalFormatting>
  <conditionalFormatting sqref="AI13:AI46 AI48:AI253">
    <cfRule type="cellIs" dxfId="78" priority="40" stopIfTrue="1" operator="equal">
      <formula>"Menor"</formula>
    </cfRule>
  </conditionalFormatting>
  <conditionalFormatting sqref="AI13:AI46 AI48:AI253">
    <cfRule type="cellIs" dxfId="77" priority="41" stopIfTrue="1" operator="equal">
      <formula>"Leve"</formula>
    </cfRule>
  </conditionalFormatting>
  <conditionalFormatting sqref="AK13:AK46 AK48:AK253">
    <cfRule type="cellIs" dxfId="76" priority="42" stopIfTrue="1" operator="equal">
      <formula>"Extremo"</formula>
    </cfRule>
  </conditionalFormatting>
  <conditionalFormatting sqref="AK13:AK46 AK48:AK253">
    <cfRule type="cellIs" dxfId="75" priority="43" stopIfTrue="1" operator="equal">
      <formula>"Alto"</formula>
    </cfRule>
  </conditionalFormatting>
  <conditionalFormatting sqref="AK13:AK46 AK48:AK253">
    <cfRule type="cellIs" dxfId="74" priority="44" stopIfTrue="1" operator="equal">
      <formula>"Moderado"</formula>
    </cfRule>
  </conditionalFormatting>
  <conditionalFormatting sqref="AK13:AK46 AK48:AK253">
    <cfRule type="cellIs" dxfId="73" priority="45" stopIfTrue="1" operator="equal">
      <formula>"Bajo"</formula>
    </cfRule>
  </conditionalFormatting>
  <conditionalFormatting sqref="P33 P137">
    <cfRule type="cellIs" dxfId="72" priority="46" stopIfTrue="1" operator="equal">
      <formula>"Muy Alta"</formula>
    </cfRule>
  </conditionalFormatting>
  <conditionalFormatting sqref="P33 P137">
    <cfRule type="cellIs" dxfId="71" priority="47" stopIfTrue="1" operator="equal">
      <formula>"Alta"</formula>
    </cfRule>
  </conditionalFormatting>
  <conditionalFormatting sqref="P33 P137">
    <cfRule type="cellIs" dxfId="70" priority="48" stopIfTrue="1" operator="equal">
      <formula>"Media"</formula>
    </cfRule>
  </conditionalFormatting>
  <conditionalFormatting sqref="P33 P137">
    <cfRule type="cellIs" dxfId="69" priority="49" stopIfTrue="1" operator="equal">
      <formula>"Baja"</formula>
    </cfRule>
  </conditionalFormatting>
  <conditionalFormatting sqref="P33 P137">
    <cfRule type="cellIs" dxfId="68" priority="50" stopIfTrue="1" operator="equal">
      <formula>"Muy Baja"</formula>
    </cfRule>
  </conditionalFormatting>
  <conditionalFormatting sqref="P17 P119">
    <cfRule type="cellIs" dxfId="67" priority="51" stopIfTrue="1" operator="equal">
      <formula>"Muy Alta"</formula>
    </cfRule>
  </conditionalFormatting>
  <conditionalFormatting sqref="P17 P119">
    <cfRule type="cellIs" dxfId="66" priority="52" stopIfTrue="1" operator="equal">
      <formula>"Alta"</formula>
    </cfRule>
  </conditionalFormatting>
  <conditionalFormatting sqref="P17 P119">
    <cfRule type="cellIs" dxfId="65" priority="53" stopIfTrue="1" operator="equal">
      <formula>"Media"</formula>
    </cfRule>
  </conditionalFormatting>
  <conditionalFormatting sqref="P17 P119">
    <cfRule type="cellIs" dxfId="64" priority="54" stopIfTrue="1" operator="equal">
      <formula>"Baja"</formula>
    </cfRule>
  </conditionalFormatting>
  <conditionalFormatting sqref="P17 P119">
    <cfRule type="cellIs" dxfId="63" priority="55" stopIfTrue="1" operator="equal">
      <formula>"Muy Baja"</formula>
    </cfRule>
  </conditionalFormatting>
  <conditionalFormatting sqref="P20 P122">
    <cfRule type="cellIs" dxfId="62" priority="56" stopIfTrue="1" operator="equal">
      <formula>"Muy Alta"</formula>
    </cfRule>
  </conditionalFormatting>
  <conditionalFormatting sqref="P20 P122">
    <cfRule type="cellIs" dxfId="61" priority="57" stopIfTrue="1" operator="equal">
      <formula>"Alta"</formula>
    </cfRule>
  </conditionalFormatting>
  <conditionalFormatting sqref="P20 P122">
    <cfRule type="cellIs" dxfId="60" priority="58" stopIfTrue="1" operator="equal">
      <formula>"Media"</formula>
    </cfRule>
  </conditionalFormatting>
  <conditionalFormatting sqref="P20 P122">
    <cfRule type="cellIs" dxfId="59" priority="59" stopIfTrue="1" operator="equal">
      <formula>"Baja"</formula>
    </cfRule>
  </conditionalFormatting>
  <conditionalFormatting sqref="P20 P122">
    <cfRule type="cellIs" dxfId="58" priority="60" stopIfTrue="1" operator="equal">
      <formula>"Muy Baja"</formula>
    </cfRule>
  </conditionalFormatting>
  <conditionalFormatting sqref="P22 P126">
    <cfRule type="cellIs" dxfId="57" priority="61" stopIfTrue="1" operator="equal">
      <formula>"Muy Alta"</formula>
    </cfRule>
  </conditionalFormatting>
  <conditionalFormatting sqref="P22 P126">
    <cfRule type="cellIs" dxfId="56" priority="62" stopIfTrue="1" operator="equal">
      <formula>"Alta"</formula>
    </cfRule>
  </conditionalFormatting>
  <conditionalFormatting sqref="P22 P126">
    <cfRule type="cellIs" dxfId="55" priority="63" stopIfTrue="1" operator="equal">
      <formula>"Media"</formula>
    </cfRule>
  </conditionalFormatting>
  <conditionalFormatting sqref="P22 P126">
    <cfRule type="cellIs" dxfId="54" priority="64" stopIfTrue="1" operator="equal">
      <formula>"Baja"</formula>
    </cfRule>
  </conditionalFormatting>
  <conditionalFormatting sqref="P22 P126">
    <cfRule type="cellIs" dxfId="53" priority="65" stopIfTrue="1" operator="equal">
      <formula>"Muy Baja"</formula>
    </cfRule>
  </conditionalFormatting>
  <conditionalFormatting sqref="P25 P130">
    <cfRule type="cellIs" dxfId="52" priority="66" stopIfTrue="1" operator="equal">
      <formula>"Muy Alta"</formula>
    </cfRule>
  </conditionalFormatting>
  <conditionalFormatting sqref="P25 P130">
    <cfRule type="cellIs" dxfId="51" priority="67" stopIfTrue="1" operator="equal">
      <formula>"Alta"</formula>
    </cfRule>
  </conditionalFormatting>
  <conditionalFormatting sqref="P25 P130">
    <cfRule type="cellIs" dxfId="50" priority="68" stopIfTrue="1" operator="equal">
      <formula>"Media"</formula>
    </cfRule>
  </conditionalFormatting>
  <conditionalFormatting sqref="P25 P130">
    <cfRule type="cellIs" dxfId="49" priority="69" stopIfTrue="1" operator="equal">
      <formula>"Baja"</formula>
    </cfRule>
  </conditionalFormatting>
  <conditionalFormatting sqref="P25 P130">
    <cfRule type="cellIs" dxfId="48" priority="70" stopIfTrue="1" operator="equal">
      <formula>"Muy Baja"</formula>
    </cfRule>
  </conditionalFormatting>
  <conditionalFormatting sqref="P27 P133">
    <cfRule type="cellIs" dxfId="47" priority="71" stopIfTrue="1" operator="equal">
      <formula>"Muy Alta"</formula>
    </cfRule>
  </conditionalFormatting>
  <conditionalFormatting sqref="P27 P133">
    <cfRule type="cellIs" dxfId="46" priority="72" stopIfTrue="1" operator="equal">
      <formula>"Alta"</formula>
    </cfRule>
  </conditionalFormatting>
  <conditionalFormatting sqref="P27 P133">
    <cfRule type="cellIs" dxfId="45" priority="73" stopIfTrue="1" operator="equal">
      <formula>"Media"</formula>
    </cfRule>
  </conditionalFormatting>
  <conditionalFormatting sqref="P27 P133">
    <cfRule type="cellIs" dxfId="44" priority="74" stopIfTrue="1" operator="equal">
      <formula>"Baja"</formula>
    </cfRule>
  </conditionalFormatting>
  <conditionalFormatting sqref="P27 P133">
    <cfRule type="cellIs" dxfId="43" priority="75" stopIfTrue="1" operator="equal">
      <formula>"Muy Baja"</formula>
    </cfRule>
  </conditionalFormatting>
  <conditionalFormatting sqref="P29 P134">
    <cfRule type="cellIs" dxfId="42" priority="76" stopIfTrue="1" operator="equal">
      <formula>"Muy Alta"</formula>
    </cfRule>
  </conditionalFormatting>
  <conditionalFormatting sqref="P29 P134">
    <cfRule type="cellIs" dxfId="41" priority="77" stopIfTrue="1" operator="equal">
      <formula>"Alta"</formula>
    </cfRule>
  </conditionalFormatting>
  <conditionalFormatting sqref="P29 P134">
    <cfRule type="cellIs" dxfId="40" priority="78" stopIfTrue="1" operator="equal">
      <formula>"Media"</formula>
    </cfRule>
  </conditionalFormatting>
  <conditionalFormatting sqref="P29 P134">
    <cfRule type="cellIs" dxfId="39" priority="79" stopIfTrue="1" operator="equal">
      <formula>"Baja"</formula>
    </cfRule>
  </conditionalFormatting>
  <conditionalFormatting sqref="P29 P134">
    <cfRule type="cellIs" dxfId="38" priority="80" stopIfTrue="1" operator="equal">
      <formula>"Muy Baja"</formula>
    </cfRule>
  </conditionalFormatting>
  <conditionalFormatting sqref="P38 P40 P42:P45 P48 P57 P60 P63 P65 P70 P75 P77 P80:P81 P83 P86:P87 P89 P91:P97 P99 P101:P102 P104 P107 P109 P111:P112 P116 P139 P141:P142 P144 P146:P147 P149 P151 P153 P155 P158 P160 P162 P164:P165 P167 P171 P173 P177 P183 P186 P190 P194 P196 P199 P202 P205 P209 P213 P218 P220 P223 P228 P232:P233 P235 P237 P239 P241:P242 P245 P248:P249 P251:P252">
    <cfRule type="cellIs" dxfId="37" priority="81" stopIfTrue="1" operator="equal">
      <formula>"Muy Alta"</formula>
    </cfRule>
  </conditionalFormatting>
  <conditionalFormatting sqref="P38 P40 P42:P45 P48 P57 P60 P63 P65 P70 P75 P77 P80:P81 P83 P86:P87 P89 P91:P97 P99 P101:P102 P104 P107 P109 P111:P112 P116 P139 P141:P142 P144 P146:P147 P149 P151 P153 P155 P158 P160 P162 P164:P165 P167 P171 P173 P177 P183 P186 P190 P194 P196 P199 P202 P205 P209 P213 P218 P220 P223 P228 P232:P233 P235 P237 P239 P241:P242 P245 P248:P249 P251:P252">
    <cfRule type="cellIs" dxfId="36" priority="82" stopIfTrue="1" operator="equal">
      <formula>"Alta"</formula>
    </cfRule>
  </conditionalFormatting>
  <conditionalFormatting sqref="P38 P40 P42:P45 P48 P57 P60 P63 P65 P70 P75 P77 P80:P81 P83 P86:P87 P89 P91:P97 P99 P101:P102 P104 P107 P109 P111:P112 P116 P139 P141:P142 P144 P146:P147 P149 P151 P153 P155 P158 P160 P162 P164:P165 P167 P171 P173 P177 P183 P186 P190 P194 P196 P199 P202 P205 P209 P213 P218 P220 P223 P228 P232:P233 P235 P237 P239 P241:P242 P245 P248:P249 P251:P252">
    <cfRule type="cellIs" dxfId="35" priority="83" stopIfTrue="1" operator="equal">
      <formula>"Media"</formula>
    </cfRule>
  </conditionalFormatting>
  <conditionalFormatting sqref="P38 P40 P42:P45 P48 P57 P60 P63 P65 P70 P75 P77 P80:P81 P83 P86:P87 P89 P91:P97 P99 P101:P102 P104 P107 P109 P111:P112 P116 P139 P141:P142 P144 P146:P147 P149 P151 P153 P155 P158 P160 P162 P164:P165 P167 P171 P173 P177 P183 P186 P190 P194 P196 P199 P202 P205 P209 P213 P218 P220 P223 P228 P232:P233 P235 P237 P239 P241:P242 P245 P248:P249 P251:P252">
    <cfRule type="cellIs" dxfId="34" priority="84" stopIfTrue="1" operator="equal">
      <formula>"Baja"</formula>
    </cfRule>
  </conditionalFormatting>
  <conditionalFormatting sqref="P38 P40 P42:P45 P48 P57 P60 P63 P65 P70 P75 P77 P80:P81 P83 P86:P87 P89 P91:P97 P99 P101:P102 P104 P107 P109 P111:P112 P116 P139 P141:P142 P144 P146:P147 P149 P151 P153 P155 P158 P160 P162 P164:P165 P167 P171 P173 P177 P183 P186 P190 P194 P196 P199 P202 P205 P209 P213 P218 P220 P223 P228 P232:P233 P235 P237 P239 P241:P242 P245 P248:P249 P251:P252">
    <cfRule type="cellIs" dxfId="33" priority="85" stopIfTrue="1" operator="equal">
      <formula>"Muy Baja"</formula>
    </cfRule>
  </conditionalFormatting>
  <conditionalFormatting sqref="S13:S253">
    <cfRule type="containsText" dxfId="32" priority="86" stopIfTrue="1" operator="containsText" text="❌">
      <formula>NOT(ISERROR(SEARCH(("❌"),(S13))))</formula>
    </cfRule>
  </conditionalFormatting>
  <conditionalFormatting sqref="S13 S15 S17 S20 S22 S25 S27 S29 S33 S38 S40 S42:S45 S48 S57 S60 S63 S65 S70 S75 S77 S80:S81 S83 S86:S87 S89 S91:S97 S99 S101:S102 S104 S107 S109 S111:S112 S116:S119 S122 S126 S130 S133:S134 S137 S139 S141:S142 S144 S146:S147 S149 S151 S153 S155 S158 S160 S162 S164:S165 S167 S171 S173 S177 S183 S186 S190 S194 S196 S199 S202 S205 S209 S213 S218 S220 S223 S228 S232:S233 S235 S237 S239 S241:S242 S245 S248:S249 S251:S252">
    <cfRule type="cellIs" dxfId="31" priority="87" stopIfTrue="1" operator="equal">
      <formula>"Leve"</formula>
    </cfRule>
  </conditionalFormatting>
  <conditionalFormatting sqref="T13 T15 T17 T20 T22 T25 T27 T29 T33 T38 T40 T42:T45 T48 T57 T60 T63 T65 T70 T75 T77 T80:T81 T83 T86:T87 T89 T91:T97 T99 T101:T102 T104 T107 T109 T111:T112 T116:T119 T122 T126 T130 T133:T134 T137 T139 T141:T142 T144 T146:T147 T149 T151 T153 T155 T158 T160 T162 T164:T165 T167 T171 T173 T177 T183 T186 T190 T194 T196 T199 T202 T205 T209 T213 T218 T220 T223 T228 T232:T233 T235 T237 T239 T241:T242 T245 T248:T249 T251:T252">
    <cfRule type="cellIs" dxfId="30" priority="88" stopIfTrue="1" operator="equal">
      <formula>"Catastrófico"</formula>
    </cfRule>
  </conditionalFormatting>
  <conditionalFormatting sqref="T13 T15 T17 T20 T22 T25 T27 T29 T33 T38 T40 T42:T45 T48 T57 T60 T63 T65 T70 T75 T77 T80:T81 T83 T86:T87 T89 T91:T97 T99 T101:T102 T104 T107 T109 T111:T112 T116:T119 T122 T126 T130 T133:T134 T137 T139 T141:T142 T144 T146:T147 T149 T151 T153 T155 T158 T160 T162 T164:T165 T167 T171 T173 T177 T183 T186 T190 T194 T196 T199 T202 T205 T209 T213 T218 T220 T223 T228 T232:T233 T235 T237 T239 T241:T242 T245 T248:T249 T251:T252">
    <cfRule type="cellIs" dxfId="29" priority="89" stopIfTrue="1" operator="equal">
      <formula>"Mayor"</formula>
    </cfRule>
  </conditionalFormatting>
  <conditionalFormatting sqref="T13 T15 T17 T20 T22 T25 T27 T29 T33 T38 T40 T42:T45 T48 T57 T60 T63 T65 T70 T75 T77 T80:T81 T83 T86:T87 T89 T91:T97 T99 T101:T102 T104 T107 T109 T111:T112 T116:T119 T122 T126 T130 T133:T134 T137 T139 T141:T142 T144 T146:T147 T149 T151 T153 T155 T158 T160 T162 T164:T165 T167 T171 T173 T177 T183 T186 T190 T194 T196 T199 T202 T205 T209 T213 T218 T220 T223 T228 T232:T233 T235 T237 T239 T241:T242 T245 T248:T249 T251:T252">
    <cfRule type="cellIs" dxfId="28" priority="90" stopIfTrue="1" operator="equal">
      <formula>"Moderado"</formula>
    </cfRule>
  </conditionalFormatting>
  <conditionalFormatting sqref="T13 T15 T17 T20 T22 T25 T27 T29 T33 T38 T40 T42:T45 T48 T57 T60 T63 T65 T70 T75 T77 T80:T81 T83 T86:T87 T89 T91:T97 T99 T101:T102 T104 T107 T109 T111:T112 T116:T119 T122 T126 T130 T133:T134 T137 T139 T141:T142 T144 T146:T147 T149 T151 T153 T155 T158 T160 T162 T164:T165 T167 T171 T173 T177 T183 T186 T190 T194 T196 T199 T202 T205 T209 T213 T218 T220 T223 T228 T232:T233 T235 T237 T239 T241:T242 T245 T248:T249 T251:T252">
    <cfRule type="cellIs" dxfId="27" priority="91" stopIfTrue="1" operator="equal">
      <formula>"Menor"</formula>
    </cfRule>
  </conditionalFormatting>
  <conditionalFormatting sqref="T13 T15 T17 T20 T22 T25 T27 T29 T33 T38 T40 T42:T45 T48 T57 T60 T63 T65 T70 T75 T77 T80:T81 T83 T86:T87 T89 T91:T97 T99 T101:T102 T104 T107 T109 T111:T112 T116:T119 T122 T126 T130 T133:T134 T137 T139 T141:T142 T144 T146:T147 T149 T151 T153 T155 T158 T160 T162 T164:T165 T167 T171 T173 T177 T183 T186 T190 T194 T196 T199 T202 T205 T209 T213 T218 T220 T223 T228 T232:T233 T235 T237 T239 T241:T242 T245 T248:T249 T251:T252">
    <cfRule type="cellIs" dxfId="26" priority="92" stopIfTrue="1" operator="equal">
      <formula>"Leve"</formula>
    </cfRule>
  </conditionalFormatting>
  <conditionalFormatting sqref="V13 V15 V17 V20 V22 V25 V27 V29 V33 V38 V40 V42:V45 V48 V57 V60 V63 V65 V70 V75 V77 V80:V81 V83 V86:V87 V89 V91:V97 V99 V101:V102 V104 V107 V109 V111:V112 V116:V119 V122 V126 V130 V133:V134 V137 V139 V141:V142 V144 V146:V147 V149 V151 V153 V155 V158 V160 V162 V164:V165 V167 V171 V173 V177 V183 V186 V190 V194 V196 V199 V202 V205 V209 V213 V218 V220 V223 V228 V232:V233 V235 V237 V239 V241:V242 V245 V248:V249 V251:V252">
    <cfRule type="cellIs" dxfId="25" priority="93" stopIfTrue="1" operator="equal">
      <formula>"Extremo"</formula>
    </cfRule>
  </conditionalFormatting>
  <conditionalFormatting sqref="V13 V15 V17 V20 V22 V25 V27 V29 V33 V38 V40 V42:V45 V48 V57 V60 V63 V65 V70 V75 V77 V80:V81 V83 V86:V87 V89 V91:V97 V99 V101:V102 V104 V107 V109 V111:V112 V116:V119 V122 V126 V130 V133:V134 V137 V139 V141:V142 V144 V146:V147 V149 V151 V153 V155 V158 V160 V162 V164:V165 V167 V171 V173 V177 V183 V186 V190 V194 V196 V199 V202 V205 V209 V213 V218 V220 V223 V228 V232:V233 V235 V237 V239 V241:V242 V245 V248:V249 V251:V252">
    <cfRule type="cellIs" dxfId="24" priority="94" stopIfTrue="1" operator="equal">
      <formula>"Alto"</formula>
    </cfRule>
  </conditionalFormatting>
  <conditionalFormatting sqref="V13 V15 V17 V20 V22 V25 V27 V29 V33 V38 V40 V42:V45 V48 V57 V60 V63 V65 V70 V75 V77 V80:V81 V83 V86:V87 V89 V91:V97 V99 V101:V102 V104 V107 V109 V111:V112 V116:V119 V122 V126 V130 V133:V134 V137 V139 V141:V142 V144 V146:V147 V149 V151 V153 V155 V158 V160 V162 V164:V165 V167 V171 V173 V177 V183 V186 V190 V194 V196 V199 V202 V205 V209 V213 V218 V220 V223 V228 V232:V233 V235 V237 V239 V241:V242 V245 V248:V249 V251:V252">
    <cfRule type="cellIs" dxfId="23" priority="95" stopIfTrue="1" operator="equal">
      <formula>"Moderado"</formula>
    </cfRule>
  </conditionalFormatting>
  <conditionalFormatting sqref="V13 V15 V17 V20 V22 V25 V27 V29 V33 V38 V40 V42:V45 V48 V57 V60 V63 V65 V70 V75 V77 V80:V81 V83 V86:V87 V89 V91:V97 V99 V101:V102 V104 V107 V109 V111:V112 V116:V119 V122 V126 V130 V133:V134 V137 V139 V141:V142 V144 V146:V147 V149 V151 V153 V155 V158 V160 V162 V164:V165 V167 V171 V173 V177 V183 V186 V190 V194 V196 V199 V202 V205 V209 V213 V218 V220 V223 V228 V232:V233 V235 V237 V239 V241:V242 V245 V248:V249 V251:V252">
    <cfRule type="cellIs" dxfId="22" priority="96" stopIfTrue="1" operator="equal">
      <formula>"Bajo"</formula>
    </cfRule>
  </conditionalFormatting>
  <pageMargins left="0.7" right="0.7" top="0.75" bottom="0.75" header="0" footer="0"/>
  <pageSetup orientation="portrait" r:id="rId1"/>
  <rowBreaks count="15" manualBreakCount="15">
    <brk id="106" man="1"/>
    <brk id="232" man="1"/>
    <brk id="117" man="1"/>
    <brk id="133" man="1"/>
    <brk id="24" man="1"/>
    <brk id="145" man="1"/>
    <brk id="41" man="1"/>
    <brk id="157" man="1"/>
    <brk id="59" man="1"/>
    <brk id="79" man="1"/>
    <brk id="170" man="1"/>
    <brk id="90" man="1"/>
    <brk id="193" man="1"/>
    <brk id="95" man="1"/>
    <brk id="212" man="1"/>
  </rowBreaks>
  <colBreaks count="1" manualBreakCount="1">
    <brk id="44" man="1"/>
  </colBreaks>
  <drawing r:id="rId2"/>
  <legacyDrawing r:id="rId3"/>
  <extLst>
    <ext xmlns:x14="http://schemas.microsoft.com/office/spreadsheetml/2009/9/main" uri="{78C0D931-6437-407d-A8EE-F0AAD7539E65}">
      <x14:conditionalFormattings>
        <x14:conditionalFormatting xmlns:xm="http://schemas.microsoft.com/office/excel/2006/main">
          <x14:cfRule type="cellIs" priority="25" operator="equal" id="{4D2E475C-1ECC-46AA-84CC-73C5A7F968FD}">
            <xm:f>'Tabla Impacto'!$E$13</xm:f>
            <x14:dxf>
              <fill>
                <patternFill>
                  <bgColor rgb="FFFFFF00"/>
                </patternFill>
              </fill>
            </x14:dxf>
          </x14:cfRule>
          <xm:sqref>T13:T53 T57:T253</xm:sqref>
        </x14:conditionalFormatting>
        <x14:conditionalFormatting xmlns:xm="http://schemas.microsoft.com/office/excel/2006/main">
          <x14:cfRule type="expression" priority="1" id="{E3CBB624-B3D0-4489-88CE-34552B1AE7C6}">
            <xm:f>M13='Opciones Tratamiento'!$C$5</xm:f>
            <x14:dxf>
              <fill>
                <patternFill patternType="darkGray">
                  <bgColor theme="1" tint="0.499984740745262"/>
                </patternFill>
              </fill>
            </x14:dxf>
          </x14:cfRule>
          <x14:cfRule type="expression" priority="3" id="{A328C86A-0123-4B4C-ACAC-9DFD5A47A01F}">
            <xm:f>M13='Opciones Tratamiento'!$C$6</xm:f>
            <x14:dxf>
              <fill>
                <patternFill patternType="darkGray">
                  <bgColor theme="1" tint="0.499984740745262"/>
                </patternFill>
              </fill>
            </x14:dxf>
          </x14:cfRule>
          <x14:cfRule type="expression" priority="4" id="{638D476A-9986-44A1-9E97-E9F41D3E681B}">
            <xm:f>M13='Opciones Tratamiento'!$C$7</xm:f>
            <x14:dxf>
              <fill>
                <patternFill patternType="darkGray">
                  <bgColor theme="1" tint="0.499984740745262"/>
                </patternFill>
              </fill>
            </x14:dxf>
          </x14:cfRule>
          <x14:cfRule type="expression" priority="5" id="{7CE39D6B-FD59-410A-9D16-339F4490157D}">
            <xm:f>M13='Opciones Tratamiento'!$C$8</xm:f>
            <x14:dxf>
              <fill>
                <patternFill patternType="darkGray">
                  <bgColor theme="1" tint="0.499984740745262"/>
                </patternFill>
              </fill>
            </x14:dxf>
          </x14:cfRule>
          <x14:cfRule type="expression" priority="6" id="{3CF7CA88-28F5-4BAC-823F-E1EB37554CE4}">
            <xm:f>M13='Opciones Tratamiento'!$C$9</xm:f>
            <x14:dxf>
              <fill>
                <patternFill patternType="darkGray">
                  <bgColor theme="1" tint="0.499984740745262"/>
                </patternFill>
              </fill>
            </x14:dxf>
          </x14:cfRule>
          <x14:cfRule type="expression" priority="7" id="{694B1495-31F7-4DD4-9C8B-9EFBE1CA8E60}">
            <xm:f>M13='Opciones Tratamiento'!$C$10</xm:f>
            <x14:dxf>
              <fill>
                <patternFill patternType="darkGray">
                  <bgColor theme="1" tint="0.499984740745262"/>
                </patternFill>
              </fill>
            </x14:dxf>
          </x14:cfRule>
          <x14:cfRule type="expression" priority="8" id="{6F83059C-A928-4961-855B-0D4191A93C08}">
            <xm:f>M13='Opciones Tratamiento'!$C$11</xm:f>
            <x14:dxf>
              <fill>
                <patternFill patternType="darkGray">
                  <bgColor theme="1" tint="0.499984740745262"/>
                </patternFill>
              </fill>
            </x14:dxf>
          </x14:cfRule>
          <x14:cfRule type="expression" priority="9" id="{A8286D6D-B37C-44DE-B0A6-7922ADDE2934}">
            <xm:f>M13='Opciones Tratamiento'!$C$12</xm:f>
            <x14:dxf>
              <fill>
                <patternFill patternType="darkGray">
                  <bgColor theme="1" tint="0.499984740745262"/>
                </patternFill>
              </fill>
            </x14:dxf>
          </x14:cfRule>
          <x14:cfRule type="expression" priority="10" id="{D1A033BC-FC32-4358-B25F-3593BC905752}">
            <xm:f>M13='Opciones Tratamiento'!$C$13</xm:f>
            <x14:dxf>
              <fill>
                <patternFill patternType="darkGray">
                  <bgColor theme="1" tint="0.499984740745262"/>
                </patternFill>
              </fill>
            </x14:dxf>
          </x14:cfRule>
          <x14:cfRule type="expression" priority="11" id="{BE8A9E95-29F8-4A1A-A454-D860FAF08552}">
            <xm:f>M13='Opciones Tratamiento'!$C$14</xm:f>
            <x14:dxf>
              <fill>
                <patternFill patternType="darkGray">
                  <bgColor theme="1" tint="0.499984740745262"/>
                </patternFill>
              </fill>
            </x14:dxf>
          </x14:cfRule>
          <x14:cfRule type="expression" priority="12" id="{C8624E34-C7E5-4971-9CD1-6758CBBDAA6D}">
            <xm:f>M13='Opciones Tratamiento'!$C$15</xm:f>
            <x14:dxf>
              <fill>
                <patternFill patternType="darkGray">
                  <bgColor theme="1" tint="0.499984740745262"/>
                </patternFill>
              </fill>
            </x14:dxf>
          </x14:cfRule>
          <x14:cfRule type="expression" priority="13" id="{18CD17BA-041B-4E6E-AF90-281A3CE33759}">
            <xm:f>M13='Opciones Tratamiento'!$C$16</xm:f>
            <x14:dxf>
              <fill>
                <patternFill patternType="darkGray">
                  <bgColor theme="1" tint="0.499984740745262"/>
                </patternFill>
              </fill>
            </x14:dxf>
          </x14:cfRule>
          <x14:cfRule type="expression" priority="14" id="{8218D36F-E9BC-4472-AFF1-1A9FB2EE0C15}">
            <xm:f>M13='Opciones Tratamiento'!$C$17</xm:f>
            <x14:dxf>
              <fill>
                <patternFill patternType="darkGray">
                  <bgColor theme="1" tint="0.499984740745262"/>
                </patternFill>
              </fill>
            </x14:dxf>
          </x14:cfRule>
          <x14:cfRule type="expression" priority="15" id="{492397DA-7054-45C3-A39C-8B876A6307B5}">
            <xm:f>M13='Opciones Tratamiento'!$C$18</xm:f>
            <x14:dxf>
              <fill>
                <patternFill patternType="darkGray">
                  <bgColor theme="1" tint="0.499984740745262"/>
                </patternFill>
              </fill>
            </x14:dxf>
          </x14:cfRule>
          <x14:cfRule type="expression" priority="16" id="{5C3D734D-D0C7-4DA8-B202-40DABF608C61}">
            <xm:f>M13='Opciones Tratamiento'!$C$19</xm:f>
            <x14:dxf>
              <fill>
                <patternFill patternType="darkGray">
                  <bgColor theme="1" tint="0.499984740745262"/>
                </patternFill>
              </fill>
            </x14:dxf>
          </x14:cfRule>
          <xm:sqref>N13:N53 N57:N253</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ErrorMessage="1">
          <x14:formula1>
            <xm:f>'Tabla Valoración controles'!$D$13:$D$14</xm:f>
          </x14:formula1>
          <xm:sqref>AE13:AE46 AE48:AE253</xm:sqref>
        </x14:dataValidation>
        <x14:dataValidation type="list" allowBlank="1" showErrorMessage="1">
          <x14:formula1>
            <xm:f>'Tabla Valoración controles'!$D$9:$D$10</xm:f>
          </x14:formula1>
          <xm:sqref>AC13:AC46 AC48:AC253</xm:sqref>
        </x14:dataValidation>
        <x14:dataValidation type="list" allowBlank="1" showErrorMessage="1">
          <x14:formula1>
            <xm:f>'Tabla Valoración controles'!$D$7:$D$8</xm:f>
          </x14:formula1>
          <xm:sqref>AA13:AA46 AA48:AA253</xm:sqref>
        </x14:dataValidation>
        <x14:dataValidation type="list" allowBlank="1" showErrorMessage="1">
          <x14:formula1>
            <xm:f>'Tabla Valoración controles'!$D$4:$D$6</xm:f>
          </x14:formula1>
          <xm:sqref>Z13:Z46 Z48:Z253</xm:sqref>
        </x14:dataValidation>
        <x14:dataValidation type="list" allowBlank="1" showErrorMessage="1">
          <x14:formula1>
            <xm:f>'Tabla Valoración controles'!$D$11:$D$12</xm:f>
          </x14:formula1>
          <xm:sqref>AD13:AD46 AD48:AD253</xm:sqref>
        </x14:dataValidation>
        <x14:dataValidation type="list" allowBlank="1" showErrorMessage="1">
          <x14:formula1>
            <xm:f>'Opciones Tratamiento'!$B$4:$B$7</xm:f>
          </x14:formula1>
          <xm:sqref>E13 E15 E17 E20 E22 E25 E27 E33 E38 E40 E42:E45 E48 E57 E60 E63 E65 E70 E75 E77 E80:E81 E83 E86:E87 E89 E91:E97 E99 E101:E102 E104 E107 E109 E111:E112 E116:E119 E122 E126 E130 E133:E134 E137 E139 E141:E142 E144 E146:E147 E149 E151 E153 E155 E158 E160 E162 E164:E165 E167 E171 E173 E177 E183 E186 E190 E194 E196 E199 E202 E205 E209 E213 E218 E220 E223 E228 E232:E233 E29 E237 E239 E241:E242 E245 E248:E249 E251:E252 E235</xm:sqref>
        </x14:dataValidation>
        <x14:dataValidation type="list" allowBlank="1" showErrorMessage="1">
          <x14:formula1>
            <xm:f>'Opciones Tratamiento'!$C$33:$C$35</xm:f>
          </x14:formula1>
          <xm:sqref>AR13:AR22 AR25:AR40 AR42:AR46 AR130 AR133:AR147 AR149:AR173 AR177 AR183:AR186 AR190 AR194:AR202 AR205:AR233 AR48:AR126</xm:sqref>
        </x14:dataValidation>
        <x14:dataValidation type="list" allowBlank="1" showErrorMessage="1">
          <x14:formula1>
            <xm:f>'Opciones Tratamiento'!$B$40:$B$55</xm:f>
          </x14:formula1>
          <xm:sqref>C13 C232:C233 C223 C218 C220 C213 C209 C205 C194 C202 C199 C196 C190 C186 C183 C65 C177 C173 C171 C167 C164:C165 C162 C160 C158 C155 C153 C151 C149 C146:C147 C144 C141:C142 C139 C137 C133:C134 C130 C126 C122 C116:C119 C111:C112 C109 C107 C104 C101:C102 C99 C91:C97 C89 C86:C87 C83 C80:C81 C77 C75 C70 C15 C63 C60 C57 C48 C29 C33 C38 C40 C42:C45 C27 C25 C22 C20 C17 C228 C235 C237 C239 C241:C242 C245 C248:C249 C251:C252</xm:sqref>
        </x14:dataValidation>
        <x14:dataValidation type="list" allowBlank="1" showErrorMessage="1">
          <x14:formula1>
            <xm:f>'Opciones Tratamiento'!$B$33:$B$37</xm:f>
          </x14:formula1>
          <xm:sqref>AL13:AL46 AL48:AL253</xm:sqref>
        </x14:dataValidation>
        <x14:dataValidation type="list" allowBlank="1" showErrorMessage="1">
          <x14:formula1>
            <xm:f>'Opciones Tratamiento'!$D$4:$D$23</xm:f>
          </x14:formula1>
          <xm:sqref>R13:R53 R57:R253</xm:sqref>
        </x14:dataValidation>
        <x14:dataValidation type="list" allowBlank="1" showErrorMessage="1">
          <x14:formula1>
            <xm:f>'Opciones Tratamiento'!$C$4:$C$23</xm:f>
          </x14:formula1>
          <xm:sqref>M13:M53 M57:M253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000"/>
  <sheetViews>
    <sheetView zoomScale="40" zoomScaleNormal="40" workbookViewId="0">
      <selection activeCell="N3" sqref="A3:XFD6"/>
    </sheetView>
  </sheetViews>
  <sheetFormatPr baseColWidth="10" defaultColWidth="14.42578125" defaultRowHeight="15" customHeight="1" x14ac:dyDescent="0.25"/>
  <cols>
    <col min="1" max="1" width="81.42578125" customWidth="1"/>
    <col min="2" max="2" width="20.5703125" customWidth="1"/>
    <col min="3" max="3" width="121.7109375" style="182" customWidth="1"/>
    <col min="4" max="4" width="133.42578125" style="182" customWidth="1"/>
    <col min="5" max="5" width="42.28515625" customWidth="1"/>
    <col min="6" max="6" width="91" customWidth="1"/>
    <col min="7" max="8" width="48.140625" customWidth="1"/>
    <col min="9" max="10" width="90.85546875" customWidth="1"/>
    <col min="11" max="11" width="48.28515625" customWidth="1"/>
    <col min="12" max="12" width="35.42578125" customWidth="1"/>
    <col min="13" max="13" width="68.85546875" customWidth="1"/>
    <col min="14" max="14" width="20.42578125" customWidth="1"/>
    <col min="15" max="15" width="35.85546875" customWidth="1"/>
    <col min="16" max="33" width="11.42578125" customWidth="1"/>
  </cols>
  <sheetData>
    <row r="1" spans="1:33" ht="16.5" customHeight="1" x14ac:dyDescent="0.35">
      <c r="A1" s="21"/>
      <c r="B1" s="21"/>
      <c r="C1" s="198"/>
      <c r="D1" s="198"/>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row>
    <row r="2" spans="1:33" ht="102.75" customHeight="1" x14ac:dyDescent="0.35">
      <c r="A2" s="358" t="s">
        <v>61</v>
      </c>
      <c r="B2" s="256"/>
      <c r="C2" s="359"/>
      <c r="D2" s="360" t="s">
        <v>110</v>
      </c>
      <c r="E2" s="256"/>
      <c r="F2" s="256"/>
      <c r="G2" s="256"/>
      <c r="H2" s="256"/>
      <c r="I2" s="256"/>
      <c r="J2" s="256"/>
      <c r="K2" s="256"/>
      <c r="L2" s="359"/>
      <c r="M2" s="361" t="s">
        <v>111</v>
      </c>
      <c r="N2" s="21"/>
      <c r="O2" s="21"/>
      <c r="P2" s="21"/>
      <c r="Q2" s="21"/>
      <c r="R2" s="21"/>
      <c r="S2" s="21"/>
      <c r="T2" s="21"/>
      <c r="U2" s="21"/>
      <c r="V2" s="21"/>
      <c r="W2" s="21"/>
      <c r="X2" s="21"/>
      <c r="Y2" s="21"/>
      <c r="Z2" s="21"/>
      <c r="AA2" s="21"/>
      <c r="AB2" s="21"/>
      <c r="AC2" s="21"/>
      <c r="AD2" s="21"/>
      <c r="AE2" s="21"/>
      <c r="AF2" s="21"/>
      <c r="AG2" s="21"/>
    </row>
    <row r="3" spans="1:33" ht="63" customHeight="1" x14ac:dyDescent="0.35">
      <c r="A3" s="363"/>
      <c r="B3" s="364"/>
      <c r="C3" s="365"/>
      <c r="D3" s="368" t="s">
        <v>64</v>
      </c>
      <c r="E3" s="364"/>
      <c r="F3" s="364"/>
      <c r="G3" s="364"/>
      <c r="H3" s="364"/>
      <c r="I3" s="364"/>
      <c r="J3" s="364"/>
      <c r="K3" s="364"/>
      <c r="L3" s="365"/>
      <c r="M3" s="362"/>
      <c r="N3" s="22"/>
      <c r="O3" s="22"/>
      <c r="P3" s="22"/>
      <c r="Q3" s="22"/>
      <c r="R3" s="22"/>
      <c r="S3" s="22"/>
      <c r="T3" s="22"/>
      <c r="U3" s="23"/>
      <c r="V3" s="23"/>
      <c r="W3" s="23"/>
      <c r="X3" s="21"/>
      <c r="Y3" s="21"/>
      <c r="Z3" s="21"/>
      <c r="AA3" s="21"/>
      <c r="AB3" s="21"/>
      <c r="AC3" s="21"/>
      <c r="AD3" s="21"/>
      <c r="AE3" s="21"/>
      <c r="AF3" s="21"/>
      <c r="AG3" s="21"/>
    </row>
    <row r="4" spans="1:33" ht="63" customHeight="1" x14ac:dyDescent="0.35">
      <c r="A4" s="271"/>
      <c r="B4" s="259"/>
      <c r="C4" s="366"/>
      <c r="D4" s="369"/>
      <c r="E4" s="262"/>
      <c r="F4" s="262"/>
      <c r="G4" s="262"/>
      <c r="H4" s="262"/>
      <c r="I4" s="262"/>
      <c r="J4" s="262"/>
      <c r="K4" s="262"/>
      <c r="L4" s="367"/>
      <c r="M4" s="24" t="s">
        <v>65</v>
      </c>
      <c r="N4" s="21"/>
      <c r="O4" s="23"/>
      <c r="P4" s="25"/>
      <c r="Q4" s="25"/>
      <c r="R4" s="25"/>
      <c r="S4" s="25"/>
      <c r="T4" s="25"/>
      <c r="U4" s="25"/>
      <c r="V4" s="25"/>
      <c r="W4" s="25"/>
      <c r="X4" s="21"/>
      <c r="Y4" s="21"/>
      <c r="Z4" s="21"/>
      <c r="AA4" s="21"/>
      <c r="AB4" s="21"/>
      <c r="AC4" s="21"/>
      <c r="AD4" s="21"/>
      <c r="AE4" s="21"/>
      <c r="AF4" s="21"/>
      <c r="AG4" s="21"/>
    </row>
    <row r="5" spans="1:33" ht="63" customHeight="1" x14ac:dyDescent="0.35">
      <c r="A5" s="271"/>
      <c r="B5" s="259"/>
      <c r="C5" s="366"/>
      <c r="D5" s="370" t="s">
        <v>66</v>
      </c>
      <c r="E5" s="371"/>
      <c r="F5" s="371"/>
      <c r="G5" s="371"/>
      <c r="H5" s="371"/>
      <c r="I5" s="371"/>
      <c r="J5" s="371"/>
      <c r="K5" s="371"/>
      <c r="L5" s="372"/>
      <c r="M5" s="24" t="s">
        <v>112</v>
      </c>
      <c r="N5" s="21"/>
      <c r="O5" s="23"/>
      <c r="P5" s="25"/>
      <c r="Q5" s="25"/>
      <c r="R5" s="25"/>
      <c r="S5" s="25"/>
      <c r="T5" s="25"/>
      <c r="U5" s="25"/>
      <c r="V5" s="25"/>
      <c r="W5" s="25"/>
      <c r="X5" s="21"/>
      <c r="Y5" s="21"/>
      <c r="Z5" s="21"/>
      <c r="AA5" s="21"/>
      <c r="AB5" s="21"/>
      <c r="AC5" s="21"/>
      <c r="AD5" s="21"/>
      <c r="AE5" s="21"/>
      <c r="AF5" s="21"/>
      <c r="AG5" s="21"/>
    </row>
    <row r="6" spans="1:33" ht="63" customHeight="1" x14ac:dyDescent="0.35">
      <c r="A6" s="261"/>
      <c r="B6" s="262"/>
      <c r="C6" s="367"/>
      <c r="D6" s="373" t="s">
        <v>68</v>
      </c>
      <c r="E6" s="371"/>
      <c r="F6" s="371"/>
      <c r="G6" s="371"/>
      <c r="H6" s="371"/>
      <c r="I6" s="371"/>
      <c r="J6" s="371"/>
      <c r="K6" s="371"/>
      <c r="L6" s="372"/>
      <c r="M6" s="24" t="s">
        <v>69</v>
      </c>
      <c r="N6" s="21"/>
      <c r="O6" s="23"/>
      <c r="P6" s="26"/>
      <c r="Q6" s="26"/>
      <c r="R6" s="26"/>
      <c r="S6" s="26"/>
      <c r="T6" s="26"/>
      <c r="U6" s="26"/>
      <c r="V6" s="26"/>
      <c r="W6" s="26"/>
      <c r="X6" s="21"/>
      <c r="Y6" s="21"/>
      <c r="Z6" s="21"/>
      <c r="AA6" s="21"/>
      <c r="AB6" s="21"/>
      <c r="AC6" s="21"/>
      <c r="AD6" s="21"/>
      <c r="AE6" s="21"/>
      <c r="AF6" s="21"/>
      <c r="AG6" s="21"/>
    </row>
    <row r="7" spans="1:33" ht="33" customHeight="1" x14ac:dyDescent="0.35">
      <c r="A7" s="351"/>
      <c r="B7" s="352"/>
      <c r="C7" s="352"/>
      <c r="D7" s="352"/>
      <c r="E7" s="352"/>
      <c r="F7" s="352"/>
      <c r="G7" s="352"/>
      <c r="H7" s="352"/>
      <c r="I7" s="352"/>
      <c r="J7" s="352"/>
      <c r="K7" s="352"/>
      <c r="L7" s="352"/>
      <c r="M7" s="353"/>
      <c r="N7" s="21"/>
      <c r="O7" s="26"/>
      <c r="P7" s="26"/>
      <c r="Q7" s="26"/>
      <c r="R7" s="26"/>
      <c r="S7" s="26"/>
      <c r="T7" s="26"/>
      <c r="U7" s="26"/>
      <c r="V7" s="26"/>
      <c r="W7" s="26"/>
      <c r="X7" s="21"/>
      <c r="Y7" s="21"/>
      <c r="Z7" s="21"/>
      <c r="AA7" s="21"/>
      <c r="AB7" s="21"/>
      <c r="AC7" s="21"/>
      <c r="AD7" s="21"/>
      <c r="AE7" s="21"/>
      <c r="AF7" s="21"/>
      <c r="AG7" s="21"/>
    </row>
    <row r="8" spans="1:33" ht="29.25" customHeight="1" thickBot="1" x14ac:dyDescent="0.4">
      <c r="A8" s="27"/>
      <c r="B8" s="28"/>
      <c r="C8" s="199"/>
      <c r="D8" s="199"/>
      <c r="E8" s="29"/>
      <c r="F8" s="29"/>
      <c r="G8" s="29"/>
      <c r="H8" s="29"/>
      <c r="I8" s="29"/>
      <c r="J8" s="29"/>
      <c r="K8" s="29"/>
      <c r="L8" s="29"/>
      <c r="M8" s="29"/>
      <c r="N8" s="21"/>
      <c r="O8" s="21"/>
      <c r="P8" s="21"/>
      <c r="Q8" s="21"/>
      <c r="R8" s="21"/>
      <c r="S8" s="21"/>
      <c r="T8" s="21"/>
      <c r="U8" s="21"/>
      <c r="V8" s="21"/>
      <c r="W8" s="21"/>
      <c r="X8" s="21"/>
      <c r="Y8" s="21"/>
      <c r="Z8" s="21"/>
      <c r="AA8" s="21"/>
      <c r="AB8" s="21"/>
      <c r="AC8" s="21"/>
      <c r="AD8" s="21"/>
      <c r="AE8" s="21"/>
      <c r="AF8" s="21"/>
      <c r="AG8" s="21"/>
    </row>
    <row r="9" spans="1:33" ht="177" customHeight="1" thickTop="1" thickBot="1" x14ac:dyDescent="0.4">
      <c r="A9" s="354" t="s">
        <v>113</v>
      </c>
      <c r="B9" s="346"/>
      <c r="C9" s="346"/>
      <c r="D9" s="346"/>
      <c r="E9" s="346"/>
      <c r="F9" s="346"/>
      <c r="G9" s="346"/>
      <c r="H9" s="346"/>
      <c r="I9" s="346"/>
      <c r="J9" s="346"/>
      <c r="K9" s="346"/>
      <c r="L9" s="346"/>
      <c r="M9" s="346"/>
      <c r="N9" s="21"/>
      <c r="O9" s="21"/>
      <c r="P9" s="21"/>
      <c r="Q9" s="21"/>
      <c r="R9" s="21"/>
      <c r="S9" s="21"/>
      <c r="T9" s="21"/>
      <c r="U9" s="21"/>
      <c r="V9" s="21"/>
      <c r="W9" s="21"/>
      <c r="X9" s="21"/>
      <c r="Y9" s="21"/>
      <c r="Z9" s="21"/>
      <c r="AA9" s="21"/>
      <c r="AB9" s="21"/>
      <c r="AC9" s="21"/>
      <c r="AD9" s="21"/>
      <c r="AE9" s="21"/>
      <c r="AF9" s="21"/>
      <c r="AG9" s="21"/>
    </row>
    <row r="10" spans="1:33" ht="106.5" customHeight="1" thickTop="1" thickBot="1" x14ac:dyDescent="0.4">
      <c r="A10" s="355" t="s">
        <v>114</v>
      </c>
      <c r="B10" s="355" t="s">
        <v>115</v>
      </c>
      <c r="C10" s="374"/>
      <c r="D10" s="355" t="s">
        <v>116</v>
      </c>
      <c r="E10" s="355" t="s">
        <v>117</v>
      </c>
      <c r="F10" s="355" t="s">
        <v>118</v>
      </c>
      <c r="G10" s="346"/>
      <c r="H10" s="346"/>
      <c r="I10" s="346"/>
      <c r="J10" s="346"/>
      <c r="K10" s="346"/>
      <c r="L10" s="346"/>
      <c r="M10" s="346"/>
      <c r="N10" s="21"/>
      <c r="O10" s="21"/>
      <c r="P10" s="21"/>
      <c r="Q10" s="21"/>
      <c r="R10" s="21"/>
      <c r="S10" s="21"/>
      <c r="T10" s="21"/>
      <c r="U10" s="21"/>
      <c r="V10" s="21"/>
      <c r="W10" s="21"/>
      <c r="X10" s="21"/>
      <c r="Y10" s="21"/>
      <c r="Z10" s="21"/>
      <c r="AA10" s="21"/>
      <c r="AB10" s="21"/>
      <c r="AC10" s="21"/>
      <c r="AD10" s="21"/>
      <c r="AE10" s="21"/>
      <c r="AF10" s="21"/>
      <c r="AG10" s="21"/>
    </row>
    <row r="11" spans="1:33" ht="206.25" customHeight="1" thickTop="1" thickBot="1" x14ac:dyDescent="0.4">
      <c r="A11" s="346"/>
      <c r="B11" s="193" t="s">
        <v>119</v>
      </c>
      <c r="C11" s="193" t="s">
        <v>21</v>
      </c>
      <c r="D11" s="356"/>
      <c r="E11" s="346"/>
      <c r="F11" s="193" t="s">
        <v>120</v>
      </c>
      <c r="G11" s="193" t="s">
        <v>121</v>
      </c>
      <c r="H11" s="193" t="s">
        <v>122</v>
      </c>
      <c r="I11" s="193" t="s">
        <v>123</v>
      </c>
      <c r="J11" s="193" t="s">
        <v>124</v>
      </c>
      <c r="K11" s="193" t="s">
        <v>95</v>
      </c>
      <c r="L11" s="193" t="s">
        <v>125</v>
      </c>
      <c r="M11" s="193" t="s">
        <v>126</v>
      </c>
      <c r="N11" s="21"/>
      <c r="O11" s="21"/>
      <c r="P11" s="21"/>
      <c r="Q11" s="21"/>
      <c r="R11" s="21"/>
      <c r="S11" s="21"/>
      <c r="T11" s="21"/>
      <c r="U11" s="21"/>
      <c r="V11" s="21"/>
      <c r="W11" s="21"/>
      <c r="X11" s="21"/>
      <c r="Y11" s="21"/>
      <c r="Z11" s="21"/>
      <c r="AA11" s="21"/>
      <c r="AB11" s="21"/>
      <c r="AC11" s="21"/>
      <c r="AD11" s="21"/>
      <c r="AE11" s="21"/>
      <c r="AF11" s="21"/>
      <c r="AG11" s="21"/>
    </row>
    <row r="12" spans="1:33" ht="120" customHeight="1" thickTop="1" thickBot="1" x14ac:dyDescent="0.35">
      <c r="A12" s="357" t="str">
        <f>A9</f>
        <v>MATRIZ DE MONITOREO DE RIESGOS I CORTE 
(ENERO - MARZO)</v>
      </c>
      <c r="B12" s="347" t="str">
        <f>'Mapa final'!B13</f>
        <v>GBG_02</v>
      </c>
      <c r="C12"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348"/>
      <c r="E12" s="350"/>
      <c r="F12" s="345" t="str">
        <f t="shared" ref="F12:M12" si="0">IFERROR(IF($E12="","No",IF($E12="No","No"," "))," ")</f>
        <v>No</v>
      </c>
      <c r="G12" s="345" t="str">
        <f t="shared" si="0"/>
        <v>No</v>
      </c>
      <c r="H12" s="345" t="str">
        <f t="shared" si="0"/>
        <v>No</v>
      </c>
      <c r="I12" s="345" t="str">
        <f t="shared" si="0"/>
        <v>No</v>
      </c>
      <c r="J12" s="345" t="str">
        <f t="shared" si="0"/>
        <v>No</v>
      </c>
      <c r="K12" s="345" t="str">
        <f t="shared" si="0"/>
        <v>No</v>
      </c>
      <c r="L12" s="345" t="str">
        <f t="shared" si="0"/>
        <v>No</v>
      </c>
      <c r="M12" s="345" t="str">
        <f t="shared" si="0"/>
        <v>No</v>
      </c>
      <c r="N12" s="30"/>
      <c r="O12" s="30"/>
      <c r="P12" s="30"/>
      <c r="Q12" s="30"/>
      <c r="R12" s="30"/>
      <c r="S12" s="30"/>
      <c r="T12" s="30"/>
      <c r="U12" s="30"/>
      <c r="V12" s="30"/>
      <c r="W12" s="30"/>
      <c r="X12" s="30"/>
      <c r="Y12" s="30"/>
      <c r="Z12" s="30"/>
      <c r="AA12" s="30"/>
      <c r="AB12" s="30"/>
      <c r="AC12" s="30"/>
      <c r="AD12" s="30"/>
      <c r="AE12" s="30"/>
      <c r="AF12" s="30"/>
      <c r="AG12" s="30"/>
    </row>
    <row r="13" spans="1:33" ht="120" customHeight="1" thickTop="1" thickBot="1" x14ac:dyDescent="0.35">
      <c r="A13" s="346"/>
      <c r="B13" s="346"/>
      <c r="C13" s="349"/>
      <c r="D13" s="349"/>
      <c r="E13" s="346"/>
      <c r="F13" s="346"/>
      <c r="G13" s="346"/>
      <c r="H13" s="346"/>
      <c r="I13" s="346"/>
      <c r="J13" s="346"/>
      <c r="K13" s="346"/>
      <c r="L13" s="346"/>
      <c r="M13" s="346"/>
      <c r="N13" s="30"/>
      <c r="O13" s="30"/>
      <c r="P13" s="30"/>
      <c r="Q13" s="30"/>
      <c r="R13" s="30"/>
      <c r="S13" s="30"/>
      <c r="T13" s="30"/>
      <c r="U13" s="30"/>
      <c r="V13" s="30"/>
      <c r="W13" s="30"/>
      <c r="X13" s="30"/>
      <c r="Y13" s="30"/>
      <c r="Z13" s="30"/>
      <c r="AA13" s="30"/>
      <c r="AB13" s="30"/>
      <c r="AC13" s="30"/>
      <c r="AD13" s="30"/>
      <c r="AE13" s="30"/>
      <c r="AF13" s="30"/>
      <c r="AG13" s="30"/>
    </row>
    <row r="14" spans="1:33" ht="120" customHeight="1" thickTop="1" thickBot="1" x14ac:dyDescent="0.35">
      <c r="A14" s="346"/>
      <c r="B14" s="346"/>
      <c r="C14" s="349"/>
      <c r="D14" s="349"/>
      <c r="E14" s="346"/>
      <c r="F14" s="346"/>
      <c r="G14" s="346"/>
      <c r="H14" s="346"/>
      <c r="I14" s="346"/>
      <c r="J14" s="346"/>
      <c r="K14" s="346"/>
      <c r="L14" s="346"/>
      <c r="M14" s="346"/>
      <c r="N14" s="30"/>
      <c r="O14" s="30"/>
      <c r="P14" s="30"/>
      <c r="Q14" s="30"/>
      <c r="R14" s="30"/>
      <c r="S14" s="30"/>
      <c r="T14" s="30"/>
      <c r="U14" s="30"/>
      <c r="V14" s="30"/>
      <c r="W14" s="30"/>
      <c r="X14" s="30"/>
      <c r="Y14" s="30"/>
      <c r="Z14" s="30"/>
      <c r="AA14" s="30"/>
      <c r="AB14" s="30"/>
      <c r="AC14" s="30"/>
      <c r="AD14" s="30"/>
      <c r="AE14" s="30"/>
      <c r="AF14" s="30"/>
      <c r="AG14" s="30"/>
    </row>
    <row r="15" spans="1:33" ht="120" customHeight="1" thickTop="1" thickBot="1" x14ac:dyDescent="0.35">
      <c r="A15" s="346"/>
      <c r="B15" s="347" t="str">
        <f>'Mapa final'!B15</f>
        <v>GBG_03</v>
      </c>
      <c r="C15" s="348" t="str">
        <f>'Mapa final'!H15</f>
        <v>Posibilidad de afectación económica y reputacional por demandas legales y sanciones, debido a la omisión de la declaración de impedimento o recusación ante la posibilidad real o aparente de un conflicto de interés.</v>
      </c>
      <c r="D15" s="348"/>
      <c r="E15" s="350"/>
      <c r="F15" s="345" t="str">
        <f t="shared" ref="F15:M15" si="1">IFERROR(IF($E15="","No",IF($E15="No","No"," "))," ")</f>
        <v>No</v>
      </c>
      <c r="G15" s="345" t="str">
        <f t="shared" si="1"/>
        <v>No</v>
      </c>
      <c r="H15" s="345" t="str">
        <f t="shared" si="1"/>
        <v>No</v>
      </c>
      <c r="I15" s="345" t="str">
        <f t="shared" si="1"/>
        <v>No</v>
      </c>
      <c r="J15" s="345" t="str">
        <f t="shared" si="1"/>
        <v>No</v>
      </c>
      <c r="K15" s="345" t="str">
        <f t="shared" si="1"/>
        <v>No</v>
      </c>
      <c r="L15" s="345" t="str">
        <f t="shared" si="1"/>
        <v>No</v>
      </c>
      <c r="M15" s="345" t="str">
        <f t="shared" si="1"/>
        <v>No</v>
      </c>
      <c r="N15" s="30"/>
      <c r="O15" s="30"/>
      <c r="P15" s="30"/>
      <c r="Q15" s="30"/>
      <c r="R15" s="30"/>
      <c r="S15" s="30"/>
      <c r="T15" s="30"/>
      <c r="U15" s="30"/>
      <c r="V15" s="30"/>
      <c r="W15" s="30"/>
      <c r="X15" s="30"/>
      <c r="Y15" s="30"/>
      <c r="Z15" s="30"/>
      <c r="AA15" s="30"/>
      <c r="AB15" s="30"/>
      <c r="AC15" s="30"/>
      <c r="AD15" s="30"/>
      <c r="AE15" s="30"/>
      <c r="AF15" s="30"/>
      <c r="AG15" s="30"/>
    </row>
    <row r="16" spans="1:33" ht="120" customHeight="1" thickTop="1" thickBot="1" x14ac:dyDescent="0.35">
      <c r="A16" s="346"/>
      <c r="B16" s="346"/>
      <c r="C16" s="349"/>
      <c r="D16" s="349"/>
      <c r="E16" s="346"/>
      <c r="F16" s="346"/>
      <c r="G16" s="346"/>
      <c r="H16" s="346"/>
      <c r="I16" s="346"/>
      <c r="J16" s="346"/>
      <c r="K16" s="346"/>
      <c r="L16" s="346"/>
      <c r="M16" s="346"/>
      <c r="N16" s="30"/>
      <c r="O16" s="30"/>
      <c r="P16" s="30"/>
      <c r="Q16" s="30"/>
      <c r="R16" s="30"/>
      <c r="S16" s="30"/>
      <c r="T16" s="30"/>
      <c r="U16" s="30"/>
      <c r="V16" s="30"/>
      <c r="W16" s="30"/>
      <c r="X16" s="30"/>
      <c r="Y16" s="30"/>
      <c r="Z16" s="30"/>
      <c r="AA16" s="30"/>
      <c r="AB16" s="30"/>
      <c r="AC16" s="30"/>
      <c r="AD16" s="30"/>
      <c r="AE16" s="30"/>
      <c r="AF16" s="30"/>
      <c r="AG16" s="30"/>
    </row>
    <row r="17" spans="1:33" ht="120" customHeight="1" thickTop="1" thickBot="1" x14ac:dyDescent="0.35">
      <c r="A17" s="346"/>
      <c r="B17" s="346"/>
      <c r="C17" s="349"/>
      <c r="D17" s="349"/>
      <c r="E17" s="346"/>
      <c r="F17" s="346"/>
      <c r="G17" s="346"/>
      <c r="H17" s="346"/>
      <c r="I17" s="346"/>
      <c r="J17" s="346"/>
      <c r="K17" s="346"/>
      <c r="L17" s="346"/>
      <c r="M17" s="346"/>
      <c r="N17" s="30"/>
      <c r="O17" s="30"/>
      <c r="P17" s="30"/>
      <c r="Q17" s="30"/>
      <c r="R17" s="30"/>
      <c r="S17" s="30"/>
      <c r="T17" s="30"/>
      <c r="U17" s="30"/>
      <c r="V17" s="30"/>
      <c r="W17" s="30"/>
      <c r="X17" s="30"/>
      <c r="Y17" s="30"/>
      <c r="Z17" s="30"/>
      <c r="AA17" s="30"/>
      <c r="AB17" s="30"/>
      <c r="AC17" s="30"/>
      <c r="AD17" s="30"/>
      <c r="AE17" s="30"/>
      <c r="AF17" s="30"/>
      <c r="AG17" s="30"/>
    </row>
    <row r="18" spans="1:33" ht="120" customHeight="1" thickTop="1" thickBot="1" x14ac:dyDescent="0.35">
      <c r="A18" s="346"/>
      <c r="B18" s="347" t="str">
        <f>'Mapa final'!B17</f>
        <v>OAP_01</v>
      </c>
      <c r="C18" s="348" t="str">
        <f>'Mapa final'!H17</f>
        <v>Posibilidad de afectación económica por la no prestación integral de los servicios de salud a los usuarios del  HOMIL,  debido a la inadecuada identificación de necesidades para la adquisición de bienes y/o servicios.</v>
      </c>
      <c r="D18" s="348"/>
      <c r="E18" s="350"/>
      <c r="F18" s="345" t="str">
        <f t="shared" ref="F18:M18" si="2">IFERROR(IF($E18="","No",IF($E18="No","No"," "))," ")</f>
        <v>No</v>
      </c>
      <c r="G18" s="345" t="str">
        <f t="shared" si="2"/>
        <v>No</v>
      </c>
      <c r="H18" s="345" t="str">
        <f t="shared" si="2"/>
        <v>No</v>
      </c>
      <c r="I18" s="345" t="str">
        <f t="shared" si="2"/>
        <v>No</v>
      </c>
      <c r="J18" s="345" t="str">
        <f t="shared" si="2"/>
        <v>No</v>
      </c>
      <c r="K18" s="345" t="str">
        <f t="shared" si="2"/>
        <v>No</v>
      </c>
      <c r="L18" s="345" t="str">
        <f t="shared" si="2"/>
        <v>No</v>
      </c>
      <c r="M18" s="345" t="str">
        <f t="shared" si="2"/>
        <v>No</v>
      </c>
      <c r="N18" s="30"/>
      <c r="O18" s="30"/>
      <c r="P18" s="30"/>
      <c r="Q18" s="30"/>
      <c r="R18" s="30"/>
      <c r="S18" s="30"/>
      <c r="T18" s="30"/>
      <c r="U18" s="30"/>
      <c r="V18" s="30"/>
      <c r="W18" s="30"/>
      <c r="X18" s="30"/>
      <c r="Y18" s="30"/>
      <c r="Z18" s="30"/>
      <c r="AA18" s="30"/>
      <c r="AB18" s="30"/>
      <c r="AC18" s="30"/>
      <c r="AD18" s="30"/>
      <c r="AE18" s="30"/>
      <c r="AF18" s="30"/>
      <c r="AG18" s="30"/>
    </row>
    <row r="19" spans="1:33" ht="120" customHeight="1" thickTop="1" thickBot="1" x14ac:dyDescent="0.35">
      <c r="A19" s="346"/>
      <c r="B19" s="346"/>
      <c r="C19" s="349"/>
      <c r="D19" s="349"/>
      <c r="E19" s="346"/>
      <c r="F19" s="346"/>
      <c r="G19" s="346"/>
      <c r="H19" s="346"/>
      <c r="I19" s="346"/>
      <c r="J19" s="346"/>
      <c r="K19" s="346"/>
      <c r="L19" s="346"/>
      <c r="M19" s="346"/>
      <c r="N19" s="30"/>
      <c r="O19" s="30"/>
      <c r="P19" s="30"/>
      <c r="Q19" s="30"/>
      <c r="R19" s="30"/>
      <c r="S19" s="30"/>
      <c r="T19" s="30"/>
      <c r="U19" s="30"/>
      <c r="V19" s="30"/>
      <c r="W19" s="30"/>
      <c r="X19" s="30"/>
      <c r="Y19" s="30"/>
      <c r="Z19" s="30"/>
      <c r="AA19" s="30"/>
      <c r="AB19" s="30"/>
      <c r="AC19" s="30"/>
      <c r="AD19" s="30"/>
      <c r="AE19" s="30"/>
      <c r="AF19" s="30"/>
      <c r="AG19" s="30"/>
    </row>
    <row r="20" spans="1:33" ht="120" customHeight="1" thickTop="1" thickBot="1" x14ac:dyDescent="0.35">
      <c r="A20" s="346"/>
      <c r="B20" s="346"/>
      <c r="C20" s="349"/>
      <c r="D20" s="349"/>
      <c r="E20" s="346"/>
      <c r="F20" s="346"/>
      <c r="G20" s="346"/>
      <c r="H20" s="346"/>
      <c r="I20" s="346"/>
      <c r="J20" s="346"/>
      <c r="K20" s="346"/>
      <c r="L20" s="346"/>
      <c r="M20" s="346"/>
      <c r="N20" s="30"/>
      <c r="O20" s="30"/>
      <c r="P20" s="30"/>
      <c r="Q20" s="30"/>
      <c r="R20" s="30"/>
      <c r="S20" s="30"/>
      <c r="T20" s="30"/>
      <c r="U20" s="30"/>
      <c r="V20" s="30"/>
      <c r="W20" s="30"/>
      <c r="X20" s="30"/>
      <c r="Y20" s="30"/>
      <c r="Z20" s="30"/>
      <c r="AA20" s="30"/>
      <c r="AB20" s="30"/>
      <c r="AC20" s="30"/>
      <c r="AD20" s="30"/>
      <c r="AE20" s="30"/>
      <c r="AF20" s="30"/>
      <c r="AG20" s="30"/>
    </row>
    <row r="21" spans="1:33" ht="120" customHeight="1" thickTop="1" thickBot="1" x14ac:dyDescent="0.35">
      <c r="A21" s="346"/>
      <c r="B21" s="347" t="str">
        <f>'Mapa final'!B20</f>
        <v>OAP_02</v>
      </c>
      <c r="C21" s="348"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348"/>
      <c r="E21" s="350"/>
      <c r="F21" s="345" t="str">
        <f t="shared" ref="F21:M21" si="3">IFERROR(IF($E21="","No",IF($E21="No","No"," "))," ")</f>
        <v>No</v>
      </c>
      <c r="G21" s="345" t="str">
        <f t="shared" si="3"/>
        <v>No</v>
      </c>
      <c r="H21" s="345" t="str">
        <f t="shared" si="3"/>
        <v>No</v>
      </c>
      <c r="I21" s="345" t="str">
        <f t="shared" si="3"/>
        <v>No</v>
      </c>
      <c r="J21" s="345" t="str">
        <f t="shared" si="3"/>
        <v>No</v>
      </c>
      <c r="K21" s="345" t="str">
        <f t="shared" si="3"/>
        <v>No</v>
      </c>
      <c r="L21" s="345" t="str">
        <f t="shared" si="3"/>
        <v>No</v>
      </c>
      <c r="M21" s="345" t="str">
        <f t="shared" si="3"/>
        <v>No</v>
      </c>
      <c r="N21" s="30"/>
      <c r="O21" s="30"/>
      <c r="P21" s="30"/>
      <c r="Q21" s="30"/>
      <c r="R21" s="30"/>
      <c r="S21" s="30"/>
      <c r="T21" s="30"/>
      <c r="U21" s="30"/>
      <c r="V21" s="30"/>
      <c r="W21" s="30"/>
      <c r="X21" s="30"/>
      <c r="Y21" s="30"/>
      <c r="Z21" s="30"/>
      <c r="AA21" s="30"/>
      <c r="AB21" s="30"/>
      <c r="AC21" s="30"/>
      <c r="AD21" s="30"/>
      <c r="AE21" s="30"/>
      <c r="AF21" s="30"/>
      <c r="AG21" s="30"/>
    </row>
    <row r="22" spans="1:33" ht="120" customHeight="1" thickTop="1" thickBot="1" x14ac:dyDescent="0.35">
      <c r="A22" s="346"/>
      <c r="B22" s="346"/>
      <c r="C22" s="349"/>
      <c r="D22" s="349"/>
      <c r="E22" s="346"/>
      <c r="F22" s="346"/>
      <c r="G22" s="346"/>
      <c r="H22" s="346"/>
      <c r="I22" s="346"/>
      <c r="J22" s="346"/>
      <c r="K22" s="346"/>
      <c r="L22" s="346"/>
      <c r="M22" s="346"/>
      <c r="N22" s="30"/>
      <c r="O22" s="30"/>
      <c r="P22" s="30"/>
      <c r="Q22" s="30"/>
      <c r="R22" s="30"/>
      <c r="S22" s="30"/>
      <c r="T22" s="30"/>
      <c r="U22" s="30"/>
      <c r="V22" s="30"/>
      <c r="W22" s="30"/>
      <c r="X22" s="30"/>
      <c r="Y22" s="30"/>
      <c r="Z22" s="30"/>
      <c r="AA22" s="30"/>
      <c r="AB22" s="30"/>
      <c r="AC22" s="30"/>
      <c r="AD22" s="30"/>
      <c r="AE22" s="30"/>
      <c r="AF22" s="30"/>
      <c r="AG22" s="30"/>
    </row>
    <row r="23" spans="1:33" ht="120" customHeight="1" thickTop="1" thickBot="1" x14ac:dyDescent="0.35">
      <c r="A23" s="346"/>
      <c r="B23" s="346"/>
      <c r="C23" s="349"/>
      <c r="D23" s="349"/>
      <c r="E23" s="346"/>
      <c r="F23" s="346"/>
      <c r="G23" s="346"/>
      <c r="H23" s="346"/>
      <c r="I23" s="346"/>
      <c r="J23" s="346"/>
      <c r="K23" s="346"/>
      <c r="L23" s="346"/>
      <c r="M23" s="346"/>
      <c r="N23" s="30"/>
      <c r="O23" s="30"/>
      <c r="P23" s="30"/>
      <c r="Q23" s="30"/>
      <c r="R23" s="30"/>
      <c r="S23" s="30"/>
      <c r="T23" s="30"/>
      <c r="U23" s="30"/>
      <c r="V23" s="30"/>
      <c r="W23" s="30"/>
      <c r="X23" s="30"/>
      <c r="Y23" s="30"/>
      <c r="Z23" s="30"/>
      <c r="AA23" s="30"/>
      <c r="AB23" s="30"/>
      <c r="AC23" s="30"/>
      <c r="AD23" s="30"/>
      <c r="AE23" s="30"/>
      <c r="AF23" s="30"/>
      <c r="AG23" s="30"/>
    </row>
    <row r="24" spans="1:33" ht="120" customHeight="1" thickTop="1" thickBot="1" x14ac:dyDescent="0.35">
      <c r="A24" s="346"/>
      <c r="B24" s="347" t="str">
        <f>'Mapa final'!B22</f>
        <v>OAP_03</v>
      </c>
      <c r="C24" s="348"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348"/>
      <c r="E24" s="350"/>
      <c r="F24" s="345" t="str">
        <f t="shared" ref="F24:M24" si="4">IFERROR(IF($E24="","No",IF($E24="No","No"," "))," ")</f>
        <v>No</v>
      </c>
      <c r="G24" s="345" t="str">
        <f t="shared" si="4"/>
        <v>No</v>
      </c>
      <c r="H24" s="345" t="str">
        <f t="shared" si="4"/>
        <v>No</v>
      </c>
      <c r="I24" s="345" t="str">
        <f t="shared" si="4"/>
        <v>No</v>
      </c>
      <c r="J24" s="345" t="str">
        <f t="shared" si="4"/>
        <v>No</v>
      </c>
      <c r="K24" s="345" t="str">
        <f t="shared" si="4"/>
        <v>No</v>
      </c>
      <c r="L24" s="345" t="str">
        <f t="shared" si="4"/>
        <v>No</v>
      </c>
      <c r="M24" s="345" t="str">
        <f t="shared" si="4"/>
        <v>No</v>
      </c>
      <c r="N24" s="30"/>
      <c r="O24" s="30"/>
      <c r="P24" s="30"/>
      <c r="Q24" s="30"/>
      <c r="R24" s="30"/>
      <c r="S24" s="30"/>
      <c r="T24" s="30"/>
      <c r="U24" s="30"/>
      <c r="V24" s="30"/>
      <c r="W24" s="30"/>
      <c r="X24" s="30"/>
      <c r="Y24" s="30"/>
      <c r="Z24" s="30"/>
      <c r="AA24" s="30"/>
      <c r="AB24" s="30"/>
      <c r="AC24" s="30"/>
      <c r="AD24" s="30"/>
      <c r="AE24" s="30"/>
      <c r="AF24" s="30"/>
      <c r="AG24" s="30"/>
    </row>
    <row r="25" spans="1:33" ht="120" customHeight="1" thickTop="1" thickBot="1" x14ac:dyDescent="0.35">
      <c r="A25" s="346"/>
      <c r="B25" s="346"/>
      <c r="C25" s="349"/>
      <c r="D25" s="349"/>
      <c r="E25" s="346"/>
      <c r="F25" s="346"/>
      <c r="G25" s="346"/>
      <c r="H25" s="346"/>
      <c r="I25" s="346"/>
      <c r="J25" s="346"/>
      <c r="K25" s="346"/>
      <c r="L25" s="346"/>
      <c r="M25" s="346"/>
      <c r="N25" s="30"/>
      <c r="O25" s="30"/>
      <c r="P25" s="30"/>
      <c r="Q25" s="30"/>
      <c r="R25" s="30"/>
      <c r="S25" s="30"/>
      <c r="T25" s="30"/>
      <c r="U25" s="30"/>
      <c r="V25" s="30"/>
      <c r="W25" s="30"/>
      <c r="X25" s="30"/>
      <c r="Y25" s="30"/>
      <c r="Z25" s="30"/>
      <c r="AA25" s="30"/>
      <c r="AB25" s="30"/>
      <c r="AC25" s="30"/>
      <c r="AD25" s="30"/>
      <c r="AE25" s="30"/>
      <c r="AF25" s="30"/>
      <c r="AG25" s="30"/>
    </row>
    <row r="26" spans="1:33" ht="120" customHeight="1" thickTop="1" thickBot="1" x14ac:dyDescent="0.35">
      <c r="A26" s="346"/>
      <c r="B26" s="346"/>
      <c r="C26" s="349"/>
      <c r="D26" s="349"/>
      <c r="E26" s="346"/>
      <c r="F26" s="346"/>
      <c r="G26" s="346"/>
      <c r="H26" s="346"/>
      <c r="I26" s="346"/>
      <c r="J26" s="346"/>
      <c r="K26" s="346"/>
      <c r="L26" s="346"/>
      <c r="M26" s="346"/>
      <c r="N26" s="30"/>
      <c r="O26" s="30"/>
      <c r="P26" s="30"/>
      <c r="Q26" s="30"/>
      <c r="R26" s="30"/>
      <c r="S26" s="30"/>
      <c r="T26" s="30"/>
      <c r="U26" s="30"/>
      <c r="V26" s="30"/>
      <c r="W26" s="30"/>
      <c r="X26" s="30"/>
      <c r="Y26" s="30"/>
      <c r="Z26" s="30"/>
      <c r="AA26" s="30"/>
      <c r="AB26" s="30"/>
      <c r="AC26" s="30"/>
      <c r="AD26" s="30"/>
      <c r="AE26" s="30"/>
      <c r="AF26" s="30"/>
      <c r="AG26" s="30"/>
    </row>
    <row r="27" spans="1:33" ht="120" customHeight="1" thickTop="1" thickBot="1" x14ac:dyDescent="0.35">
      <c r="A27" s="346"/>
      <c r="B27" s="347" t="str">
        <f>'Mapa final'!B25</f>
        <v>OAP_04</v>
      </c>
      <c r="C27" s="348"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348"/>
      <c r="E27" s="350"/>
      <c r="F27" s="345" t="str">
        <f t="shared" ref="F27:M27" si="5">IFERROR(IF($E27="","No",IF($E27="No","No"," "))," ")</f>
        <v>No</v>
      </c>
      <c r="G27" s="345" t="str">
        <f t="shared" si="5"/>
        <v>No</v>
      </c>
      <c r="H27" s="345" t="str">
        <f t="shared" si="5"/>
        <v>No</v>
      </c>
      <c r="I27" s="345" t="str">
        <f t="shared" si="5"/>
        <v>No</v>
      </c>
      <c r="J27" s="345" t="str">
        <f t="shared" si="5"/>
        <v>No</v>
      </c>
      <c r="K27" s="345" t="str">
        <f t="shared" si="5"/>
        <v>No</v>
      </c>
      <c r="L27" s="345" t="str">
        <f t="shared" si="5"/>
        <v>No</v>
      </c>
      <c r="M27" s="345" t="str">
        <f t="shared" si="5"/>
        <v>No</v>
      </c>
      <c r="N27" s="30"/>
      <c r="O27" s="30"/>
      <c r="P27" s="30"/>
      <c r="Q27" s="30"/>
      <c r="R27" s="30"/>
      <c r="S27" s="30"/>
      <c r="T27" s="30"/>
      <c r="U27" s="30"/>
      <c r="V27" s="30"/>
      <c r="W27" s="30"/>
      <c r="X27" s="30"/>
      <c r="Y27" s="30"/>
      <c r="Z27" s="30"/>
      <c r="AA27" s="30"/>
      <c r="AB27" s="30"/>
      <c r="AC27" s="30"/>
      <c r="AD27" s="30"/>
      <c r="AE27" s="30"/>
      <c r="AF27" s="30"/>
      <c r="AG27" s="30"/>
    </row>
    <row r="28" spans="1:33" ht="120" customHeight="1" thickTop="1" thickBot="1" x14ac:dyDescent="0.35">
      <c r="A28" s="346"/>
      <c r="B28" s="346"/>
      <c r="C28" s="349"/>
      <c r="D28" s="349"/>
      <c r="E28" s="346"/>
      <c r="F28" s="346"/>
      <c r="G28" s="346"/>
      <c r="H28" s="346"/>
      <c r="I28" s="346"/>
      <c r="J28" s="346"/>
      <c r="K28" s="346"/>
      <c r="L28" s="346"/>
      <c r="M28" s="346"/>
      <c r="N28" s="30"/>
      <c r="O28" s="30"/>
      <c r="P28" s="30"/>
      <c r="Q28" s="30"/>
      <c r="R28" s="30"/>
      <c r="S28" s="30"/>
      <c r="T28" s="30"/>
      <c r="U28" s="30"/>
      <c r="V28" s="30"/>
      <c r="W28" s="30"/>
      <c r="X28" s="30"/>
      <c r="Y28" s="30"/>
      <c r="Z28" s="30"/>
      <c r="AA28" s="30"/>
      <c r="AB28" s="30"/>
      <c r="AC28" s="30"/>
      <c r="AD28" s="30"/>
      <c r="AE28" s="30"/>
      <c r="AF28" s="30"/>
      <c r="AG28" s="30"/>
    </row>
    <row r="29" spans="1:33" ht="120" customHeight="1" thickTop="1" thickBot="1" x14ac:dyDescent="0.35">
      <c r="A29" s="346"/>
      <c r="B29" s="346"/>
      <c r="C29" s="349"/>
      <c r="D29" s="349"/>
      <c r="E29" s="346"/>
      <c r="F29" s="346"/>
      <c r="G29" s="346"/>
      <c r="H29" s="346"/>
      <c r="I29" s="346"/>
      <c r="J29" s="346"/>
      <c r="K29" s="346"/>
      <c r="L29" s="346"/>
      <c r="M29" s="346"/>
      <c r="N29" s="30"/>
      <c r="O29" s="30"/>
      <c r="P29" s="30"/>
      <c r="Q29" s="30"/>
      <c r="R29" s="30"/>
      <c r="S29" s="30"/>
      <c r="T29" s="30"/>
      <c r="U29" s="30"/>
      <c r="V29" s="30"/>
      <c r="W29" s="30"/>
      <c r="X29" s="30"/>
      <c r="Y29" s="30"/>
      <c r="Z29" s="30"/>
      <c r="AA29" s="30"/>
      <c r="AB29" s="30"/>
      <c r="AC29" s="30"/>
      <c r="AD29" s="30"/>
      <c r="AE29" s="30"/>
      <c r="AF29" s="30"/>
      <c r="AG29" s="30"/>
    </row>
    <row r="30" spans="1:33" ht="120" customHeight="1" thickTop="1" thickBot="1" x14ac:dyDescent="0.35">
      <c r="A30" s="346"/>
      <c r="B30" s="347" t="str">
        <f>'Mapa final'!B27</f>
        <v>OAP_05</v>
      </c>
      <c r="C30" s="348"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348"/>
      <c r="E30" s="350"/>
      <c r="F30" s="345" t="str">
        <f t="shared" ref="F30:M30" si="6">IFERROR(IF($E30="","No",IF($E30="No","No"," "))," ")</f>
        <v>No</v>
      </c>
      <c r="G30" s="345" t="str">
        <f t="shared" si="6"/>
        <v>No</v>
      </c>
      <c r="H30" s="345" t="str">
        <f t="shared" si="6"/>
        <v>No</v>
      </c>
      <c r="I30" s="345" t="str">
        <f t="shared" si="6"/>
        <v>No</v>
      </c>
      <c r="J30" s="345" t="str">
        <f t="shared" si="6"/>
        <v>No</v>
      </c>
      <c r="K30" s="345" t="str">
        <f t="shared" si="6"/>
        <v>No</v>
      </c>
      <c r="L30" s="345" t="str">
        <f t="shared" si="6"/>
        <v>No</v>
      </c>
      <c r="M30" s="345" t="str">
        <f t="shared" si="6"/>
        <v>No</v>
      </c>
      <c r="N30" s="30"/>
      <c r="O30" s="30"/>
      <c r="P30" s="30"/>
      <c r="Q30" s="30"/>
      <c r="R30" s="30"/>
      <c r="S30" s="30"/>
      <c r="T30" s="30"/>
      <c r="U30" s="30"/>
      <c r="V30" s="30"/>
      <c r="W30" s="30"/>
      <c r="X30" s="30"/>
      <c r="Y30" s="30"/>
      <c r="Z30" s="30"/>
      <c r="AA30" s="30"/>
      <c r="AB30" s="30"/>
      <c r="AC30" s="30"/>
      <c r="AD30" s="30"/>
      <c r="AE30" s="30"/>
      <c r="AF30" s="30"/>
      <c r="AG30" s="30"/>
    </row>
    <row r="31" spans="1:33" ht="120" customHeight="1" thickTop="1" thickBot="1" x14ac:dyDescent="0.35">
      <c r="A31" s="346"/>
      <c r="B31" s="346"/>
      <c r="C31" s="349"/>
      <c r="D31" s="349"/>
      <c r="E31" s="346"/>
      <c r="F31" s="346"/>
      <c r="G31" s="346"/>
      <c r="H31" s="346"/>
      <c r="I31" s="346"/>
      <c r="J31" s="346"/>
      <c r="K31" s="346"/>
      <c r="L31" s="346"/>
      <c r="M31" s="346"/>
      <c r="N31" s="30"/>
      <c r="O31" s="30"/>
      <c r="P31" s="30"/>
      <c r="Q31" s="30"/>
      <c r="R31" s="30"/>
      <c r="S31" s="30"/>
      <c r="T31" s="30"/>
      <c r="U31" s="30"/>
      <c r="V31" s="30"/>
      <c r="W31" s="30"/>
      <c r="X31" s="30"/>
      <c r="Y31" s="30"/>
      <c r="Z31" s="30"/>
      <c r="AA31" s="30"/>
      <c r="AB31" s="30"/>
      <c r="AC31" s="30"/>
      <c r="AD31" s="30"/>
      <c r="AE31" s="30"/>
      <c r="AF31" s="30"/>
      <c r="AG31" s="30"/>
    </row>
    <row r="32" spans="1:33" ht="120" customHeight="1" thickTop="1" thickBot="1" x14ac:dyDescent="0.35">
      <c r="A32" s="346"/>
      <c r="B32" s="346"/>
      <c r="C32" s="349"/>
      <c r="D32" s="349"/>
      <c r="E32" s="346"/>
      <c r="F32" s="346"/>
      <c r="G32" s="346"/>
      <c r="H32" s="346"/>
      <c r="I32" s="346"/>
      <c r="J32" s="346"/>
      <c r="K32" s="346"/>
      <c r="L32" s="346"/>
      <c r="M32" s="346"/>
      <c r="N32" s="30"/>
      <c r="O32" s="30"/>
      <c r="P32" s="30"/>
      <c r="Q32" s="30"/>
      <c r="R32" s="30"/>
      <c r="S32" s="30"/>
      <c r="T32" s="30"/>
      <c r="U32" s="30"/>
      <c r="V32" s="30"/>
      <c r="W32" s="30"/>
      <c r="X32" s="30"/>
      <c r="Y32" s="30"/>
      <c r="Z32" s="30"/>
      <c r="AA32" s="30"/>
      <c r="AB32" s="30"/>
      <c r="AC32" s="30"/>
      <c r="AD32" s="30"/>
      <c r="AE32" s="30"/>
      <c r="AF32" s="30"/>
      <c r="AG32" s="30"/>
    </row>
    <row r="33" spans="1:33" ht="120" customHeight="1" thickTop="1" thickBot="1" x14ac:dyDescent="0.35">
      <c r="A33" s="346"/>
      <c r="B33" s="347" t="str">
        <f>'Mapa final'!B29</f>
        <v>TIN_01</v>
      </c>
      <c r="C33" s="348" t="str">
        <f>'Mapa final'!H29</f>
        <v>Posibilidad de afectación económica y reputacional por registro inoportuno en la Historia Clínica  del estado de salud y la atención brindada, debido a la interrupción en la prestación de los servicios tecnológicos de la entidad.</v>
      </c>
      <c r="D33" s="348"/>
      <c r="E33" s="350"/>
      <c r="F33" s="345" t="str">
        <f t="shared" ref="F33:M33" si="7">IFERROR(IF($E33="","No",IF($E33="No","No"," "))," ")</f>
        <v>No</v>
      </c>
      <c r="G33" s="345" t="str">
        <f t="shared" si="7"/>
        <v>No</v>
      </c>
      <c r="H33" s="345" t="str">
        <f t="shared" si="7"/>
        <v>No</v>
      </c>
      <c r="I33" s="345" t="str">
        <f t="shared" si="7"/>
        <v>No</v>
      </c>
      <c r="J33" s="345" t="str">
        <f t="shared" si="7"/>
        <v>No</v>
      </c>
      <c r="K33" s="345" t="str">
        <f t="shared" si="7"/>
        <v>No</v>
      </c>
      <c r="L33" s="345" t="str">
        <f t="shared" si="7"/>
        <v>No</v>
      </c>
      <c r="M33" s="345" t="str">
        <f t="shared" si="7"/>
        <v>No</v>
      </c>
      <c r="N33" s="30"/>
      <c r="O33" s="30"/>
      <c r="P33" s="30"/>
      <c r="Q33" s="30"/>
      <c r="R33" s="30"/>
      <c r="S33" s="30"/>
      <c r="T33" s="30"/>
      <c r="U33" s="30"/>
      <c r="V33" s="30"/>
      <c r="W33" s="30"/>
      <c r="X33" s="30"/>
      <c r="Y33" s="30"/>
      <c r="Z33" s="30"/>
      <c r="AA33" s="30"/>
      <c r="AB33" s="30"/>
      <c r="AC33" s="30"/>
      <c r="AD33" s="30"/>
      <c r="AE33" s="30"/>
      <c r="AF33" s="30"/>
      <c r="AG33" s="30"/>
    </row>
    <row r="34" spans="1:33" ht="120" customHeight="1" thickTop="1" thickBot="1" x14ac:dyDescent="0.35">
      <c r="A34" s="346"/>
      <c r="B34" s="346"/>
      <c r="C34" s="349"/>
      <c r="D34" s="349"/>
      <c r="E34" s="346"/>
      <c r="F34" s="346"/>
      <c r="G34" s="346"/>
      <c r="H34" s="346"/>
      <c r="I34" s="346"/>
      <c r="J34" s="346"/>
      <c r="K34" s="346"/>
      <c r="L34" s="346"/>
      <c r="M34" s="346"/>
      <c r="N34" s="30"/>
      <c r="O34" s="30"/>
      <c r="P34" s="30"/>
      <c r="Q34" s="30"/>
      <c r="R34" s="30"/>
      <c r="S34" s="30"/>
      <c r="T34" s="30"/>
      <c r="U34" s="30"/>
      <c r="V34" s="30"/>
      <c r="W34" s="30"/>
      <c r="X34" s="30"/>
      <c r="Y34" s="30"/>
      <c r="Z34" s="30"/>
      <c r="AA34" s="30"/>
      <c r="AB34" s="30"/>
      <c r="AC34" s="30"/>
      <c r="AD34" s="30"/>
      <c r="AE34" s="30"/>
      <c r="AF34" s="30"/>
      <c r="AG34" s="30"/>
    </row>
    <row r="35" spans="1:33" ht="120" customHeight="1" thickTop="1" thickBot="1" x14ac:dyDescent="0.35">
      <c r="A35" s="346"/>
      <c r="B35" s="346"/>
      <c r="C35" s="349"/>
      <c r="D35" s="349"/>
      <c r="E35" s="346"/>
      <c r="F35" s="346"/>
      <c r="G35" s="346"/>
      <c r="H35" s="346"/>
      <c r="I35" s="346"/>
      <c r="J35" s="346"/>
      <c r="K35" s="346"/>
      <c r="L35" s="346"/>
      <c r="M35" s="346"/>
      <c r="N35" s="30"/>
      <c r="O35" s="30"/>
      <c r="P35" s="30"/>
      <c r="Q35" s="30"/>
      <c r="R35" s="30"/>
      <c r="S35" s="30"/>
      <c r="T35" s="30"/>
      <c r="U35" s="30"/>
      <c r="V35" s="30"/>
      <c r="W35" s="30"/>
      <c r="X35" s="30"/>
      <c r="Y35" s="30"/>
      <c r="Z35" s="30"/>
      <c r="AA35" s="30"/>
      <c r="AB35" s="30"/>
      <c r="AC35" s="30"/>
      <c r="AD35" s="30"/>
      <c r="AE35" s="30"/>
      <c r="AF35" s="30"/>
      <c r="AG35" s="30"/>
    </row>
    <row r="36" spans="1:33" ht="120" customHeight="1" thickTop="1" thickBot="1" x14ac:dyDescent="0.35">
      <c r="A36" s="346"/>
      <c r="B36" s="347" t="str">
        <f>'Mapa final'!B33</f>
        <v>TIN_02</v>
      </c>
      <c r="C36" s="348"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348"/>
      <c r="E36" s="350"/>
      <c r="F36" s="345" t="str">
        <f t="shared" ref="F36:M36" si="8">IFERROR(IF($E36="","No",IF($E36="No","No"," "))," ")</f>
        <v>No</v>
      </c>
      <c r="G36" s="345" t="str">
        <f t="shared" si="8"/>
        <v>No</v>
      </c>
      <c r="H36" s="345" t="str">
        <f t="shared" si="8"/>
        <v>No</v>
      </c>
      <c r="I36" s="345" t="str">
        <f t="shared" si="8"/>
        <v>No</v>
      </c>
      <c r="J36" s="345" t="str">
        <f t="shared" si="8"/>
        <v>No</v>
      </c>
      <c r="K36" s="345" t="str">
        <f t="shared" si="8"/>
        <v>No</v>
      </c>
      <c r="L36" s="345" t="str">
        <f t="shared" si="8"/>
        <v>No</v>
      </c>
      <c r="M36" s="345" t="str">
        <f t="shared" si="8"/>
        <v>No</v>
      </c>
      <c r="N36" s="30"/>
      <c r="O36" s="30"/>
      <c r="P36" s="30"/>
      <c r="Q36" s="30"/>
      <c r="R36" s="30"/>
      <c r="S36" s="30"/>
      <c r="T36" s="30"/>
      <c r="U36" s="30"/>
      <c r="V36" s="30"/>
      <c r="W36" s="30"/>
      <c r="X36" s="30"/>
      <c r="Y36" s="30"/>
      <c r="Z36" s="30"/>
      <c r="AA36" s="30"/>
      <c r="AB36" s="30"/>
      <c r="AC36" s="30"/>
      <c r="AD36" s="30"/>
      <c r="AE36" s="30"/>
      <c r="AF36" s="30"/>
      <c r="AG36" s="30"/>
    </row>
    <row r="37" spans="1:33" ht="120" customHeight="1" thickTop="1" thickBot="1" x14ac:dyDescent="0.35">
      <c r="A37" s="346"/>
      <c r="B37" s="346"/>
      <c r="C37" s="349"/>
      <c r="D37" s="349"/>
      <c r="E37" s="346"/>
      <c r="F37" s="346"/>
      <c r="G37" s="346"/>
      <c r="H37" s="346"/>
      <c r="I37" s="346"/>
      <c r="J37" s="346"/>
      <c r="K37" s="346"/>
      <c r="L37" s="346"/>
      <c r="M37" s="346"/>
      <c r="N37" s="30"/>
      <c r="O37" s="30"/>
      <c r="P37" s="30"/>
      <c r="Q37" s="30"/>
      <c r="R37" s="30"/>
      <c r="S37" s="30"/>
      <c r="T37" s="30"/>
      <c r="U37" s="30"/>
      <c r="V37" s="30"/>
      <c r="W37" s="30"/>
      <c r="X37" s="30"/>
      <c r="Y37" s="30"/>
      <c r="Z37" s="30"/>
      <c r="AA37" s="30"/>
      <c r="AB37" s="30"/>
      <c r="AC37" s="30"/>
      <c r="AD37" s="30"/>
      <c r="AE37" s="30"/>
      <c r="AF37" s="30"/>
      <c r="AG37" s="30"/>
    </row>
    <row r="38" spans="1:33" ht="120" customHeight="1" thickTop="1" thickBot="1" x14ac:dyDescent="0.35">
      <c r="A38" s="346"/>
      <c r="B38" s="346"/>
      <c r="C38" s="349"/>
      <c r="D38" s="349"/>
      <c r="E38" s="346"/>
      <c r="F38" s="346"/>
      <c r="G38" s="346"/>
      <c r="H38" s="346"/>
      <c r="I38" s="346"/>
      <c r="J38" s="346"/>
      <c r="K38" s="346"/>
      <c r="L38" s="346"/>
      <c r="M38" s="346"/>
      <c r="N38" s="30"/>
      <c r="O38" s="30"/>
      <c r="P38" s="30"/>
      <c r="Q38" s="30"/>
      <c r="R38" s="30"/>
      <c r="S38" s="30"/>
      <c r="T38" s="30"/>
      <c r="U38" s="30"/>
      <c r="V38" s="30"/>
      <c r="W38" s="30"/>
      <c r="X38" s="30"/>
      <c r="Y38" s="30"/>
      <c r="Z38" s="30"/>
      <c r="AA38" s="30"/>
      <c r="AB38" s="30"/>
      <c r="AC38" s="30"/>
      <c r="AD38" s="30"/>
      <c r="AE38" s="30"/>
      <c r="AF38" s="30"/>
      <c r="AG38" s="30"/>
    </row>
    <row r="39" spans="1:33" ht="120" customHeight="1" thickTop="1" thickBot="1" x14ac:dyDescent="0.35">
      <c r="A39" s="346"/>
      <c r="B39" s="347" t="str">
        <f>'Mapa final'!B38</f>
        <v>TIN_03</v>
      </c>
      <c r="C39" s="348" t="str">
        <f>'Mapa final'!H38</f>
        <v>Posibilidad de afectación económica por no disponibilidad de la información clínica  de los usuarios del  HOMIL, debido a falta de respaldo (copias de seguridad) de la información.</v>
      </c>
      <c r="D39" s="348"/>
      <c r="E39" s="350"/>
      <c r="F39" s="345" t="str">
        <f t="shared" ref="F39:M39" si="9">IFERROR(IF($E39="","No",IF($E39="No","No"," "))," ")</f>
        <v>No</v>
      </c>
      <c r="G39" s="345" t="str">
        <f t="shared" si="9"/>
        <v>No</v>
      </c>
      <c r="H39" s="345" t="str">
        <f t="shared" si="9"/>
        <v>No</v>
      </c>
      <c r="I39" s="345" t="str">
        <f t="shared" si="9"/>
        <v>No</v>
      </c>
      <c r="J39" s="345" t="str">
        <f t="shared" si="9"/>
        <v>No</v>
      </c>
      <c r="K39" s="345" t="str">
        <f t="shared" si="9"/>
        <v>No</v>
      </c>
      <c r="L39" s="345" t="str">
        <f t="shared" si="9"/>
        <v>No</v>
      </c>
      <c r="M39" s="345" t="str">
        <f t="shared" si="9"/>
        <v>No</v>
      </c>
      <c r="N39" s="30"/>
      <c r="O39" s="30"/>
      <c r="P39" s="30"/>
      <c r="Q39" s="30"/>
      <c r="R39" s="30"/>
      <c r="S39" s="30"/>
      <c r="T39" s="30"/>
      <c r="U39" s="30"/>
      <c r="V39" s="30"/>
      <c r="W39" s="30"/>
      <c r="X39" s="30"/>
      <c r="Y39" s="30"/>
      <c r="Z39" s="30"/>
      <c r="AA39" s="30"/>
      <c r="AB39" s="30"/>
      <c r="AC39" s="30"/>
      <c r="AD39" s="30"/>
      <c r="AE39" s="30"/>
      <c r="AF39" s="30"/>
      <c r="AG39" s="30"/>
    </row>
    <row r="40" spans="1:33" ht="120" customHeight="1" thickTop="1" thickBot="1" x14ac:dyDescent="0.35">
      <c r="A40" s="346"/>
      <c r="B40" s="346"/>
      <c r="C40" s="349"/>
      <c r="D40" s="349"/>
      <c r="E40" s="346"/>
      <c r="F40" s="346"/>
      <c r="G40" s="346"/>
      <c r="H40" s="346"/>
      <c r="I40" s="346"/>
      <c r="J40" s="346"/>
      <c r="K40" s="346"/>
      <c r="L40" s="346"/>
      <c r="M40" s="346"/>
      <c r="N40" s="30"/>
      <c r="O40" s="30"/>
      <c r="P40" s="30"/>
      <c r="Q40" s="30"/>
      <c r="R40" s="30"/>
      <c r="S40" s="30"/>
      <c r="T40" s="30"/>
      <c r="U40" s="30"/>
      <c r="V40" s="30"/>
      <c r="W40" s="30"/>
      <c r="X40" s="30"/>
      <c r="Y40" s="30"/>
      <c r="Z40" s="30"/>
      <c r="AA40" s="30"/>
      <c r="AB40" s="30"/>
      <c r="AC40" s="30"/>
      <c r="AD40" s="30"/>
      <c r="AE40" s="30"/>
      <c r="AF40" s="30"/>
      <c r="AG40" s="30"/>
    </row>
    <row r="41" spans="1:33" ht="120" customHeight="1" thickTop="1" thickBot="1" x14ac:dyDescent="0.35">
      <c r="A41" s="346"/>
      <c r="B41" s="346"/>
      <c r="C41" s="349"/>
      <c r="D41" s="349"/>
      <c r="E41" s="346"/>
      <c r="F41" s="346"/>
      <c r="G41" s="346"/>
      <c r="H41" s="346"/>
      <c r="I41" s="346"/>
      <c r="J41" s="346"/>
      <c r="K41" s="346"/>
      <c r="L41" s="346"/>
      <c r="M41" s="346"/>
      <c r="N41" s="30"/>
      <c r="O41" s="30"/>
      <c r="P41" s="30"/>
      <c r="Q41" s="30"/>
      <c r="R41" s="30"/>
      <c r="S41" s="30"/>
      <c r="T41" s="30"/>
      <c r="U41" s="30"/>
      <c r="V41" s="30"/>
      <c r="W41" s="30"/>
      <c r="X41" s="30"/>
      <c r="Y41" s="30"/>
      <c r="Z41" s="30"/>
      <c r="AA41" s="30"/>
      <c r="AB41" s="30"/>
      <c r="AC41" s="30"/>
      <c r="AD41" s="30"/>
      <c r="AE41" s="30"/>
      <c r="AF41" s="30"/>
      <c r="AG41" s="30"/>
    </row>
    <row r="42" spans="1:33" ht="120" customHeight="1" thickTop="1" thickBot="1" x14ac:dyDescent="0.35">
      <c r="A42" s="346"/>
      <c r="B42" s="347" t="str">
        <f>'Mapa final'!B40</f>
        <v>TIN_04</v>
      </c>
      <c r="C42" s="348" t="str">
        <f>'Mapa final'!H40</f>
        <v>Posibilidad de afectación económica y reputacional por fallas en el funcionamiento del sistema de información clínico Dinámica Gerencial Hospitalaria generadas por el indebido control de cambios en la implementación de nuevas versiones del aplicativo.</v>
      </c>
      <c r="D42" s="348"/>
      <c r="E42" s="350"/>
      <c r="F42" s="345" t="str">
        <f t="shared" ref="F42:M42" si="10">IFERROR(IF($E42="","No",IF($E42="No","No"," "))," ")</f>
        <v>No</v>
      </c>
      <c r="G42" s="345" t="str">
        <f t="shared" si="10"/>
        <v>No</v>
      </c>
      <c r="H42" s="345" t="str">
        <f t="shared" si="10"/>
        <v>No</v>
      </c>
      <c r="I42" s="345" t="str">
        <f t="shared" si="10"/>
        <v>No</v>
      </c>
      <c r="J42" s="345" t="str">
        <f t="shared" si="10"/>
        <v>No</v>
      </c>
      <c r="K42" s="345" t="str">
        <f t="shared" si="10"/>
        <v>No</v>
      </c>
      <c r="L42" s="345" t="str">
        <f t="shared" si="10"/>
        <v>No</v>
      </c>
      <c r="M42" s="345" t="str">
        <f t="shared" si="10"/>
        <v>No</v>
      </c>
      <c r="N42" s="19"/>
      <c r="O42" s="19"/>
      <c r="P42" s="19"/>
      <c r="Q42" s="19"/>
      <c r="R42" s="19"/>
      <c r="S42" s="19"/>
      <c r="T42" s="19"/>
      <c r="U42" s="19"/>
      <c r="V42" s="19"/>
      <c r="W42" s="19"/>
      <c r="X42" s="19"/>
      <c r="Y42" s="19"/>
      <c r="Z42" s="19"/>
      <c r="AA42" s="19"/>
      <c r="AB42" s="19"/>
      <c r="AC42" s="19"/>
      <c r="AD42" s="19"/>
      <c r="AE42" s="19"/>
      <c r="AF42" s="19"/>
      <c r="AG42" s="19"/>
    </row>
    <row r="43" spans="1:33" ht="120" customHeight="1" thickTop="1" thickBot="1" x14ac:dyDescent="0.35">
      <c r="A43" s="346"/>
      <c r="B43" s="346"/>
      <c r="C43" s="349"/>
      <c r="D43" s="349"/>
      <c r="E43" s="346"/>
      <c r="F43" s="346"/>
      <c r="G43" s="346"/>
      <c r="H43" s="346"/>
      <c r="I43" s="346"/>
      <c r="J43" s="346"/>
      <c r="K43" s="346"/>
      <c r="L43" s="346"/>
      <c r="M43" s="346"/>
      <c r="N43" s="19"/>
      <c r="O43" s="19"/>
      <c r="P43" s="19"/>
      <c r="Q43" s="19"/>
      <c r="R43" s="19"/>
      <c r="S43" s="19"/>
      <c r="T43" s="19"/>
      <c r="U43" s="19"/>
      <c r="V43" s="19"/>
      <c r="W43" s="19"/>
      <c r="X43" s="19"/>
      <c r="Y43" s="19"/>
      <c r="Z43" s="19"/>
      <c r="AA43" s="19"/>
      <c r="AB43" s="19"/>
      <c r="AC43" s="19"/>
      <c r="AD43" s="19"/>
      <c r="AE43" s="19"/>
      <c r="AF43" s="19"/>
      <c r="AG43" s="19"/>
    </row>
    <row r="44" spans="1:33" ht="120" customHeight="1" thickTop="1" thickBot="1" x14ac:dyDescent="0.35">
      <c r="A44" s="346"/>
      <c r="B44" s="346"/>
      <c r="C44" s="349"/>
      <c r="D44" s="349"/>
      <c r="E44" s="346"/>
      <c r="F44" s="346"/>
      <c r="G44" s="346"/>
      <c r="H44" s="346"/>
      <c r="I44" s="346"/>
      <c r="J44" s="346"/>
      <c r="K44" s="346"/>
      <c r="L44" s="346"/>
      <c r="M44" s="346"/>
      <c r="N44" s="19"/>
      <c r="O44" s="19"/>
      <c r="P44" s="19"/>
      <c r="Q44" s="19"/>
      <c r="R44" s="19"/>
      <c r="S44" s="19"/>
      <c r="T44" s="19"/>
      <c r="U44" s="19"/>
      <c r="V44" s="19"/>
      <c r="W44" s="19"/>
      <c r="X44" s="19"/>
      <c r="Y44" s="19"/>
      <c r="Z44" s="19"/>
      <c r="AA44" s="19"/>
      <c r="AB44" s="19"/>
      <c r="AC44" s="19"/>
      <c r="AD44" s="19"/>
      <c r="AE44" s="19"/>
      <c r="AF44" s="19"/>
      <c r="AG44" s="19"/>
    </row>
    <row r="45" spans="1:33" ht="120" customHeight="1" thickTop="1" thickBot="1" x14ac:dyDescent="0.35">
      <c r="A45" s="346"/>
      <c r="B45" s="347" t="str">
        <f>'Mapa final'!B42</f>
        <v>TIN_05</v>
      </c>
      <c r="C45" s="348" t="str">
        <f>'Mapa final'!H42</f>
        <v>Posibilidad de afectación reputacional por fallos en la configuración y monitoreo de la infraestructura de seguridad digital del HOMIL, debido a fallas en la gestión de procesos de seguridad informática.</v>
      </c>
      <c r="D45" s="348"/>
      <c r="E45" s="350"/>
      <c r="F45" s="345" t="str">
        <f t="shared" ref="F45:M45" si="11">IFERROR(IF($E45="","No",IF($E45="No","No"," "))," ")</f>
        <v>No</v>
      </c>
      <c r="G45" s="345" t="str">
        <f t="shared" si="11"/>
        <v>No</v>
      </c>
      <c r="H45" s="345" t="str">
        <f t="shared" si="11"/>
        <v>No</v>
      </c>
      <c r="I45" s="345" t="str">
        <f t="shared" si="11"/>
        <v>No</v>
      </c>
      <c r="J45" s="345" t="str">
        <f t="shared" si="11"/>
        <v>No</v>
      </c>
      <c r="K45" s="345" t="str">
        <f t="shared" si="11"/>
        <v>No</v>
      </c>
      <c r="L45" s="345" t="str">
        <f t="shared" si="11"/>
        <v>No</v>
      </c>
      <c r="M45" s="345" t="str">
        <f t="shared" si="11"/>
        <v>No</v>
      </c>
      <c r="N45" s="19"/>
      <c r="O45" s="19"/>
      <c r="P45" s="19"/>
      <c r="Q45" s="19"/>
      <c r="R45" s="19"/>
      <c r="S45" s="19"/>
      <c r="T45" s="19"/>
      <c r="U45" s="19"/>
      <c r="V45" s="19"/>
      <c r="W45" s="19"/>
      <c r="X45" s="19"/>
      <c r="Y45" s="19"/>
      <c r="Z45" s="19"/>
      <c r="AA45" s="19"/>
      <c r="AB45" s="19"/>
      <c r="AC45" s="19"/>
      <c r="AD45" s="19"/>
      <c r="AE45" s="19"/>
      <c r="AF45" s="19"/>
      <c r="AG45" s="19"/>
    </row>
    <row r="46" spans="1:33" ht="120" customHeight="1" thickTop="1" thickBot="1" x14ac:dyDescent="0.35">
      <c r="A46" s="346"/>
      <c r="B46" s="346"/>
      <c r="C46" s="349"/>
      <c r="D46" s="349"/>
      <c r="E46" s="346"/>
      <c r="F46" s="346"/>
      <c r="G46" s="346"/>
      <c r="H46" s="346"/>
      <c r="I46" s="346"/>
      <c r="J46" s="346"/>
      <c r="K46" s="346"/>
      <c r="L46" s="346"/>
      <c r="M46" s="346"/>
      <c r="N46" s="19"/>
      <c r="O46" s="19"/>
      <c r="P46" s="19"/>
      <c r="Q46" s="19"/>
      <c r="R46" s="19"/>
      <c r="S46" s="19"/>
      <c r="T46" s="19"/>
      <c r="U46" s="19"/>
      <c r="V46" s="19"/>
      <c r="W46" s="19"/>
      <c r="X46" s="19"/>
      <c r="Y46" s="19"/>
      <c r="Z46" s="19"/>
      <c r="AA46" s="19"/>
      <c r="AB46" s="19"/>
      <c r="AC46" s="19"/>
      <c r="AD46" s="19"/>
      <c r="AE46" s="19"/>
      <c r="AF46" s="19"/>
      <c r="AG46" s="19"/>
    </row>
    <row r="47" spans="1:33" ht="120" customHeight="1" thickTop="1" thickBot="1" x14ac:dyDescent="0.35">
      <c r="A47" s="346"/>
      <c r="B47" s="346"/>
      <c r="C47" s="349"/>
      <c r="D47" s="349"/>
      <c r="E47" s="346"/>
      <c r="F47" s="346"/>
      <c r="G47" s="346"/>
      <c r="H47" s="346"/>
      <c r="I47" s="346"/>
      <c r="J47" s="346"/>
      <c r="K47" s="346"/>
      <c r="L47" s="346"/>
      <c r="M47" s="346"/>
      <c r="N47" s="19"/>
      <c r="O47" s="19"/>
      <c r="P47" s="19"/>
      <c r="Q47" s="19"/>
      <c r="R47" s="19"/>
      <c r="S47" s="19"/>
      <c r="T47" s="19"/>
      <c r="U47" s="19"/>
      <c r="V47" s="19"/>
      <c r="W47" s="19"/>
      <c r="X47" s="19"/>
      <c r="Y47" s="19"/>
      <c r="Z47" s="19"/>
      <c r="AA47" s="19"/>
      <c r="AB47" s="19"/>
      <c r="AC47" s="19"/>
      <c r="AD47" s="19"/>
      <c r="AE47" s="19"/>
      <c r="AF47" s="19"/>
      <c r="AG47" s="19"/>
    </row>
    <row r="48" spans="1:33" ht="120" customHeight="1" thickTop="1" thickBot="1" x14ac:dyDescent="0.35">
      <c r="A48" s="346"/>
      <c r="B48" s="347" t="str">
        <f>'Mapa final'!B43</f>
        <v>CAU_01</v>
      </c>
      <c r="C48" s="348" t="str">
        <f>'Mapa final'!H43</f>
        <v>Posibilidad de afectación reputacional por pérdida de credibilidad e impacto negativo en la imagen  de la entidad, debido a publicaciones con datos erróneos o imprecisos en las piezas de comunicación e información dirigida a usuarios externos del HOMIL.</v>
      </c>
      <c r="D48" s="348"/>
      <c r="E48" s="350"/>
      <c r="F48" s="345" t="str">
        <f t="shared" ref="F48:M48" si="12">IFERROR(IF($E48="","No",IF($E48="No","No"," "))," ")</f>
        <v>No</v>
      </c>
      <c r="G48" s="345" t="str">
        <f t="shared" si="12"/>
        <v>No</v>
      </c>
      <c r="H48" s="345" t="str">
        <f t="shared" si="12"/>
        <v>No</v>
      </c>
      <c r="I48" s="345" t="str">
        <f t="shared" si="12"/>
        <v>No</v>
      </c>
      <c r="J48" s="345" t="str">
        <f t="shared" si="12"/>
        <v>No</v>
      </c>
      <c r="K48" s="345" t="str">
        <f t="shared" si="12"/>
        <v>No</v>
      </c>
      <c r="L48" s="345" t="str">
        <f t="shared" si="12"/>
        <v>No</v>
      </c>
      <c r="M48" s="345" t="str">
        <f t="shared" si="12"/>
        <v>No</v>
      </c>
      <c r="N48" s="19"/>
      <c r="O48" s="19"/>
      <c r="P48" s="19"/>
      <c r="Q48" s="19"/>
      <c r="R48" s="19"/>
      <c r="S48" s="19"/>
      <c r="T48" s="19"/>
      <c r="U48" s="19"/>
      <c r="V48" s="19"/>
      <c r="W48" s="19"/>
      <c r="X48" s="19"/>
      <c r="Y48" s="19"/>
      <c r="Z48" s="19"/>
      <c r="AA48" s="19"/>
      <c r="AB48" s="19"/>
      <c r="AC48" s="19"/>
      <c r="AD48" s="19"/>
      <c r="AE48" s="19"/>
      <c r="AF48" s="19"/>
      <c r="AG48" s="19"/>
    </row>
    <row r="49" spans="1:33" ht="120" customHeight="1" thickTop="1" thickBot="1" x14ac:dyDescent="0.35">
      <c r="A49" s="346"/>
      <c r="B49" s="346"/>
      <c r="C49" s="349"/>
      <c r="D49" s="349"/>
      <c r="E49" s="346"/>
      <c r="F49" s="346"/>
      <c r="G49" s="346"/>
      <c r="H49" s="346"/>
      <c r="I49" s="346"/>
      <c r="J49" s="346"/>
      <c r="K49" s="346"/>
      <c r="L49" s="346"/>
      <c r="M49" s="346"/>
      <c r="N49" s="19"/>
      <c r="O49" s="19"/>
      <c r="P49" s="19"/>
      <c r="Q49" s="19"/>
      <c r="R49" s="19"/>
      <c r="S49" s="19"/>
      <c r="T49" s="19"/>
      <c r="U49" s="19"/>
      <c r="V49" s="19"/>
      <c r="W49" s="19"/>
      <c r="X49" s="19"/>
      <c r="Y49" s="19"/>
      <c r="Z49" s="19"/>
      <c r="AA49" s="19"/>
      <c r="AB49" s="19"/>
      <c r="AC49" s="19"/>
      <c r="AD49" s="19"/>
      <c r="AE49" s="19"/>
      <c r="AF49" s="19"/>
      <c r="AG49" s="19"/>
    </row>
    <row r="50" spans="1:33" ht="120" customHeight="1" thickTop="1" thickBot="1" x14ac:dyDescent="0.35">
      <c r="A50" s="346"/>
      <c r="B50" s="346"/>
      <c r="C50" s="349"/>
      <c r="D50" s="349"/>
      <c r="E50" s="346"/>
      <c r="F50" s="346"/>
      <c r="G50" s="346"/>
      <c r="H50" s="346"/>
      <c r="I50" s="346"/>
      <c r="J50" s="346"/>
      <c r="K50" s="346"/>
      <c r="L50" s="346"/>
      <c r="M50" s="346"/>
      <c r="N50" s="19"/>
      <c r="O50" s="19"/>
      <c r="P50" s="19"/>
      <c r="Q50" s="19"/>
      <c r="R50" s="19"/>
      <c r="S50" s="19"/>
      <c r="T50" s="19"/>
      <c r="U50" s="19"/>
      <c r="V50" s="19"/>
      <c r="W50" s="19"/>
      <c r="X50" s="19"/>
      <c r="Y50" s="19"/>
      <c r="Z50" s="19"/>
      <c r="AA50" s="19"/>
      <c r="AB50" s="19"/>
      <c r="AC50" s="19"/>
      <c r="AD50" s="19"/>
      <c r="AE50" s="19"/>
      <c r="AF50" s="19"/>
      <c r="AG50" s="19"/>
    </row>
    <row r="51" spans="1:33" ht="120" customHeight="1" thickTop="1" thickBot="1" x14ac:dyDescent="0.35">
      <c r="A51" s="346"/>
      <c r="B51" s="347" t="str">
        <f>'Mapa final'!B44</f>
        <v>CAU_02</v>
      </c>
      <c r="C51" s="348" t="str">
        <f>'Mapa final'!H44</f>
        <v>Posibilidad de afectación reputacional por pérdida de credibilidad e impacto negativo en la imagen  de la entidad, debido a publicaciones con datos erróneos o imprecisos en las piezas de comunicación e información dirigida a usuarios internos del HOMIL.</v>
      </c>
      <c r="D51" s="348"/>
      <c r="E51" s="350"/>
      <c r="F51" s="345" t="str">
        <f t="shared" ref="F51:M51" si="13">IFERROR(IF($E51="","No",IF($E51="No","No"," "))," ")</f>
        <v>No</v>
      </c>
      <c r="G51" s="345" t="str">
        <f t="shared" si="13"/>
        <v>No</v>
      </c>
      <c r="H51" s="345" t="str">
        <f t="shared" si="13"/>
        <v>No</v>
      </c>
      <c r="I51" s="345" t="str">
        <f t="shared" si="13"/>
        <v>No</v>
      </c>
      <c r="J51" s="345" t="str">
        <f t="shared" si="13"/>
        <v>No</v>
      </c>
      <c r="K51" s="345" t="str">
        <f t="shared" si="13"/>
        <v>No</v>
      </c>
      <c r="L51" s="345" t="str">
        <f t="shared" si="13"/>
        <v>No</v>
      </c>
      <c r="M51" s="345" t="str">
        <f t="shared" si="13"/>
        <v>No</v>
      </c>
      <c r="N51" s="19"/>
      <c r="O51" s="19"/>
      <c r="P51" s="19"/>
      <c r="Q51" s="19"/>
      <c r="R51" s="19"/>
      <c r="S51" s="19"/>
      <c r="T51" s="19"/>
      <c r="U51" s="19"/>
      <c r="V51" s="19"/>
      <c r="W51" s="19"/>
      <c r="X51" s="19"/>
      <c r="Y51" s="19"/>
      <c r="Z51" s="19"/>
      <c r="AA51" s="19"/>
      <c r="AB51" s="19"/>
      <c r="AC51" s="19"/>
      <c r="AD51" s="19"/>
      <c r="AE51" s="19"/>
      <c r="AF51" s="19"/>
      <c r="AG51" s="19"/>
    </row>
    <row r="52" spans="1:33" ht="120" customHeight="1" thickTop="1" thickBot="1" x14ac:dyDescent="0.35">
      <c r="A52" s="346"/>
      <c r="B52" s="346"/>
      <c r="C52" s="349"/>
      <c r="D52" s="349"/>
      <c r="E52" s="346"/>
      <c r="F52" s="346"/>
      <c r="G52" s="346"/>
      <c r="H52" s="346"/>
      <c r="I52" s="346"/>
      <c r="J52" s="346"/>
      <c r="K52" s="346"/>
      <c r="L52" s="346"/>
      <c r="M52" s="346"/>
      <c r="N52" s="19"/>
      <c r="O52" s="19"/>
      <c r="P52" s="19"/>
      <c r="Q52" s="19"/>
      <c r="R52" s="19"/>
      <c r="S52" s="19"/>
      <c r="T52" s="19"/>
      <c r="U52" s="19"/>
      <c r="V52" s="19"/>
      <c r="W52" s="19"/>
      <c r="X52" s="19"/>
      <c r="Y52" s="19"/>
      <c r="Z52" s="19"/>
      <c r="AA52" s="19"/>
      <c r="AB52" s="19"/>
      <c r="AC52" s="19"/>
      <c r="AD52" s="19"/>
      <c r="AE52" s="19"/>
      <c r="AF52" s="19"/>
      <c r="AG52" s="19"/>
    </row>
    <row r="53" spans="1:33" ht="120" customHeight="1" thickTop="1" thickBot="1" x14ac:dyDescent="0.35">
      <c r="A53" s="346"/>
      <c r="B53" s="346"/>
      <c r="C53" s="349"/>
      <c r="D53" s="349"/>
      <c r="E53" s="346"/>
      <c r="F53" s="346"/>
      <c r="G53" s="346"/>
      <c r="H53" s="346"/>
      <c r="I53" s="346"/>
      <c r="J53" s="346"/>
      <c r="K53" s="346"/>
      <c r="L53" s="346"/>
      <c r="M53" s="346"/>
      <c r="N53" s="19"/>
      <c r="O53" s="19"/>
      <c r="P53" s="19"/>
      <c r="Q53" s="19"/>
      <c r="R53" s="19"/>
      <c r="S53" s="19"/>
      <c r="T53" s="19"/>
      <c r="U53" s="19"/>
      <c r="V53" s="19"/>
      <c r="W53" s="19"/>
      <c r="X53" s="19"/>
      <c r="Y53" s="19"/>
      <c r="Z53" s="19"/>
      <c r="AA53" s="19"/>
      <c r="AB53" s="19"/>
      <c r="AC53" s="19"/>
      <c r="AD53" s="19"/>
      <c r="AE53" s="19"/>
      <c r="AF53" s="19"/>
      <c r="AG53" s="19"/>
    </row>
    <row r="54" spans="1:33" ht="120" customHeight="1" thickTop="1" thickBot="1" x14ac:dyDescent="0.35">
      <c r="A54" s="346"/>
      <c r="B54" s="347" t="str">
        <f>'Mapa final'!B45</f>
        <v>CAU_03</v>
      </c>
      <c r="C54" s="348" t="str">
        <f>'Mapa final'!H45</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4" s="348"/>
      <c r="E54" s="350"/>
      <c r="F54" s="345" t="str">
        <f t="shared" ref="F54:M54" si="14">IFERROR(IF($E54="","No",IF($E54="No","No"," "))," ")</f>
        <v>No</v>
      </c>
      <c r="G54" s="345" t="str">
        <f t="shared" si="14"/>
        <v>No</v>
      </c>
      <c r="H54" s="345" t="str">
        <f t="shared" si="14"/>
        <v>No</v>
      </c>
      <c r="I54" s="345" t="str">
        <f t="shared" si="14"/>
        <v>No</v>
      </c>
      <c r="J54" s="345" t="str">
        <f t="shared" si="14"/>
        <v>No</v>
      </c>
      <c r="K54" s="345" t="str">
        <f t="shared" si="14"/>
        <v>No</v>
      </c>
      <c r="L54" s="345" t="str">
        <f t="shared" si="14"/>
        <v>No</v>
      </c>
      <c r="M54" s="345" t="str">
        <f t="shared" si="14"/>
        <v>No</v>
      </c>
      <c r="N54" s="19"/>
      <c r="O54" s="19"/>
      <c r="P54" s="19"/>
      <c r="Q54" s="19"/>
      <c r="R54" s="19"/>
      <c r="S54" s="19"/>
      <c r="T54" s="19"/>
      <c r="U54" s="19"/>
      <c r="V54" s="19"/>
      <c r="W54" s="19"/>
      <c r="X54" s="19"/>
      <c r="Y54" s="19"/>
      <c r="Z54" s="19"/>
      <c r="AA54" s="19"/>
      <c r="AB54" s="19"/>
      <c r="AC54" s="19"/>
      <c r="AD54" s="19"/>
      <c r="AE54" s="19"/>
      <c r="AF54" s="19"/>
      <c r="AG54" s="19"/>
    </row>
    <row r="55" spans="1:33" ht="120" customHeight="1" thickTop="1" thickBot="1" x14ac:dyDescent="0.35">
      <c r="A55" s="346"/>
      <c r="B55" s="346"/>
      <c r="C55" s="349"/>
      <c r="D55" s="349"/>
      <c r="E55" s="346"/>
      <c r="F55" s="346"/>
      <c r="G55" s="346"/>
      <c r="H55" s="346"/>
      <c r="I55" s="346"/>
      <c r="J55" s="346"/>
      <c r="K55" s="346"/>
      <c r="L55" s="346"/>
      <c r="M55" s="346"/>
      <c r="N55" s="19"/>
      <c r="O55" s="19"/>
      <c r="P55" s="19"/>
      <c r="Q55" s="19"/>
      <c r="R55" s="19"/>
      <c r="S55" s="19"/>
      <c r="T55" s="19"/>
      <c r="U55" s="19"/>
      <c r="V55" s="19"/>
      <c r="W55" s="19"/>
      <c r="X55" s="19"/>
      <c r="Y55" s="19"/>
      <c r="Z55" s="19"/>
      <c r="AA55" s="19"/>
      <c r="AB55" s="19"/>
      <c r="AC55" s="19"/>
      <c r="AD55" s="19"/>
      <c r="AE55" s="19"/>
      <c r="AF55" s="19"/>
      <c r="AG55" s="19"/>
    </row>
    <row r="56" spans="1:33" ht="120" customHeight="1" thickTop="1" thickBot="1" x14ac:dyDescent="0.35">
      <c r="A56" s="346"/>
      <c r="B56" s="346"/>
      <c r="C56" s="349"/>
      <c r="D56" s="349"/>
      <c r="E56" s="346"/>
      <c r="F56" s="346"/>
      <c r="G56" s="346"/>
      <c r="H56" s="346"/>
      <c r="I56" s="346"/>
      <c r="J56" s="346"/>
      <c r="K56" s="346"/>
      <c r="L56" s="346"/>
      <c r="M56" s="346"/>
      <c r="N56" s="19"/>
      <c r="O56" s="19"/>
      <c r="P56" s="19"/>
      <c r="Q56" s="19"/>
      <c r="R56" s="19"/>
      <c r="S56" s="19"/>
      <c r="T56" s="19"/>
      <c r="U56" s="19"/>
      <c r="V56" s="19"/>
      <c r="W56" s="19"/>
      <c r="X56" s="19"/>
      <c r="Y56" s="19"/>
      <c r="Z56" s="19"/>
      <c r="AA56" s="19"/>
      <c r="AB56" s="19"/>
      <c r="AC56" s="19"/>
      <c r="AD56" s="19"/>
      <c r="AE56" s="19"/>
      <c r="AF56" s="19"/>
      <c r="AG56" s="19"/>
    </row>
    <row r="57" spans="1:33" ht="120" customHeight="1" thickTop="1" thickBot="1" x14ac:dyDescent="0.35">
      <c r="A57" s="346"/>
      <c r="B57" s="347" t="str">
        <f>'Mapa final'!B48</f>
        <v>GAAF_01</v>
      </c>
      <c r="C57" s="348" t="str">
        <f>'Mapa final'!H48</f>
        <v>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v>
      </c>
      <c r="D57" s="348"/>
      <c r="E57" s="350"/>
      <c r="F57" s="345" t="str">
        <f t="shared" ref="F57:M57" si="15">IFERROR(IF($E57="","No",IF($E57="No","No"," "))," ")</f>
        <v>No</v>
      </c>
      <c r="G57" s="345" t="str">
        <f t="shared" si="15"/>
        <v>No</v>
      </c>
      <c r="H57" s="345" t="str">
        <f t="shared" si="15"/>
        <v>No</v>
      </c>
      <c r="I57" s="345" t="str">
        <f t="shared" si="15"/>
        <v>No</v>
      </c>
      <c r="J57" s="345" t="str">
        <f t="shared" si="15"/>
        <v>No</v>
      </c>
      <c r="K57" s="345" t="str">
        <f t="shared" si="15"/>
        <v>No</v>
      </c>
      <c r="L57" s="345" t="str">
        <f t="shared" si="15"/>
        <v>No</v>
      </c>
      <c r="M57" s="345" t="str">
        <f t="shared" si="15"/>
        <v>No</v>
      </c>
      <c r="N57" s="19"/>
      <c r="O57" s="19"/>
      <c r="P57" s="19"/>
      <c r="Q57" s="19"/>
      <c r="R57" s="19"/>
      <c r="S57" s="19"/>
      <c r="T57" s="19"/>
      <c r="U57" s="19"/>
      <c r="V57" s="19"/>
      <c r="W57" s="19"/>
      <c r="X57" s="19"/>
      <c r="Y57" s="19"/>
      <c r="Z57" s="19"/>
      <c r="AA57" s="19"/>
      <c r="AB57" s="19"/>
      <c r="AC57" s="19"/>
      <c r="AD57" s="19"/>
      <c r="AE57" s="19"/>
      <c r="AF57" s="19"/>
      <c r="AG57" s="19"/>
    </row>
    <row r="58" spans="1:33" ht="120" customHeight="1" thickTop="1" thickBot="1" x14ac:dyDescent="0.35">
      <c r="A58" s="346"/>
      <c r="B58" s="346"/>
      <c r="C58" s="349"/>
      <c r="D58" s="349"/>
      <c r="E58" s="346"/>
      <c r="F58" s="346"/>
      <c r="G58" s="346"/>
      <c r="H58" s="346"/>
      <c r="I58" s="346"/>
      <c r="J58" s="346"/>
      <c r="K58" s="346"/>
      <c r="L58" s="346"/>
      <c r="M58" s="346"/>
      <c r="N58" s="19"/>
      <c r="O58" s="19"/>
      <c r="P58" s="19"/>
      <c r="Q58" s="19"/>
      <c r="R58" s="19"/>
      <c r="S58" s="19"/>
      <c r="T58" s="19"/>
      <c r="U58" s="19"/>
      <c r="V58" s="19"/>
      <c r="W58" s="19"/>
      <c r="X58" s="19"/>
      <c r="Y58" s="19"/>
      <c r="Z58" s="19"/>
      <c r="AA58" s="19"/>
      <c r="AB58" s="19"/>
      <c r="AC58" s="19"/>
      <c r="AD58" s="19"/>
      <c r="AE58" s="19"/>
      <c r="AF58" s="19"/>
      <c r="AG58" s="19"/>
    </row>
    <row r="59" spans="1:33" ht="120" customHeight="1" thickTop="1" thickBot="1" x14ac:dyDescent="0.35">
      <c r="A59" s="346"/>
      <c r="B59" s="346"/>
      <c r="C59" s="349"/>
      <c r="D59" s="349"/>
      <c r="E59" s="346"/>
      <c r="F59" s="346"/>
      <c r="G59" s="346"/>
      <c r="H59" s="346"/>
      <c r="I59" s="346"/>
      <c r="J59" s="346"/>
      <c r="K59" s="346"/>
      <c r="L59" s="346"/>
      <c r="M59" s="346"/>
      <c r="N59" s="19"/>
      <c r="O59" s="19"/>
      <c r="P59" s="19"/>
      <c r="Q59" s="19"/>
      <c r="R59" s="19"/>
      <c r="S59" s="19"/>
      <c r="T59" s="19"/>
      <c r="U59" s="19"/>
      <c r="V59" s="19"/>
      <c r="W59" s="19"/>
      <c r="X59" s="19"/>
      <c r="Y59" s="19"/>
      <c r="Z59" s="19"/>
      <c r="AA59" s="19"/>
      <c r="AB59" s="19"/>
      <c r="AC59" s="19"/>
      <c r="AD59" s="19"/>
      <c r="AE59" s="19"/>
      <c r="AF59" s="19"/>
      <c r="AG59" s="19"/>
    </row>
    <row r="60" spans="1:33" ht="120" customHeight="1" thickTop="1" thickBot="1" x14ac:dyDescent="0.35">
      <c r="A60" s="346"/>
      <c r="B60" s="347" t="str">
        <f>'Mapa final'!B57</f>
        <v>GAAF_03</v>
      </c>
      <c r="C60" s="348" t="str">
        <f>'Mapa final'!H57</f>
        <v xml:space="preserve">Posibilidad de afectación reputacional por lesión o daño en la salud del paciente, debido a falta de oportunidad en el inicio o continuidad de la farmacoterapia a los usuarios atendidos por el HOMIL.
</v>
      </c>
      <c r="D60" s="348"/>
      <c r="E60" s="350"/>
      <c r="F60" s="345" t="str">
        <f t="shared" ref="F60:M60" si="16">IFERROR(IF($E60="","No",IF($E60="No","No"," "))," ")</f>
        <v>No</v>
      </c>
      <c r="G60" s="345" t="str">
        <f t="shared" si="16"/>
        <v>No</v>
      </c>
      <c r="H60" s="345" t="str">
        <f t="shared" si="16"/>
        <v>No</v>
      </c>
      <c r="I60" s="345" t="str">
        <f t="shared" si="16"/>
        <v>No</v>
      </c>
      <c r="J60" s="345" t="str">
        <f t="shared" si="16"/>
        <v>No</v>
      </c>
      <c r="K60" s="345" t="str">
        <f t="shared" si="16"/>
        <v>No</v>
      </c>
      <c r="L60" s="345" t="str">
        <f t="shared" si="16"/>
        <v>No</v>
      </c>
      <c r="M60" s="345" t="str">
        <f t="shared" si="16"/>
        <v>No</v>
      </c>
      <c r="N60" s="19"/>
      <c r="O60" s="19"/>
      <c r="P60" s="19"/>
      <c r="Q60" s="19"/>
      <c r="R60" s="19"/>
      <c r="S60" s="19"/>
      <c r="T60" s="19"/>
      <c r="U60" s="19"/>
      <c r="V60" s="19"/>
      <c r="W60" s="19"/>
      <c r="X60" s="19"/>
      <c r="Y60" s="19"/>
      <c r="Z60" s="19"/>
      <c r="AA60" s="19"/>
      <c r="AB60" s="19"/>
      <c r="AC60" s="19"/>
      <c r="AD60" s="19"/>
      <c r="AE60" s="19"/>
      <c r="AF60" s="19"/>
      <c r="AG60" s="19"/>
    </row>
    <row r="61" spans="1:33" ht="120" customHeight="1" thickTop="1" thickBot="1" x14ac:dyDescent="0.35">
      <c r="A61" s="346"/>
      <c r="B61" s="346"/>
      <c r="C61" s="349"/>
      <c r="D61" s="349"/>
      <c r="E61" s="346"/>
      <c r="F61" s="346"/>
      <c r="G61" s="346"/>
      <c r="H61" s="346"/>
      <c r="I61" s="346"/>
      <c r="J61" s="346"/>
      <c r="K61" s="346"/>
      <c r="L61" s="346"/>
      <c r="M61" s="346"/>
      <c r="N61" s="19"/>
      <c r="O61" s="19"/>
      <c r="P61" s="19"/>
      <c r="Q61" s="19"/>
      <c r="R61" s="19"/>
      <c r="S61" s="19"/>
      <c r="T61" s="19"/>
      <c r="U61" s="19"/>
      <c r="V61" s="19"/>
      <c r="W61" s="19"/>
      <c r="X61" s="19"/>
      <c r="Y61" s="19"/>
      <c r="Z61" s="19"/>
      <c r="AA61" s="19"/>
      <c r="AB61" s="19"/>
      <c r="AC61" s="19"/>
      <c r="AD61" s="19"/>
      <c r="AE61" s="19"/>
      <c r="AF61" s="19"/>
      <c r="AG61" s="19"/>
    </row>
    <row r="62" spans="1:33" ht="120" customHeight="1" thickTop="1" thickBot="1" x14ac:dyDescent="0.35">
      <c r="A62" s="346"/>
      <c r="B62" s="346"/>
      <c r="C62" s="349"/>
      <c r="D62" s="349"/>
      <c r="E62" s="346"/>
      <c r="F62" s="346"/>
      <c r="G62" s="346"/>
      <c r="H62" s="346"/>
      <c r="I62" s="346"/>
      <c r="J62" s="346"/>
      <c r="K62" s="346"/>
      <c r="L62" s="346"/>
      <c r="M62" s="346"/>
      <c r="N62" s="19"/>
      <c r="O62" s="19"/>
      <c r="P62" s="19"/>
      <c r="Q62" s="19"/>
      <c r="R62" s="19"/>
      <c r="S62" s="19"/>
      <c r="T62" s="19"/>
      <c r="U62" s="19"/>
      <c r="V62" s="19"/>
      <c r="W62" s="19"/>
      <c r="X62" s="19"/>
      <c r="Y62" s="19"/>
      <c r="Z62" s="19"/>
      <c r="AA62" s="19"/>
      <c r="AB62" s="19"/>
      <c r="AC62" s="19"/>
      <c r="AD62" s="19"/>
      <c r="AE62" s="19"/>
      <c r="AF62" s="19"/>
      <c r="AG62" s="19"/>
    </row>
    <row r="63" spans="1:33" ht="120" customHeight="1" thickTop="1" thickBot="1" x14ac:dyDescent="0.35">
      <c r="A63" s="346"/>
      <c r="B63" s="347" t="str">
        <f>'Mapa final'!B60</f>
        <v>GAAF_05</v>
      </c>
      <c r="C63" s="348" t="str">
        <f>'Mapa final'!H60</f>
        <v>Posibilidad de afectación económica y reputacional por lesión o daño a la salud del paciente, debido a dispensación de medicamentos vencidos o diferentes a los prescritos.</v>
      </c>
      <c r="D63" s="348"/>
      <c r="E63" s="350"/>
      <c r="F63" s="345" t="str">
        <f t="shared" ref="F63:M63" si="17">IFERROR(IF($E63="","No",IF($E63="No","No"," "))," ")</f>
        <v>No</v>
      </c>
      <c r="G63" s="345" t="str">
        <f t="shared" si="17"/>
        <v>No</v>
      </c>
      <c r="H63" s="345" t="str">
        <f t="shared" si="17"/>
        <v>No</v>
      </c>
      <c r="I63" s="345" t="str">
        <f t="shared" si="17"/>
        <v>No</v>
      </c>
      <c r="J63" s="345" t="str">
        <f t="shared" si="17"/>
        <v>No</v>
      </c>
      <c r="K63" s="345" t="str">
        <f t="shared" si="17"/>
        <v>No</v>
      </c>
      <c r="L63" s="345" t="str">
        <f t="shared" si="17"/>
        <v>No</v>
      </c>
      <c r="M63" s="345" t="str">
        <f t="shared" si="17"/>
        <v>No</v>
      </c>
      <c r="N63" s="19"/>
      <c r="O63" s="19"/>
      <c r="P63" s="19"/>
      <c r="Q63" s="19"/>
      <c r="R63" s="19"/>
      <c r="S63" s="19"/>
      <c r="T63" s="19"/>
      <c r="U63" s="19"/>
      <c r="V63" s="19"/>
      <c r="W63" s="19"/>
      <c r="X63" s="19"/>
      <c r="Y63" s="19"/>
      <c r="Z63" s="19"/>
      <c r="AA63" s="19"/>
      <c r="AB63" s="19"/>
      <c r="AC63" s="19"/>
      <c r="AD63" s="19"/>
      <c r="AE63" s="19"/>
      <c r="AF63" s="19"/>
      <c r="AG63" s="19"/>
    </row>
    <row r="64" spans="1:33" ht="120" customHeight="1" thickTop="1" thickBot="1" x14ac:dyDescent="0.35">
      <c r="A64" s="346"/>
      <c r="B64" s="346"/>
      <c r="C64" s="349"/>
      <c r="D64" s="349"/>
      <c r="E64" s="346"/>
      <c r="F64" s="346"/>
      <c r="G64" s="346"/>
      <c r="H64" s="346"/>
      <c r="I64" s="346"/>
      <c r="J64" s="346"/>
      <c r="K64" s="346"/>
      <c r="L64" s="346"/>
      <c r="M64" s="346"/>
      <c r="N64" s="19"/>
      <c r="O64" s="19"/>
      <c r="P64" s="19"/>
      <c r="Q64" s="19"/>
      <c r="R64" s="19"/>
      <c r="S64" s="19"/>
      <c r="T64" s="19"/>
      <c r="U64" s="19"/>
      <c r="V64" s="19"/>
      <c r="W64" s="19"/>
      <c r="X64" s="19"/>
      <c r="Y64" s="19"/>
      <c r="Z64" s="19"/>
      <c r="AA64" s="19"/>
      <c r="AB64" s="19"/>
      <c r="AC64" s="19"/>
      <c r="AD64" s="19"/>
      <c r="AE64" s="19"/>
      <c r="AF64" s="19"/>
      <c r="AG64" s="19"/>
    </row>
    <row r="65" spans="1:33" ht="120" customHeight="1" thickTop="1" thickBot="1" x14ac:dyDescent="0.35">
      <c r="A65" s="346"/>
      <c r="B65" s="346"/>
      <c r="C65" s="349"/>
      <c r="D65" s="349"/>
      <c r="E65" s="346"/>
      <c r="F65" s="346"/>
      <c r="G65" s="346"/>
      <c r="H65" s="346"/>
      <c r="I65" s="346"/>
      <c r="J65" s="346"/>
      <c r="K65" s="346"/>
      <c r="L65" s="346"/>
      <c r="M65" s="346"/>
      <c r="N65" s="19"/>
      <c r="O65" s="19"/>
      <c r="P65" s="19"/>
      <c r="Q65" s="19"/>
      <c r="R65" s="19"/>
      <c r="S65" s="19"/>
      <c r="T65" s="19"/>
      <c r="U65" s="19"/>
      <c r="V65" s="19"/>
      <c r="W65" s="19"/>
      <c r="X65" s="19"/>
      <c r="Y65" s="19"/>
      <c r="Z65" s="19"/>
      <c r="AA65" s="19"/>
      <c r="AB65" s="19"/>
      <c r="AC65" s="19"/>
      <c r="AD65" s="19"/>
      <c r="AE65" s="19"/>
      <c r="AF65" s="19"/>
      <c r="AG65" s="19"/>
    </row>
    <row r="66" spans="1:33" ht="120" customHeight="1" thickTop="1" thickBot="1" x14ac:dyDescent="0.35">
      <c r="A66" s="346"/>
      <c r="B66" s="347" t="str">
        <f>'Mapa final'!B63</f>
        <v>GAAF_08</v>
      </c>
      <c r="C66" s="348" t="str">
        <f>'Mapa final'!H63</f>
        <v>Posibilidad de afectación reputacional por lesión o daño en la salud del paciente debido a liberación de un medicamento adecuado en la CAM que no corresponde con lo prescrito, producto de errores del personal en la interpretación de la prescripción médica, procesos de producción y liberación de medicamentos, sin cumplir requisitos de calidad.
Nota: La materialización del riesgo se presenta cuando se libera la adecuación  del medicamento por la CAM</v>
      </c>
      <c r="D66" s="348"/>
      <c r="E66" s="350"/>
      <c r="F66" s="345" t="str">
        <f t="shared" ref="F66:M66" si="18">IFERROR(IF($E66="","No",IF($E66="No","No"," "))," ")</f>
        <v>No</v>
      </c>
      <c r="G66" s="345" t="str">
        <f t="shared" si="18"/>
        <v>No</v>
      </c>
      <c r="H66" s="345" t="str">
        <f t="shared" si="18"/>
        <v>No</v>
      </c>
      <c r="I66" s="345" t="str">
        <f t="shared" si="18"/>
        <v>No</v>
      </c>
      <c r="J66" s="345" t="str">
        <f t="shared" si="18"/>
        <v>No</v>
      </c>
      <c r="K66" s="345" t="str">
        <f t="shared" si="18"/>
        <v>No</v>
      </c>
      <c r="L66" s="345" t="str">
        <f t="shared" si="18"/>
        <v>No</v>
      </c>
      <c r="M66" s="345" t="str">
        <f t="shared" si="18"/>
        <v>No</v>
      </c>
      <c r="N66" s="19"/>
      <c r="O66" s="19"/>
      <c r="P66" s="19"/>
      <c r="Q66" s="19"/>
      <c r="R66" s="19"/>
      <c r="S66" s="19"/>
      <c r="T66" s="19"/>
      <c r="U66" s="19"/>
      <c r="V66" s="19"/>
      <c r="W66" s="19"/>
      <c r="X66" s="19"/>
      <c r="Y66" s="19"/>
      <c r="Z66" s="19"/>
      <c r="AA66" s="19"/>
      <c r="AB66" s="19"/>
      <c r="AC66" s="19"/>
      <c r="AD66" s="19"/>
      <c r="AE66" s="19"/>
      <c r="AF66" s="19"/>
      <c r="AG66" s="19"/>
    </row>
    <row r="67" spans="1:33" ht="120" customHeight="1" thickTop="1" thickBot="1" x14ac:dyDescent="0.35">
      <c r="A67" s="346"/>
      <c r="B67" s="346"/>
      <c r="C67" s="349"/>
      <c r="D67" s="349"/>
      <c r="E67" s="346"/>
      <c r="F67" s="346"/>
      <c r="G67" s="346"/>
      <c r="H67" s="346"/>
      <c r="I67" s="346"/>
      <c r="J67" s="346"/>
      <c r="K67" s="346"/>
      <c r="L67" s="346"/>
      <c r="M67" s="346"/>
      <c r="N67" s="19"/>
      <c r="O67" s="19"/>
      <c r="P67" s="19"/>
      <c r="Q67" s="19"/>
      <c r="R67" s="19"/>
      <c r="S67" s="19"/>
      <c r="T67" s="19"/>
      <c r="U67" s="19"/>
      <c r="V67" s="19"/>
      <c r="W67" s="19"/>
      <c r="X67" s="19"/>
      <c r="Y67" s="19"/>
      <c r="Z67" s="19"/>
      <c r="AA67" s="19"/>
      <c r="AB67" s="19"/>
      <c r="AC67" s="19"/>
      <c r="AD67" s="19"/>
      <c r="AE67" s="19"/>
      <c r="AF67" s="19"/>
      <c r="AG67" s="19"/>
    </row>
    <row r="68" spans="1:33" ht="120" customHeight="1" thickTop="1" thickBot="1" x14ac:dyDescent="0.35">
      <c r="A68" s="346"/>
      <c r="B68" s="346"/>
      <c r="C68" s="349"/>
      <c r="D68" s="349"/>
      <c r="E68" s="346"/>
      <c r="F68" s="346"/>
      <c r="G68" s="346"/>
      <c r="H68" s="346"/>
      <c r="I68" s="346"/>
      <c r="J68" s="346"/>
      <c r="K68" s="346"/>
      <c r="L68" s="346"/>
      <c r="M68" s="346"/>
      <c r="N68" s="19"/>
      <c r="O68" s="19"/>
      <c r="P68" s="19"/>
      <c r="Q68" s="19"/>
      <c r="R68" s="19"/>
      <c r="S68" s="19"/>
      <c r="T68" s="19"/>
      <c r="U68" s="19"/>
      <c r="V68" s="19"/>
      <c r="W68" s="19"/>
      <c r="X68" s="19"/>
      <c r="Y68" s="19"/>
      <c r="Z68" s="19"/>
      <c r="AA68" s="19"/>
      <c r="AB68" s="19"/>
      <c r="AC68" s="19"/>
      <c r="AD68" s="19"/>
      <c r="AE68" s="19"/>
      <c r="AF68" s="19"/>
      <c r="AG68" s="19"/>
    </row>
    <row r="69" spans="1:33" ht="120" customHeight="1" thickTop="1" thickBot="1" x14ac:dyDescent="0.35">
      <c r="A69" s="346"/>
      <c r="B69" s="347" t="str">
        <f>'Mapa final'!B65</f>
        <v>GAAF_09</v>
      </c>
      <c r="C69" s="348" t="str">
        <f>'Mapa final'!H65</f>
        <v>Posibilidad de afectación económica y reputacional por contaminación microbiológica en el área de producción de la CAM, debido a falta de adherencia a protocolos de limpieza y desinfección o una externalidad no controlada.</v>
      </c>
      <c r="D69" s="348"/>
      <c r="E69" s="350"/>
      <c r="F69" s="345" t="str">
        <f t="shared" ref="F69:M69" si="19">IFERROR(IF($E69="","No",IF($E69="No","No"," "))," ")</f>
        <v>No</v>
      </c>
      <c r="G69" s="345" t="str">
        <f t="shared" si="19"/>
        <v>No</v>
      </c>
      <c r="H69" s="345" t="str">
        <f t="shared" si="19"/>
        <v>No</v>
      </c>
      <c r="I69" s="345" t="str">
        <f t="shared" si="19"/>
        <v>No</v>
      </c>
      <c r="J69" s="345" t="str">
        <f t="shared" si="19"/>
        <v>No</v>
      </c>
      <c r="K69" s="345" t="str">
        <f t="shared" si="19"/>
        <v>No</v>
      </c>
      <c r="L69" s="345" t="str">
        <f t="shared" si="19"/>
        <v>No</v>
      </c>
      <c r="M69" s="345" t="str">
        <f t="shared" si="19"/>
        <v>No</v>
      </c>
      <c r="N69" s="19"/>
      <c r="O69" s="19"/>
      <c r="P69" s="19"/>
      <c r="Q69" s="19"/>
      <c r="R69" s="19"/>
      <c r="S69" s="19"/>
      <c r="T69" s="19"/>
      <c r="U69" s="19"/>
      <c r="V69" s="19"/>
      <c r="W69" s="19"/>
      <c r="X69" s="19"/>
      <c r="Y69" s="19"/>
      <c r="Z69" s="19"/>
      <c r="AA69" s="19"/>
      <c r="AB69" s="19"/>
      <c r="AC69" s="19"/>
      <c r="AD69" s="19"/>
      <c r="AE69" s="19"/>
      <c r="AF69" s="19"/>
      <c r="AG69" s="19"/>
    </row>
    <row r="70" spans="1:33" ht="120" customHeight="1" thickTop="1" thickBot="1" x14ac:dyDescent="0.35">
      <c r="A70" s="346"/>
      <c r="B70" s="346"/>
      <c r="C70" s="349"/>
      <c r="D70" s="349"/>
      <c r="E70" s="346"/>
      <c r="F70" s="346"/>
      <c r="G70" s="346"/>
      <c r="H70" s="346"/>
      <c r="I70" s="346"/>
      <c r="J70" s="346"/>
      <c r="K70" s="346"/>
      <c r="L70" s="346"/>
      <c r="M70" s="346"/>
      <c r="N70" s="19"/>
      <c r="O70" s="19"/>
      <c r="P70" s="19"/>
      <c r="Q70" s="19"/>
      <c r="R70" s="19"/>
      <c r="S70" s="19"/>
      <c r="T70" s="19"/>
      <c r="U70" s="19"/>
      <c r="V70" s="19"/>
      <c r="W70" s="19"/>
      <c r="X70" s="19"/>
      <c r="Y70" s="19"/>
      <c r="Z70" s="19"/>
      <c r="AA70" s="19"/>
      <c r="AB70" s="19"/>
      <c r="AC70" s="19"/>
      <c r="AD70" s="19"/>
      <c r="AE70" s="19"/>
      <c r="AF70" s="19"/>
      <c r="AG70" s="19"/>
    </row>
    <row r="71" spans="1:33" ht="120" customHeight="1" thickTop="1" thickBot="1" x14ac:dyDescent="0.35">
      <c r="A71" s="346"/>
      <c r="B71" s="346"/>
      <c r="C71" s="349"/>
      <c r="D71" s="349"/>
      <c r="E71" s="346"/>
      <c r="F71" s="346"/>
      <c r="G71" s="346"/>
      <c r="H71" s="346"/>
      <c r="I71" s="346"/>
      <c r="J71" s="346"/>
      <c r="K71" s="346"/>
      <c r="L71" s="346"/>
      <c r="M71" s="346"/>
      <c r="N71" s="19"/>
      <c r="O71" s="19"/>
      <c r="P71" s="19"/>
      <c r="Q71" s="19"/>
      <c r="R71" s="19"/>
      <c r="S71" s="19"/>
      <c r="T71" s="19"/>
      <c r="U71" s="19"/>
      <c r="V71" s="19"/>
      <c r="W71" s="19"/>
      <c r="X71" s="19"/>
      <c r="Y71" s="19"/>
      <c r="Z71" s="19"/>
      <c r="AA71" s="19"/>
      <c r="AB71" s="19"/>
      <c r="AC71" s="19"/>
      <c r="AD71" s="19"/>
      <c r="AE71" s="19"/>
      <c r="AF71" s="19"/>
      <c r="AG71" s="19"/>
    </row>
    <row r="72" spans="1:33" ht="16.5" customHeight="1" thickTop="1" x14ac:dyDescent="0.3">
      <c r="A72" s="18"/>
      <c r="B72" s="18"/>
      <c r="C72" s="191"/>
      <c r="D72" s="191"/>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row>
    <row r="73" spans="1:33" ht="16.5" customHeight="1" x14ac:dyDescent="0.3">
      <c r="A73" s="18"/>
      <c r="B73" s="18"/>
      <c r="C73" s="191"/>
      <c r="D73" s="191"/>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row>
    <row r="74" spans="1:33" ht="16.5" customHeight="1" x14ac:dyDescent="0.3">
      <c r="A74" s="18"/>
      <c r="B74" s="18"/>
      <c r="C74" s="191"/>
      <c r="D74" s="191"/>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row>
    <row r="75" spans="1:33" ht="16.5" customHeight="1" x14ac:dyDescent="0.3">
      <c r="A75" s="18"/>
      <c r="B75" s="18"/>
      <c r="C75" s="191"/>
      <c r="D75" s="191"/>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row>
    <row r="76" spans="1:33" ht="16.5" customHeight="1" x14ac:dyDescent="0.3">
      <c r="A76" s="18"/>
      <c r="B76" s="18"/>
      <c r="C76" s="191"/>
      <c r="D76" s="191"/>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row>
    <row r="77" spans="1:33" ht="16.5" customHeight="1" x14ac:dyDescent="0.3">
      <c r="A77" s="18"/>
      <c r="B77" s="18"/>
      <c r="C77" s="191"/>
      <c r="D77" s="191"/>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row>
    <row r="78" spans="1:33" ht="16.5" customHeight="1" x14ac:dyDescent="0.3">
      <c r="A78" s="18"/>
      <c r="B78" s="18"/>
      <c r="C78" s="191"/>
      <c r="D78" s="191"/>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row>
    <row r="79" spans="1:33" ht="16.5" customHeight="1" x14ac:dyDescent="0.3">
      <c r="A79" s="18"/>
      <c r="B79" s="18"/>
      <c r="C79" s="191"/>
      <c r="D79" s="191"/>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row>
    <row r="80" spans="1:33" ht="16.5" customHeight="1" x14ac:dyDescent="0.3">
      <c r="A80" s="18"/>
      <c r="B80" s="18"/>
      <c r="C80" s="191"/>
      <c r="D80" s="191"/>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row>
    <row r="81" spans="1:33" ht="16.5" customHeight="1" x14ac:dyDescent="0.3">
      <c r="A81" s="18"/>
      <c r="B81" s="18"/>
      <c r="C81" s="191"/>
      <c r="D81" s="191"/>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row>
    <row r="82" spans="1:33" ht="16.5" customHeight="1" x14ac:dyDescent="0.3">
      <c r="A82" s="18"/>
      <c r="B82" s="18"/>
      <c r="C82" s="191"/>
      <c r="D82" s="191"/>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row>
    <row r="83" spans="1:33" ht="16.5" customHeight="1" x14ac:dyDescent="0.3">
      <c r="A83" s="18"/>
      <c r="B83" s="18"/>
      <c r="C83" s="191"/>
      <c r="D83" s="191"/>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row>
    <row r="84" spans="1:33" ht="16.5" customHeight="1" x14ac:dyDescent="0.3">
      <c r="A84" s="18"/>
      <c r="B84" s="18"/>
      <c r="C84" s="191"/>
      <c r="D84" s="191"/>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row>
    <row r="85" spans="1:33" ht="16.5" customHeight="1" x14ac:dyDescent="0.3">
      <c r="A85" s="18"/>
      <c r="B85" s="18"/>
      <c r="C85" s="191"/>
      <c r="D85" s="191"/>
      <c r="E85" s="18"/>
      <c r="F85" s="18"/>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row>
    <row r="86" spans="1:33" ht="16.5" customHeight="1" x14ac:dyDescent="0.3">
      <c r="A86" s="18"/>
      <c r="B86" s="18"/>
      <c r="C86" s="191"/>
      <c r="D86" s="191"/>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row>
    <row r="87" spans="1:33" ht="16.5" customHeight="1" x14ac:dyDescent="0.3">
      <c r="A87" s="18"/>
      <c r="B87" s="18"/>
      <c r="C87" s="191"/>
      <c r="D87" s="191"/>
      <c r="E87" s="18"/>
      <c r="F87" s="18"/>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row>
    <row r="88" spans="1:33" ht="16.5" customHeight="1" x14ac:dyDescent="0.3">
      <c r="A88" s="18"/>
      <c r="B88" s="18"/>
      <c r="C88" s="191"/>
      <c r="D88" s="191"/>
      <c r="E88" s="18"/>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row>
    <row r="89" spans="1:33" ht="16.5" customHeight="1" x14ac:dyDescent="0.3">
      <c r="A89" s="18"/>
      <c r="B89" s="18"/>
      <c r="C89" s="191"/>
      <c r="D89" s="191"/>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row>
    <row r="90" spans="1:33" ht="16.5" customHeight="1" x14ac:dyDescent="0.3">
      <c r="A90" s="18"/>
      <c r="B90" s="18"/>
      <c r="C90" s="191"/>
      <c r="D90" s="191"/>
      <c r="E90" s="18"/>
      <c r="F90" s="18"/>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row>
    <row r="91" spans="1:33" ht="16.5" customHeight="1" x14ac:dyDescent="0.3">
      <c r="A91" s="18"/>
      <c r="B91" s="18"/>
      <c r="C91" s="191"/>
      <c r="D91" s="191"/>
      <c r="E91" s="18"/>
      <c r="F91" s="18"/>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row>
    <row r="92" spans="1:33" ht="16.5" customHeight="1" x14ac:dyDescent="0.3">
      <c r="A92" s="18"/>
      <c r="B92" s="18"/>
      <c r="C92" s="191"/>
      <c r="D92" s="191"/>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row>
    <row r="93" spans="1:33" ht="16.5" customHeight="1" x14ac:dyDescent="0.3">
      <c r="A93" s="18"/>
      <c r="B93" s="18"/>
      <c r="C93" s="191"/>
      <c r="D93" s="191"/>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row>
    <row r="94" spans="1:33" ht="16.5" customHeight="1" x14ac:dyDescent="0.3">
      <c r="A94" s="18"/>
      <c r="B94" s="18"/>
      <c r="C94" s="191"/>
      <c r="D94" s="191"/>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row>
    <row r="95" spans="1:33" ht="16.5" customHeight="1" x14ac:dyDescent="0.3">
      <c r="A95" s="18"/>
      <c r="B95" s="18"/>
      <c r="C95" s="191"/>
      <c r="D95" s="191"/>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row>
    <row r="96" spans="1:33" ht="16.5" customHeight="1" x14ac:dyDescent="0.3">
      <c r="A96" s="18"/>
      <c r="B96" s="18"/>
      <c r="C96" s="191"/>
      <c r="D96" s="191"/>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row>
    <row r="97" spans="1:33" ht="16.5" customHeight="1" x14ac:dyDescent="0.3">
      <c r="A97" s="18"/>
      <c r="B97" s="18"/>
      <c r="C97" s="191"/>
      <c r="D97" s="191"/>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row>
    <row r="98" spans="1:33" ht="16.5" customHeight="1" x14ac:dyDescent="0.3">
      <c r="A98" s="18"/>
      <c r="B98" s="18"/>
      <c r="C98" s="191"/>
      <c r="D98" s="191"/>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row>
    <row r="99" spans="1:33" ht="16.5" customHeight="1" x14ac:dyDescent="0.3">
      <c r="A99" s="18"/>
      <c r="B99" s="18"/>
      <c r="C99" s="191"/>
      <c r="D99" s="191"/>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row>
    <row r="100" spans="1:33" ht="16.5" customHeight="1" x14ac:dyDescent="0.3">
      <c r="A100" s="18"/>
      <c r="B100" s="18"/>
      <c r="C100" s="191"/>
      <c r="D100" s="191"/>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row>
    <row r="101" spans="1:33" ht="16.5" customHeight="1" x14ac:dyDescent="0.3">
      <c r="A101" s="18"/>
      <c r="B101" s="18"/>
      <c r="C101" s="191"/>
      <c r="D101" s="191"/>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row>
    <row r="102" spans="1:33" ht="16.5" customHeight="1" x14ac:dyDescent="0.3">
      <c r="A102" s="18"/>
      <c r="B102" s="18"/>
      <c r="C102" s="191"/>
      <c r="D102" s="191"/>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row>
    <row r="103" spans="1:33" ht="16.5" customHeight="1" x14ac:dyDescent="0.3">
      <c r="A103" s="18"/>
      <c r="B103" s="18"/>
      <c r="C103" s="191"/>
      <c r="D103" s="191"/>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row>
    <row r="104" spans="1:33" ht="16.5" customHeight="1" x14ac:dyDescent="0.3">
      <c r="A104" s="18"/>
      <c r="B104" s="18"/>
      <c r="C104" s="191"/>
      <c r="D104" s="191"/>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row>
    <row r="105" spans="1:33" ht="16.5" customHeight="1" x14ac:dyDescent="0.3">
      <c r="A105" s="18"/>
      <c r="B105" s="18"/>
      <c r="C105" s="191"/>
      <c r="D105" s="191"/>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16.5" customHeight="1" x14ac:dyDescent="0.3">
      <c r="A106" s="18"/>
      <c r="B106" s="18"/>
      <c r="C106" s="191"/>
      <c r="D106" s="191"/>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row>
    <row r="107" spans="1:33" ht="16.5" customHeight="1" x14ac:dyDescent="0.3">
      <c r="A107" s="18"/>
      <c r="B107" s="18"/>
      <c r="C107" s="191"/>
      <c r="D107" s="191"/>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row>
    <row r="108" spans="1:33" ht="16.5" customHeight="1" x14ac:dyDescent="0.3">
      <c r="A108" s="18"/>
      <c r="B108" s="18"/>
      <c r="C108" s="191"/>
      <c r="D108" s="191"/>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row>
    <row r="109" spans="1:33" ht="16.5" customHeight="1" x14ac:dyDescent="0.3">
      <c r="A109" s="18"/>
      <c r="B109" s="18"/>
      <c r="C109" s="191"/>
      <c r="D109" s="191"/>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row>
    <row r="110" spans="1:33" ht="16.5" customHeight="1" x14ac:dyDescent="0.3">
      <c r="A110" s="18"/>
      <c r="B110" s="18"/>
      <c r="C110" s="191"/>
      <c r="D110" s="191"/>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row>
    <row r="111" spans="1:33" ht="16.5" customHeight="1" x14ac:dyDescent="0.3">
      <c r="A111" s="18"/>
      <c r="B111" s="18"/>
      <c r="C111" s="191"/>
      <c r="D111" s="191"/>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row>
    <row r="112" spans="1:33" ht="16.5" customHeight="1" x14ac:dyDescent="0.3">
      <c r="A112" s="18"/>
      <c r="B112" s="18"/>
      <c r="C112" s="191"/>
      <c r="D112" s="191"/>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row>
    <row r="113" spans="1:33" ht="16.5" customHeight="1" x14ac:dyDescent="0.3">
      <c r="A113" s="18"/>
      <c r="B113" s="18"/>
      <c r="C113" s="191"/>
      <c r="D113" s="191"/>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row>
    <row r="114" spans="1:33" ht="16.5" customHeight="1" x14ac:dyDescent="0.3">
      <c r="A114" s="18"/>
      <c r="B114" s="18"/>
      <c r="C114" s="191"/>
      <c r="D114" s="191"/>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row>
    <row r="115" spans="1:33" ht="16.5" customHeight="1" x14ac:dyDescent="0.3">
      <c r="A115" s="18"/>
      <c r="B115" s="18"/>
      <c r="C115" s="191"/>
      <c r="D115" s="191"/>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row>
    <row r="116" spans="1:33" ht="16.5" customHeight="1" x14ac:dyDescent="0.3">
      <c r="A116" s="18"/>
      <c r="B116" s="18"/>
      <c r="C116" s="191"/>
      <c r="D116" s="191"/>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row>
    <row r="117" spans="1:33" ht="16.5" customHeight="1" x14ac:dyDescent="0.3">
      <c r="A117" s="18"/>
      <c r="B117" s="18"/>
      <c r="C117" s="191"/>
      <c r="D117" s="191"/>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row>
    <row r="118" spans="1:33" ht="16.5" customHeight="1" x14ac:dyDescent="0.3">
      <c r="A118" s="18"/>
      <c r="B118" s="18"/>
      <c r="C118" s="191"/>
      <c r="D118" s="191"/>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row>
    <row r="119" spans="1:33" ht="16.5" customHeight="1" x14ac:dyDescent="0.3">
      <c r="A119" s="18"/>
      <c r="B119" s="18"/>
      <c r="C119" s="191"/>
      <c r="D119" s="191"/>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row>
    <row r="120" spans="1:33" ht="16.5" customHeight="1" x14ac:dyDescent="0.3">
      <c r="A120" s="18"/>
      <c r="B120" s="18"/>
      <c r="C120" s="191"/>
      <c r="D120" s="191"/>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row>
    <row r="121" spans="1:33" ht="16.5" customHeight="1" x14ac:dyDescent="0.3">
      <c r="A121" s="18"/>
      <c r="B121" s="18"/>
      <c r="C121" s="191"/>
      <c r="D121" s="191"/>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row>
    <row r="122" spans="1:33" ht="16.5" customHeight="1" x14ac:dyDescent="0.3">
      <c r="A122" s="18"/>
      <c r="B122" s="18"/>
      <c r="C122" s="191"/>
      <c r="D122" s="191"/>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row>
    <row r="123" spans="1:33" ht="16.5" customHeight="1" x14ac:dyDescent="0.3">
      <c r="A123" s="18"/>
      <c r="B123" s="18"/>
      <c r="C123" s="191"/>
      <c r="D123" s="191"/>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row>
    <row r="124" spans="1:33" ht="16.5" customHeight="1" x14ac:dyDescent="0.3">
      <c r="A124" s="18"/>
      <c r="B124" s="18"/>
      <c r="C124" s="191"/>
      <c r="D124" s="191"/>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row>
    <row r="125" spans="1:33" ht="16.5" customHeight="1" x14ac:dyDescent="0.3">
      <c r="A125" s="18"/>
      <c r="B125" s="18"/>
      <c r="C125" s="191"/>
      <c r="D125" s="191"/>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row>
    <row r="126" spans="1:33" ht="16.5" customHeight="1" x14ac:dyDescent="0.3">
      <c r="A126" s="18"/>
      <c r="B126" s="18"/>
      <c r="C126" s="191"/>
      <c r="D126" s="191"/>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row>
    <row r="127" spans="1:33" ht="16.5" customHeight="1" x14ac:dyDescent="0.3">
      <c r="A127" s="18"/>
      <c r="B127" s="18"/>
      <c r="C127" s="191"/>
      <c r="D127" s="191"/>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row>
    <row r="128" spans="1:33" ht="16.5" customHeight="1" x14ac:dyDescent="0.3">
      <c r="A128" s="18"/>
      <c r="B128" s="18"/>
      <c r="C128" s="191"/>
      <c r="D128" s="191"/>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row>
    <row r="129" spans="1:33" ht="16.5" customHeight="1" x14ac:dyDescent="0.3">
      <c r="A129" s="18"/>
      <c r="B129" s="18"/>
      <c r="C129" s="191"/>
      <c r="D129" s="191"/>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row>
    <row r="130" spans="1:33" ht="16.5" customHeight="1" x14ac:dyDescent="0.3">
      <c r="A130" s="18"/>
      <c r="B130" s="18"/>
      <c r="C130" s="191"/>
      <c r="D130" s="191"/>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row>
    <row r="131" spans="1:33" ht="16.5" customHeight="1" x14ac:dyDescent="0.3">
      <c r="A131" s="18"/>
      <c r="B131" s="18"/>
      <c r="C131" s="191"/>
      <c r="D131" s="191"/>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row>
    <row r="132" spans="1:33" ht="16.5" customHeight="1" x14ac:dyDescent="0.3">
      <c r="A132" s="18"/>
      <c r="B132" s="18"/>
      <c r="C132" s="191"/>
      <c r="D132" s="191"/>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row>
    <row r="133" spans="1:33" ht="16.5" customHeight="1" x14ac:dyDescent="0.3">
      <c r="A133" s="18"/>
      <c r="B133" s="18"/>
      <c r="C133" s="191"/>
      <c r="D133" s="191"/>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row>
    <row r="134" spans="1:33" ht="16.5" customHeight="1" x14ac:dyDescent="0.3">
      <c r="A134" s="18"/>
      <c r="B134" s="18"/>
      <c r="C134" s="191"/>
      <c r="D134" s="191"/>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row>
    <row r="135" spans="1:33" ht="16.5" customHeight="1" x14ac:dyDescent="0.3">
      <c r="A135" s="18"/>
      <c r="B135" s="18"/>
      <c r="C135" s="191"/>
      <c r="D135" s="191"/>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row>
    <row r="136" spans="1:33" ht="16.5" customHeight="1" x14ac:dyDescent="0.3">
      <c r="A136" s="18"/>
      <c r="B136" s="18"/>
      <c r="C136" s="191"/>
      <c r="D136" s="191"/>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row>
    <row r="137" spans="1:33" ht="16.5" customHeight="1" x14ac:dyDescent="0.3">
      <c r="A137" s="18"/>
      <c r="B137" s="18"/>
      <c r="C137" s="191"/>
      <c r="D137" s="191"/>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row>
    <row r="138" spans="1:33" ht="16.5" customHeight="1" x14ac:dyDescent="0.3">
      <c r="A138" s="18"/>
      <c r="B138" s="18"/>
      <c r="C138" s="191"/>
      <c r="D138" s="191"/>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row>
    <row r="139" spans="1:33" ht="16.5" customHeight="1" x14ac:dyDescent="0.3">
      <c r="A139" s="18"/>
      <c r="B139" s="18"/>
      <c r="C139" s="191"/>
      <c r="D139" s="191"/>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row>
    <row r="140" spans="1:33" ht="16.5" customHeight="1" x14ac:dyDescent="0.3">
      <c r="A140" s="18"/>
      <c r="B140" s="18"/>
      <c r="C140" s="191"/>
      <c r="D140" s="191"/>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row>
    <row r="141" spans="1:33" ht="16.5" customHeight="1" x14ac:dyDescent="0.3">
      <c r="A141" s="18"/>
      <c r="B141" s="18"/>
      <c r="C141" s="191"/>
      <c r="D141" s="191"/>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row>
    <row r="142" spans="1:33" ht="16.5" customHeight="1" x14ac:dyDescent="0.3">
      <c r="A142" s="18"/>
      <c r="B142" s="18"/>
      <c r="C142" s="191"/>
      <c r="D142" s="191"/>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row>
    <row r="143" spans="1:33" ht="16.5" customHeight="1" x14ac:dyDescent="0.3">
      <c r="A143" s="18"/>
      <c r="B143" s="18"/>
      <c r="C143" s="191"/>
      <c r="D143" s="191"/>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row>
    <row r="144" spans="1:33" ht="16.5" customHeight="1" x14ac:dyDescent="0.3">
      <c r="A144" s="18"/>
      <c r="B144" s="18"/>
      <c r="C144" s="191"/>
      <c r="D144" s="191"/>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row>
    <row r="145" spans="1:33" ht="16.5" customHeight="1" x14ac:dyDescent="0.3">
      <c r="A145" s="18"/>
      <c r="B145" s="18"/>
      <c r="C145" s="191"/>
      <c r="D145" s="191"/>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row>
    <row r="146" spans="1:33" ht="16.5" customHeight="1" x14ac:dyDescent="0.3">
      <c r="A146" s="18"/>
      <c r="B146" s="18"/>
      <c r="C146" s="191"/>
      <c r="D146" s="191"/>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row>
    <row r="147" spans="1:33" ht="16.5" customHeight="1" x14ac:dyDescent="0.3">
      <c r="A147" s="18"/>
      <c r="B147" s="18"/>
      <c r="C147" s="191"/>
      <c r="D147" s="191"/>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row>
    <row r="148" spans="1:33" ht="16.5" customHeight="1" x14ac:dyDescent="0.3">
      <c r="A148" s="18"/>
      <c r="B148" s="18"/>
      <c r="C148" s="191"/>
      <c r="D148" s="191"/>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row>
    <row r="149" spans="1:33" ht="16.5" customHeight="1" x14ac:dyDescent="0.3">
      <c r="A149" s="18"/>
      <c r="B149" s="18"/>
      <c r="C149" s="191"/>
      <c r="D149" s="191"/>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row>
    <row r="150" spans="1:33" ht="16.5" customHeight="1" x14ac:dyDescent="0.3">
      <c r="A150" s="18"/>
      <c r="B150" s="18"/>
      <c r="C150" s="191"/>
      <c r="D150" s="191"/>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row>
    <row r="151" spans="1:33" ht="16.5" customHeight="1" x14ac:dyDescent="0.3">
      <c r="A151" s="18"/>
      <c r="B151" s="18"/>
      <c r="C151" s="191"/>
      <c r="D151" s="191"/>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row>
    <row r="152" spans="1:33" ht="16.5" customHeight="1" x14ac:dyDescent="0.3">
      <c r="A152" s="18"/>
      <c r="B152" s="18"/>
      <c r="C152" s="191"/>
      <c r="D152" s="191"/>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row>
    <row r="153" spans="1:33" ht="16.5" customHeight="1" x14ac:dyDescent="0.3">
      <c r="A153" s="18"/>
      <c r="B153" s="18"/>
      <c r="C153" s="191"/>
      <c r="D153" s="191"/>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row>
    <row r="154" spans="1:33" ht="16.5" customHeight="1" x14ac:dyDescent="0.3">
      <c r="A154" s="18"/>
      <c r="B154" s="18"/>
      <c r="C154" s="191"/>
      <c r="D154" s="191"/>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row>
    <row r="155" spans="1:33" ht="16.5" customHeight="1" x14ac:dyDescent="0.3">
      <c r="A155" s="18"/>
      <c r="B155" s="18"/>
      <c r="C155" s="191"/>
      <c r="D155" s="191"/>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row>
    <row r="156" spans="1:33" ht="16.5" customHeight="1" x14ac:dyDescent="0.3">
      <c r="A156" s="18"/>
      <c r="B156" s="18"/>
      <c r="C156" s="191"/>
      <c r="D156" s="191"/>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row>
    <row r="157" spans="1:33" ht="16.5" customHeight="1" x14ac:dyDescent="0.3">
      <c r="A157" s="18"/>
      <c r="B157" s="18"/>
      <c r="C157" s="191"/>
      <c r="D157" s="191"/>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row>
    <row r="158" spans="1:33" ht="16.5" customHeight="1" x14ac:dyDescent="0.3">
      <c r="A158" s="18"/>
      <c r="B158" s="18"/>
      <c r="C158" s="191"/>
      <c r="D158" s="191"/>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row>
    <row r="159" spans="1:33" ht="16.5" customHeight="1" x14ac:dyDescent="0.3">
      <c r="A159" s="18"/>
      <c r="B159" s="18"/>
      <c r="C159" s="191"/>
      <c r="D159" s="191"/>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row>
    <row r="160" spans="1:33" ht="16.5" customHeight="1" x14ac:dyDescent="0.3">
      <c r="A160" s="18"/>
      <c r="B160" s="18"/>
      <c r="C160" s="191"/>
      <c r="D160" s="191"/>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row>
    <row r="161" spans="1:33" ht="16.5" customHeight="1" x14ac:dyDescent="0.3">
      <c r="A161" s="18"/>
      <c r="B161" s="18"/>
      <c r="C161" s="191"/>
      <c r="D161" s="191"/>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row>
    <row r="162" spans="1:33" ht="16.5" customHeight="1" x14ac:dyDescent="0.3">
      <c r="A162" s="18"/>
      <c r="B162" s="18"/>
      <c r="C162" s="191"/>
      <c r="D162" s="191"/>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row>
    <row r="163" spans="1:33" ht="16.5" customHeight="1" x14ac:dyDescent="0.3">
      <c r="A163" s="18"/>
      <c r="B163" s="18"/>
      <c r="C163" s="191"/>
      <c r="D163" s="191"/>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row>
    <row r="164" spans="1:33" ht="16.5" customHeight="1" x14ac:dyDescent="0.3">
      <c r="A164" s="18"/>
      <c r="B164" s="18"/>
      <c r="C164" s="191"/>
      <c r="D164" s="191"/>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row>
    <row r="165" spans="1:33" ht="16.5" customHeight="1" x14ac:dyDescent="0.3">
      <c r="A165" s="18"/>
      <c r="B165" s="18"/>
      <c r="C165" s="191"/>
      <c r="D165" s="191"/>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row>
    <row r="166" spans="1:33" ht="16.5" customHeight="1" x14ac:dyDescent="0.3">
      <c r="A166" s="18"/>
      <c r="B166" s="18"/>
      <c r="C166" s="191"/>
      <c r="D166" s="191"/>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row>
    <row r="167" spans="1:33" ht="16.5" customHeight="1" x14ac:dyDescent="0.3">
      <c r="A167" s="18"/>
      <c r="B167" s="18"/>
      <c r="C167" s="191"/>
      <c r="D167" s="191"/>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row>
    <row r="168" spans="1:33" ht="16.5" customHeight="1" x14ac:dyDescent="0.3">
      <c r="A168" s="18"/>
      <c r="B168" s="18"/>
      <c r="C168" s="191"/>
      <c r="D168" s="191"/>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row>
    <row r="169" spans="1:33" ht="16.5" customHeight="1" x14ac:dyDescent="0.3">
      <c r="A169" s="18"/>
      <c r="B169" s="18"/>
      <c r="C169" s="191"/>
      <c r="D169" s="191"/>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row>
    <row r="170" spans="1:33" ht="16.5" customHeight="1" x14ac:dyDescent="0.3">
      <c r="A170" s="18"/>
      <c r="B170" s="18"/>
      <c r="C170" s="191"/>
      <c r="D170" s="191"/>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row>
    <row r="171" spans="1:33" ht="16.5" customHeight="1" x14ac:dyDescent="0.3">
      <c r="A171" s="18"/>
      <c r="B171" s="18"/>
      <c r="C171" s="191"/>
      <c r="D171" s="191"/>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row>
    <row r="172" spans="1:33" ht="16.5" customHeight="1" x14ac:dyDescent="0.3">
      <c r="A172" s="18"/>
      <c r="B172" s="18"/>
      <c r="C172" s="191"/>
      <c r="D172" s="191"/>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row>
    <row r="173" spans="1:33" ht="16.5" customHeight="1" x14ac:dyDescent="0.3">
      <c r="A173" s="18"/>
      <c r="B173" s="18"/>
      <c r="C173" s="191"/>
      <c r="D173" s="191"/>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row>
    <row r="174" spans="1:33" ht="16.5" customHeight="1" x14ac:dyDescent="0.3">
      <c r="A174" s="18"/>
      <c r="B174" s="18"/>
      <c r="C174" s="191"/>
      <c r="D174" s="191"/>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row>
    <row r="175" spans="1:33" ht="16.5" customHeight="1" x14ac:dyDescent="0.3">
      <c r="A175" s="18"/>
      <c r="B175" s="18"/>
      <c r="C175" s="191"/>
      <c r="D175" s="191"/>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row>
    <row r="176" spans="1:33" ht="16.5" customHeight="1" x14ac:dyDescent="0.3">
      <c r="A176" s="18"/>
      <c r="B176" s="18"/>
      <c r="C176" s="191"/>
      <c r="D176" s="191"/>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row>
    <row r="177" spans="1:33" ht="16.5" customHeight="1" x14ac:dyDescent="0.3">
      <c r="A177" s="18"/>
      <c r="B177" s="18"/>
      <c r="C177" s="191"/>
      <c r="D177" s="191"/>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row>
    <row r="178" spans="1:33" ht="16.5" customHeight="1" x14ac:dyDescent="0.3">
      <c r="A178" s="18"/>
      <c r="B178" s="18"/>
      <c r="C178" s="191"/>
      <c r="D178" s="191"/>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row>
    <row r="179" spans="1:33" ht="16.5" customHeight="1" x14ac:dyDescent="0.3">
      <c r="A179" s="18"/>
      <c r="B179" s="18"/>
      <c r="C179" s="191"/>
      <c r="D179" s="191"/>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row>
    <row r="180" spans="1:33" ht="16.5" customHeight="1" x14ac:dyDescent="0.3">
      <c r="A180" s="18"/>
      <c r="B180" s="18"/>
      <c r="C180" s="191"/>
      <c r="D180" s="191"/>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row>
    <row r="181" spans="1:33" ht="16.5" customHeight="1" x14ac:dyDescent="0.3">
      <c r="A181" s="18"/>
      <c r="B181" s="18"/>
      <c r="C181" s="191"/>
      <c r="D181" s="191"/>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row>
    <row r="182" spans="1:33" ht="16.5" customHeight="1" x14ac:dyDescent="0.3">
      <c r="A182" s="18"/>
      <c r="B182" s="18"/>
      <c r="C182" s="191"/>
      <c r="D182" s="191"/>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row>
    <row r="183" spans="1:33" ht="16.5" customHeight="1" x14ac:dyDescent="0.3">
      <c r="A183" s="18"/>
      <c r="B183" s="18"/>
      <c r="C183" s="191"/>
      <c r="D183" s="191"/>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row>
    <row r="184" spans="1:33" ht="16.5" customHeight="1" x14ac:dyDescent="0.3">
      <c r="A184" s="18"/>
      <c r="B184" s="18"/>
      <c r="C184" s="191"/>
      <c r="D184" s="191"/>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row>
    <row r="185" spans="1:33" ht="16.5" customHeight="1" x14ac:dyDescent="0.3">
      <c r="A185" s="18"/>
      <c r="B185" s="18"/>
      <c r="C185" s="191"/>
      <c r="D185" s="191"/>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row>
    <row r="186" spans="1:33" ht="16.5" customHeight="1" x14ac:dyDescent="0.3">
      <c r="A186" s="18"/>
      <c r="B186" s="18"/>
      <c r="C186" s="191"/>
      <c r="D186" s="191"/>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row>
    <row r="187" spans="1:33" ht="16.5" customHeight="1" x14ac:dyDescent="0.3">
      <c r="A187" s="18"/>
      <c r="B187" s="18"/>
      <c r="C187" s="191"/>
      <c r="D187" s="191"/>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row>
    <row r="188" spans="1:33" ht="16.5" customHeight="1" x14ac:dyDescent="0.3">
      <c r="A188" s="18"/>
      <c r="B188" s="18"/>
      <c r="C188" s="191"/>
      <c r="D188" s="191"/>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row>
    <row r="189" spans="1:33" ht="16.5" customHeight="1" x14ac:dyDescent="0.3">
      <c r="A189" s="18"/>
      <c r="B189" s="18"/>
      <c r="C189" s="191"/>
      <c r="D189" s="191"/>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row>
    <row r="190" spans="1:33" ht="16.5" customHeight="1" x14ac:dyDescent="0.3">
      <c r="A190" s="18"/>
      <c r="B190" s="18"/>
      <c r="C190" s="191"/>
      <c r="D190" s="191"/>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row>
    <row r="191" spans="1:33" ht="16.5" customHeight="1" x14ac:dyDescent="0.3">
      <c r="A191" s="18"/>
      <c r="B191" s="18"/>
      <c r="C191" s="191"/>
      <c r="D191" s="191"/>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row>
    <row r="192" spans="1:33" ht="16.5" customHeight="1" x14ac:dyDescent="0.3">
      <c r="A192" s="18"/>
      <c r="B192" s="18"/>
      <c r="C192" s="191"/>
      <c r="D192" s="191"/>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row>
    <row r="193" spans="1:33" ht="16.5" customHeight="1" x14ac:dyDescent="0.3">
      <c r="A193" s="18"/>
      <c r="B193" s="18"/>
      <c r="C193" s="191"/>
      <c r="D193" s="191"/>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row>
    <row r="194" spans="1:33" ht="16.5" customHeight="1" x14ac:dyDescent="0.3">
      <c r="A194" s="18"/>
      <c r="B194" s="18"/>
      <c r="C194" s="191"/>
      <c r="D194" s="191"/>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row>
    <row r="195" spans="1:33" ht="16.5" customHeight="1" x14ac:dyDescent="0.3">
      <c r="A195" s="18"/>
      <c r="B195" s="18"/>
      <c r="C195" s="191"/>
      <c r="D195" s="191"/>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row>
    <row r="196" spans="1:33" ht="16.5" customHeight="1" x14ac:dyDescent="0.3">
      <c r="A196" s="18"/>
      <c r="B196" s="18"/>
      <c r="C196" s="191"/>
      <c r="D196" s="191"/>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row>
    <row r="197" spans="1:33" ht="16.5" customHeight="1" x14ac:dyDescent="0.3">
      <c r="A197" s="18"/>
      <c r="B197" s="18"/>
      <c r="C197" s="191"/>
      <c r="D197" s="191"/>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row>
    <row r="198" spans="1:33" ht="16.5" customHeight="1" x14ac:dyDescent="0.3">
      <c r="A198" s="18"/>
      <c r="B198" s="18"/>
      <c r="C198" s="191"/>
      <c r="D198" s="191"/>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row>
    <row r="199" spans="1:33" ht="16.5" customHeight="1" x14ac:dyDescent="0.3">
      <c r="A199" s="18"/>
      <c r="B199" s="18"/>
      <c r="C199" s="191"/>
      <c r="D199" s="191"/>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row>
    <row r="200" spans="1:33" ht="16.5" customHeight="1" x14ac:dyDescent="0.3">
      <c r="A200" s="18"/>
      <c r="B200" s="18"/>
      <c r="C200" s="191"/>
      <c r="D200" s="191"/>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row>
    <row r="201" spans="1:33" ht="16.5" customHeight="1" x14ac:dyDescent="0.3">
      <c r="A201" s="18"/>
      <c r="B201" s="18"/>
      <c r="C201" s="191"/>
      <c r="D201" s="191"/>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row>
    <row r="202" spans="1:33" ht="16.5" customHeight="1" x14ac:dyDescent="0.3">
      <c r="A202" s="18"/>
      <c r="B202" s="18"/>
      <c r="C202" s="191"/>
      <c r="D202" s="191"/>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row>
    <row r="203" spans="1:33" ht="16.5" customHeight="1" x14ac:dyDescent="0.3">
      <c r="A203" s="18"/>
      <c r="B203" s="18"/>
      <c r="C203" s="191"/>
      <c r="D203" s="191"/>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row>
    <row r="204" spans="1:33" ht="16.5" customHeight="1" x14ac:dyDescent="0.3">
      <c r="A204" s="18"/>
      <c r="B204" s="18"/>
      <c r="C204" s="191"/>
      <c r="D204" s="191"/>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row>
    <row r="205" spans="1:33" ht="16.5" customHeight="1" x14ac:dyDescent="0.3">
      <c r="A205" s="18"/>
      <c r="B205" s="18"/>
      <c r="C205" s="191"/>
      <c r="D205" s="191"/>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row>
    <row r="206" spans="1:33" ht="16.5" customHeight="1" x14ac:dyDescent="0.3">
      <c r="A206" s="18"/>
      <c r="B206" s="18"/>
      <c r="C206" s="191"/>
      <c r="D206" s="191"/>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row>
    <row r="207" spans="1:33" ht="16.5" customHeight="1" x14ac:dyDescent="0.3">
      <c r="A207" s="18"/>
      <c r="B207" s="18"/>
      <c r="C207" s="191"/>
      <c r="D207" s="191"/>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row>
    <row r="208" spans="1:33" ht="16.5" customHeight="1" x14ac:dyDescent="0.3">
      <c r="A208" s="18"/>
      <c r="B208" s="18"/>
      <c r="C208" s="191"/>
      <c r="D208" s="191"/>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row>
    <row r="209" spans="1:33" ht="16.5" customHeight="1" x14ac:dyDescent="0.3">
      <c r="A209" s="18"/>
      <c r="B209" s="18"/>
      <c r="C209" s="191"/>
      <c r="D209" s="191"/>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row>
    <row r="210" spans="1:33" ht="16.5" customHeight="1" x14ac:dyDescent="0.3">
      <c r="A210" s="18"/>
      <c r="B210" s="18"/>
      <c r="C210" s="191"/>
      <c r="D210" s="191"/>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row>
    <row r="211" spans="1:33" ht="16.5" customHeight="1" x14ac:dyDescent="0.3">
      <c r="A211" s="18"/>
      <c r="B211" s="18"/>
      <c r="C211" s="191"/>
      <c r="D211" s="191"/>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row>
    <row r="212" spans="1:33" ht="16.5" customHeight="1" x14ac:dyDescent="0.3">
      <c r="A212" s="18"/>
      <c r="B212" s="18"/>
      <c r="C212" s="191"/>
      <c r="D212" s="191"/>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row>
    <row r="213" spans="1:33" ht="16.5" customHeight="1" x14ac:dyDescent="0.3">
      <c r="A213" s="18"/>
      <c r="B213" s="18"/>
      <c r="C213" s="191"/>
      <c r="D213" s="191"/>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row>
    <row r="214" spans="1:33" ht="16.5" customHeight="1" x14ac:dyDescent="0.3">
      <c r="A214" s="18"/>
      <c r="B214" s="18"/>
      <c r="C214" s="191"/>
      <c r="D214" s="191"/>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row>
    <row r="215" spans="1:33" ht="16.5" customHeight="1" x14ac:dyDescent="0.3">
      <c r="A215" s="18"/>
      <c r="B215" s="18"/>
      <c r="C215" s="191"/>
      <c r="D215" s="191"/>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row>
    <row r="216" spans="1:33" ht="16.5" customHeight="1" x14ac:dyDescent="0.3">
      <c r="A216" s="18"/>
      <c r="B216" s="18"/>
      <c r="C216" s="191"/>
      <c r="D216" s="191"/>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row>
    <row r="217" spans="1:33" ht="16.5" customHeight="1" x14ac:dyDescent="0.3">
      <c r="A217" s="18"/>
      <c r="B217" s="18"/>
      <c r="C217" s="191"/>
      <c r="D217" s="191"/>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row>
    <row r="218" spans="1:33" ht="16.5" customHeight="1" x14ac:dyDescent="0.3">
      <c r="A218" s="18"/>
      <c r="B218" s="18"/>
      <c r="C218" s="191"/>
      <c r="D218" s="191"/>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row>
    <row r="219" spans="1:33" ht="16.5" customHeight="1" x14ac:dyDescent="0.3">
      <c r="A219" s="18"/>
      <c r="B219" s="18"/>
      <c r="C219" s="191"/>
      <c r="D219" s="191"/>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row>
    <row r="220" spans="1:33" ht="16.5" customHeight="1" x14ac:dyDescent="0.3">
      <c r="A220" s="18"/>
      <c r="B220" s="18"/>
      <c r="C220" s="191"/>
      <c r="D220" s="191"/>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row>
    <row r="221" spans="1:33" ht="16.5" customHeight="1" x14ac:dyDescent="0.3">
      <c r="A221" s="18"/>
      <c r="B221" s="18"/>
      <c r="C221" s="191"/>
      <c r="D221" s="191"/>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row>
    <row r="222" spans="1:33" ht="16.5" customHeight="1" x14ac:dyDescent="0.3">
      <c r="A222" s="18"/>
      <c r="B222" s="18"/>
      <c r="C222" s="191"/>
      <c r="D222" s="191"/>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row>
    <row r="223" spans="1:33" ht="16.5" customHeight="1" x14ac:dyDescent="0.3">
      <c r="A223" s="18"/>
      <c r="B223" s="18"/>
      <c r="C223" s="191"/>
      <c r="D223" s="191"/>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row>
    <row r="224" spans="1:33" ht="16.5" customHeight="1" x14ac:dyDescent="0.3">
      <c r="A224" s="18"/>
      <c r="B224" s="18"/>
      <c r="C224" s="191"/>
      <c r="D224" s="191"/>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row>
    <row r="225" spans="1:33" ht="16.5" customHeight="1" x14ac:dyDescent="0.3">
      <c r="A225" s="18"/>
      <c r="B225" s="18"/>
      <c r="C225" s="191"/>
      <c r="D225" s="191"/>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row>
    <row r="226" spans="1:33" ht="16.5" customHeight="1" x14ac:dyDescent="0.3">
      <c r="A226" s="18"/>
      <c r="B226" s="18"/>
      <c r="C226" s="191"/>
      <c r="D226" s="191"/>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row>
    <row r="227" spans="1:33" ht="16.5" customHeight="1" x14ac:dyDescent="0.3">
      <c r="A227" s="18"/>
      <c r="B227" s="18"/>
      <c r="C227" s="191"/>
      <c r="D227" s="191"/>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row>
    <row r="228" spans="1:33" ht="16.5" customHeight="1" x14ac:dyDescent="0.3">
      <c r="A228" s="18"/>
      <c r="B228" s="18"/>
      <c r="C228" s="191"/>
      <c r="D228" s="191"/>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row>
    <row r="229" spans="1:33" ht="16.5" customHeight="1" x14ac:dyDescent="0.3">
      <c r="A229" s="18"/>
      <c r="B229" s="18"/>
      <c r="C229" s="191"/>
      <c r="D229" s="191"/>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row>
    <row r="230" spans="1:33" ht="16.5" customHeight="1" x14ac:dyDescent="0.3">
      <c r="A230" s="18"/>
      <c r="B230" s="18"/>
      <c r="C230" s="191"/>
      <c r="D230" s="191"/>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row>
    <row r="231" spans="1:33" ht="16.5" customHeight="1" x14ac:dyDescent="0.3">
      <c r="A231" s="18"/>
      <c r="B231" s="18"/>
      <c r="C231" s="191"/>
      <c r="D231" s="191"/>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row>
    <row r="232" spans="1:33" ht="16.5" customHeight="1" x14ac:dyDescent="0.3">
      <c r="A232" s="18"/>
      <c r="B232" s="18"/>
      <c r="C232" s="191"/>
      <c r="D232" s="191"/>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row>
    <row r="233" spans="1:33" ht="16.5" customHeight="1" x14ac:dyDescent="0.3">
      <c r="A233" s="18"/>
      <c r="B233" s="18"/>
      <c r="C233" s="191"/>
      <c r="D233" s="191"/>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row>
    <row r="234" spans="1:33" ht="16.5" customHeight="1" x14ac:dyDescent="0.3">
      <c r="A234" s="18"/>
      <c r="B234" s="18"/>
      <c r="C234" s="191"/>
      <c r="D234" s="191"/>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row>
    <row r="235" spans="1:33" ht="16.5" customHeight="1" x14ac:dyDescent="0.3">
      <c r="A235" s="18"/>
      <c r="B235" s="18"/>
      <c r="C235" s="191"/>
      <c r="D235" s="191"/>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row>
    <row r="236" spans="1:33" ht="16.5" customHeight="1" x14ac:dyDescent="0.3">
      <c r="A236" s="18"/>
      <c r="B236" s="18"/>
      <c r="C236" s="191"/>
      <c r="D236" s="191"/>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row>
    <row r="237" spans="1:33" ht="16.5" customHeight="1" x14ac:dyDescent="0.3">
      <c r="A237" s="18"/>
      <c r="B237" s="18"/>
      <c r="C237" s="191"/>
      <c r="D237" s="191"/>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row>
    <row r="238" spans="1:33" ht="16.5" customHeight="1" x14ac:dyDescent="0.3">
      <c r="A238" s="18"/>
      <c r="B238" s="18"/>
      <c r="C238" s="191"/>
      <c r="D238" s="191"/>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row>
    <row r="239" spans="1:33" ht="16.5" customHeight="1" x14ac:dyDescent="0.3">
      <c r="A239" s="18"/>
      <c r="B239" s="18"/>
      <c r="C239" s="191"/>
      <c r="D239" s="191"/>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row>
    <row r="240" spans="1:33" ht="16.5" customHeight="1" x14ac:dyDescent="0.3">
      <c r="A240" s="18"/>
      <c r="B240" s="18"/>
      <c r="C240" s="191"/>
      <c r="D240" s="191"/>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row>
    <row r="241" spans="1:33" ht="16.5" customHeight="1" x14ac:dyDescent="0.3">
      <c r="A241" s="18"/>
      <c r="B241" s="18"/>
      <c r="C241" s="191"/>
      <c r="D241" s="191"/>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row>
    <row r="242" spans="1:33" ht="16.5" customHeight="1" x14ac:dyDescent="0.3">
      <c r="A242" s="18"/>
      <c r="B242" s="18"/>
      <c r="C242" s="191"/>
      <c r="D242" s="191"/>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row>
    <row r="243" spans="1:33" ht="16.5" customHeight="1" x14ac:dyDescent="0.3">
      <c r="A243" s="18"/>
      <c r="B243" s="18"/>
      <c r="C243" s="191"/>
      <c r="D243" s="191"/>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row>
    <row r="244" spans="1:33" ht="16.5" customHeight="1" x14ac:dyDescent="0.3">
      <c r="A244" s="18"/>
      <c r="B244" s="18"/>
      <c r="C244" s="191"/>
      <c r="D244" s="191"/>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row>
    <row r="245" spans="1:33" ht="16.5" customHeight="1" x14ac:dyDescent="0.3">
      <c r="A245" s="18"/>
      <c r="B245" s="18"/>
      <c r="C245" s="191"/>
      <c r="D245" s="191"/>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row>
    <row r="246" spans="1:33" ht="16.5" customHeight="1" x14ac:dyDescent="0.3">
      <c r="A246" s="18"/>
      <c r="B246" s="18"/>
      <c r="C246" s="191"/>
      <c r="D246" s="191"/>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row>
    <row r="247" spans="1:33" ht="16.5" customHeight="1" x14ac:dyDescent="0.3">
      <c r="A247" s="18"/>
      <c r="B247" s="18"/>
      <c r="C247" s="191"/>
      <c r="D247" s="191"/>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row>
    <row r="248" spans="1:33" ht="16.5" customHeight="1" x14ac:dyDescent="0.3">
      <c r="A248" s="18"/>
      <c r="B248" s="18"/>
      <c r="C248" s="191"/>
      <c r="D248" s="191"/>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row>
    <row r="249" spans="1:33" ht="16.5" customHeight="1" x14ac:dyDescent="0.3">
      <c r="A249" s="18"/>
      <c r="B249" s="18"/>
      <c r="C249" s="191"/>
      <c r="D249" s="191"/>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row>
    <row r="250" spans="1:33" ht="16.5" customHeight="1" x14ac:dyDescent="0.3">
      <c r="A250" s="18"/>
      <c r="B250" s="18"/>
      <c r="C250" s="191"/>
      <c r="D250" s="191"/>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row>
    <row r="251" spans="1:33" ht="16.5" customHeight="1" x14ac:dyDescent="0.3">
      <c r="A251" s="18"/>
      <c r="B251" s="18"/>
      <c r="C251" s="191"/>
      <c r="D251" s="191"/>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row>
    <row r="252" spans="1:33" ht="16.5" customHeight="1" x14ac:dyDescent="0.3">
      <c r="A252" s="18"/>
      <c r="B252" s="18"/>
      <c r="C252" s="191"/>
      <c r="D252" s="191"/>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row>
    <row r="253" spans="1:33" ht="16.5" customHeight="1" x14ac:dyDescent="0.3">
      <c r="A253" s="18"/>
      <c r="B253" s="18"/>
      <c r="C253" s="191"/>
      <c r="D253" s="191"/>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row>
    <row r="254" spans="1:33" ht="16.5" customHeight="1" x14ac:dyDescent="0.3">
      <c r="A254" s="18"/>
      <c r="B254" s="18"/>
      <c r="C254" s="191"/>
      <c r="D254" s="191"/>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row>
    <row r="255" spans="1:33" ht="16.5" customHeight="1" x14ac:dyDescent="0.3">
      <c r="A255" s="18"/>
      <c r="B255" s="18"/>
      <c r="C255" s="191"/>
      <c r="D255" s="191"/>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row>
    <row r="256" spans="1:33" ht="16.5" customHeight="1" x14ac:dyDescent="0.3">
      <c r="A256" s="18"/>
      <c r="B256" s="18"/>
      <c r="C256" s="191"/>
      <c r="D256" s="191"/>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row>
    <row r="257" spans="1:33" ht="16.5" customHeight="1" x14ac:dyDescent="0.3">
      <c r="A257" s="18"/>
      <c r="B257" s="18"/>
      <c r="C257" s="191"/>
      <c r="D257" s="191"/>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row>
    <row r="258" spans="1:33" ht="16.5" customHeight="1" x14ac:dyDescent="0.3">
      <c r="A258" s="18"/>
      <c r="B258" s="18"/>
      <c r="C258" s="191"/>
      <c r="D258" s="191"/>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row>
    <row r="259" spans="1:33" ht="16.5" customHeight="1" x14ac:dyDescent="0.3">
      <c r="A259" s="18"/>
      <c r="B259" s="18"/>
      <c r="C259" s="191"/>
      <c r="D259" s="191"/>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row>
    <row r="260" spans="1:33" ht="16.5" customHeight="1" x14ac:dyDescent="0.3">
      <c r="A260" s="18"/>
      <c r="B260" s="18"/>
      <c r="C260" s="191"/>
      <c r="D260" s="191"/>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row>
    <row r="261" spans="1:33" ht="16.5" customHeight="1" x14ac:dyDescent="0.3">
      <c r="A261" s="18"/>
      <c r="B261" s="18"/>
      <c r="C261" s="191"/>
      <c r="D261" s="191"/>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row>
    <row r="262" spans="1:33" ht="16.5" customHeight="1" x14ac:dyDescent="0.3">
      <c r="A262" s="18"/>
      <c r="B262" s="18"/>
      <c r="C262" s="191"/>
      <c r="D262" s="191"/>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row>
    <row r="263" spans="1:33" ht="16.5" customHeight="1" x14ac:dyDescent="0.3">
      <c r="A263" s="18"/>
      <c r="B263" s="18"/>
      <c r="C263" s="191"/>
      <c r="D263" s="191"/>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row>
    <row r="264" spans="1:33" ht="16.5" customHeight="1" x14ac:dyDescent="0.3">
      <c r="A264" s="18"/>
      <c r="B264" s="18"/>
      <c r="C264" s="191"/>
      <c r="D264" s="191"/>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row>
    <row r="265" spans="1:33" ht="16.5" customHeight="1" x14ac:dyDescent="0.3">
      <c r="A265" s="18"/>
      <c r="B265" s="18"/>
      <c r="C265" s="191"/>
      <c r="D265" s="191"/>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row>
    <row r="266" spans="1:33" ht="16.5" customHeight="1" x14ac:dyDescent="0.3">
      <c r="A266" s="18"/>
      <c r="B266" s="18"/>
      <c r="C266" s="191"/>
      <c r="D266" s="191"/>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row>
    <row r="267" spans="1:33" ht="16.5" customHeight="1" x14ac:dyDescent="0.3">
      <c r="A267" s="18"/>
      <c r="B267" s="18"/>
      <c r="C267" s="191"/>
      <c r="D267" s="191"/>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row>
    <row r="268" spans="1:33" ht="16.5" customHeight="1" x14ac:dyDescent="0.3">
      <c r="A268" s="18"/>
      <c r="B268" s="18"/>
      <c r="C268" s="191"/>
      <c r="D268" s="191"/>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row>
    <row r="269" spans="1:33" ht="16.5" customHeight="1" x14ac:dyDescent="0.3">
      <c r="A269" s="18"/>
      <c r="B269" s="18"/>
      <c r="C269" s="191"/>
      <c r="D269" s="191"/>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row>
    <row r="270" spans="1:33" ht="16.5" customHeight="1" x14ac:dyDescent="0.3">
      <c r="A270" s="18"/>
      <c r="B270" s="18"/>
      <c r="C270" s="191"/>
      <c r="D270" s="191"/>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row>
    <row r="271" spans="1:33" ht="16.5" customHeight="1" x14ac:dyDescent="0.3">
      <c r="A271" s="18"/>
      <c r="B271" s="18"/>
      <c r="C271" s="191"/>
      <c r="D271" s="191"/>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row>
    <row r="272" spans="1:33" ht="16.5" customHeight="1" x14ac:dyDescent="0.3">
      <c r="A272" s="18"/>
      <c r="B272" s="18"/>
      <c r="C272" s="191"/>
      <c r="D272" s="191"/>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row>
    <row r="273" spans="1:33" ht="16.5" customHeight="1" x14ac:dyDescent="0.3">
      <c r="A273" s="18"/>
      <c r="B273" s="18"/>
      <c r="C273" s="191"/>
      <c r="D273" s="191"/>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row>
    <row r="274" spans="1:33" ht="16.5" customHeight="1" x14ac:dyDescent="0.3">
      <c r="A274" s="18"/>
      <c r="B274" s="18"/>
      <c r="C274" s="191"/>
      <c r="D274" s="191"/>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row>
    <row r="275" spans="1:33" ht="16.5" customHeight="1" x14ac:dyDescent="0.3">
      <c r="A275" s="18"/>
      <c r="B275" s="18"/>
      <c r="C275" s="191"/>
      <c r="D275" s="191"/>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row>
    <row r="276" spans="1:33" ht="16.5" customHeight="1" x14ac:dyDescent="0.3">
      <c r="A276" s="18"/>
      <c r="B276" s="18"/>
      <c r="C276" s="191"/>
      <c r="D276" s="19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row>
    <row r="277" spans="1:33" ht="16.5" customHeight="1" x14ac:dyDescent="0.3">
      <c r="A277" s="18"/>
      <c r="B277" s="18"/>
      <c r="C277" s="191"/>
      <c r="D277" s="191"/>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row>
    <row r="278" spans="1:33" ht="16.5" customHeight="1" x14ac:dyDescent="0.3">
      <c r="A278" s="18"/>
      <c r="B278" s="18"/>
      <c r="C278" s="191"/>
      <c r="D278" s="191"/>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row>
    <row r="279" spans="1:33" ht="16.5" customHeight="1" x14ac:dyDescent="0.3">
      <c r="A279" s="18"/>
      <c r="B279" s="18"/>
      <c r="C279" s="191"/>
      <c r="D279" s="191"/>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row>
    <row r="280" spans="1:33" ht="16.5" customHeight="1" x14ac:dyDescent="0.3">
      <c r="A280" s="18"/>
      <c r="B280" s="18"/>
      <c r="C280" s="191"/>
      <c r="D280" s="191"/>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row>
    <row r="281" spans="1:33" ht="16.5" customHeight="1" x14ac:dyDescent="0.3">
      <c r="A281" s="18"/>
      <c r="B281" s="18"/>
      <c r="C281" s="191"/>
      <c r="D281" s="191"/>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row>
    <row r="282" spans="1:33" ht="16.5" customHeight="1" x14ac:dyDescent="0.3">
      <c r="A282" s="18"/>
      <c r="B282" s="18"/>
      <c r="C282" s="191"/>
      <c r="D282" s="191"/>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row>
    <row r="283" spans="1:33" ht="16.5" customHeight="1" x14ac:dyDescent="0.3">
      <c r="A283" s="18"/>
      <c r="B283" s="18"/>
      <c r="C283" s="191"/>
      <c r="D283" s="191"/>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row>
    <row r="284" spans="1:33" ht="16.5" customHeight="1" x14ac:dyDescent="0.3">
      <c r="A284" s="18"/>
      <c r="B284" s="18"/>
      <c r="C284" s="191"/>
      <c r="D284" s="191"/>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row>
    <row r="285" spans="1:33" ht="16.5" customHeight="1" x14ac:dyDescent="0.3">
      <c r="A285" s="18"/>
      <c r="B285" s="18"/>
      <c r="C285" s="191"/>
      <c r="D285" s="191"/>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row>
    <row r="286" spans="1:33" ht="16.5" customHeight="1" x14ac:dyDescent="0.3">
      <c r="A286" s="18"/>
      <c r="B286" s="18"/>
      <c r="C286" s="191"/>
      <c r="D286" s="191"/>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row>
    <row r="287" spans="1:33" ht="16.5" customHeight="1" x14ac:dyDescent="0.3">
      <c r="A287" s="18"/>
      <c r="B287" s="18"/>
      <c r="C287" s="191"/>
      <c r="D287" s="191"/>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row>
    <row r="288" spans="1:33" ht="16.5" customHeight="1" x14ac:dyDescent="0.3">
      <c r="A288" s="18"/>
      <c r="B288" s="18"/>
      <c r="C288" s="191"/>
      <c r="D288" s="191"/>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row>
    <row r="289" spans="1:33" ht="16.5" customHeight="1" x14ac:dyDescent="0.3">
      <c r="A289" s="18"/>
      <c r="B289" s="18"/>
      <c r="C289" s="191"/>
      <c r="D289" s="191"/>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row>
    <row r="290" spans="1:33" ht="16.5" customHeight="1" x14ac:dyDescent="0.3">
      <c r="A290" s="18"/>
      <c r="B290" s="18"/>
      <c r="C290" s="191"/>
      <c r="D290" s="191"/>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row>
    <row r="291" spans="1:33" ht="16.5" customHeight="1" x14ac:dyDescent="0.3">
      <c r="A291" s="18"/>
      <c r="B291" s="18"/>
      <c r="C291" s="191"/>
      <c r="D291" s="191"/>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row>
    <row r="292" spans="1:33" ht="16.5" customHeight="1" x14ac:dyDescent="0.3">
      <c r="A292" s="18"/>
      <c r="B292" s="18"/>
      <c r="C292" s="191"/>
      <c r="D292" s="191"/>
      <c r="E292" s="18"/>
      <c r="F292" s="18"/>
      <c r="G292" s="18"/>
      <c r="H292" s="18"/>
      <c r="I292" s="18"/>
      <c r="J292" s="18"/>
      <c r="K292" s="18"/>
      <c r="L292" s="18"/>
      <c r="M292" s="18"/>
      <c r="N292" s="18"/>
      <c r="O292" s="18"/>
      <c r="P292" s="18"/>
      <c r="Q292" s="18"/>
      <c r="R292" s="18"/>
      <c r="S292" s="18"/>
      <c r="T292" s="18"/>
      <c r="U292" s="18"/>
      <c r="V292" s="18"/>
      <c r="W292" s="18"/>
      <c r="X292" s="18"/>
      <c r="Y292" s="18"/>
      <c r="Z292" s="18"/>
      <c r="AA292" s="18"/>
      <c r="AB292" s="18"/>
      <c r="AC292" s="18"/>
      <c r="AD292" s="18"/>
      <c r="AE292" s="18"/>
      <c r="AF292" s="18"/>
      <c r="AG292" s="18"/>
    </row>
    <row r="293" spans="1:33" ht="16.5" customHeight="1" x14ac:dyDescent="0.3">
      <c r="A293" s="18"/>
      <c r="B293" s="18"/>
      <c r="C293" s="191"/>
      <c r="D293" s="191"/>
      <c r="E293" s="18"/>
      <c r="F293" s="18"/>
      <c r="G293" s="18"/>
      <c r="H293" s="18"/>
      <c r="I293" s="18"/>
      <c r="J293" s="18"/>
      <c r="K293" s="18"/>
      <c r="L293" s="18"/>
      <c r="M293" s="18"/>
      <c r="N293" s="18"/>
      <c r="O293" s="18"/>
      <c r="P293" s="18"/>
      <c r="Q293" s="18"/>
      <c r="R293" s="18"/>
      <c r="S293" s="18"/>
      <c r="T293" s="18"/>
      <c r="U293" s="18"/>
      <c r="V293" s="18"/>
      <c r="W293" s="18"/>
      <c r="X293" s="18"/>
      <c r="Y293" s="18"/>
      <c r="Z293" s="18"/>
      <c r="AA293" s="18"/>
      <c r="AB293" s="18"/>
      <c r="AC293" s="18"/>
      <c r="AD293" s="18"/>
      <c r="AE293" s="18"/>
      <c r="AF293" s="18"/>
      <c r="AG293" s="18"/>
    </row>
    <row r="294" spans="1:33" ht="16.5" customHeight="1" x14ac:dyDescent="0.3">
      <c r="A294" s="18"/>
      <c r="B294" s="18"/>
      <c r="C294" s="191"/>
      <c r="D294" s="191"/>
      <c r="E294" s="18"/>
      <c r="F294" s="18"/>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c r="AD294" s="18"/>
      <c r="AE294" s="18"/>
      <c r="AF294" s="18"/>
      <c r="AG294" s="18"/>
    </row>
    <row r="295" spans="1:33" ht="16.5" customHeight="1" x14ac:dyDescent="0.3">
      <c r="A295" s="18"/>
      <c r="B295" s="18"/>
      <c r="C295" s="191"/>
      <c r="D295" s="191"/>
      <c r="E295" s="18"/>
      <c r="F295" s="18"/>
      <c r="G295" s="18"/>
      <c r="H295" s="18"/>
      <c r="I295" s="18"/>
      <c r="J295" s="18"/>
      <c r="K295" s="18"/>
      <c r="L295" s="18"/>
      <c r="M295" s="18"/>
      <c r="N295" s="18"/>
      <c r="O295" s="18"/>
      <c r="P295" s="18"/>
      <c r="Q295" s="18"/>
      <c r="R295" s="18"/>
      <c r="S295" s="18"/>
      <c r="T295" s="18"/>
      <c r="U295" s="18"/>
      <c r="V295" s="18"/>
      <c r="W295" s="18"/>
      <c r="X295" s="18"/>
      <c r="Y295" s="18"/>
      <c r="Z295" s="18"/>
      <c r="AA295" s="18"/>
      <c r="AB295" s="18"/>
      <c r="AC295" s="18"/>
      <c r="AD295" s="18"/>
      <c r="AE295" s="18"/>
      <c r="AF295" s="18"/>
      <c r="AG295" s="18"/>
    </row>
    <row r="296" spans="1:33" ht="16.5" customHeight="1" x14ac:dyDescent="0.3">
      <c r="A296" s="18"/>
      <c r="B296" s="18"/>
      <c r="C296" s="191"/>
      <c r="D296" s="191"/>
      <c r="E296" s="18"/>
      <c r="F296" s="18"/>
      <c r="G296" s="18"/>
      <c r="H296" s="18"/>
      <c r="I296" s="18"/>
      <c r="J296" s="18"/>
      <c r="K296" s="18"/>
      <c r="L296" s="18"/>
      <c r="M296" s="18"/>
      <c r="N296" s="18"/>
      <c r="O296" s="18"/>
      <c r="P296" s="18"/>
      <c r="Q296" s="18"/>
      <c r="R296" s="18"/>
      <c r="S296" s="18"/>
      <c r="T296" s="18"/>
      <c r="U296" s="18"/>
      <c r="V296" s="18"/>
      <c r="W296" s="18"/>
      <c r="X296" s="18"/>
      <c r="Y296" s="18"/>
      <c r="Z296" s="18"/>
      <c r="AA296" s="18"/>
      <c r="AB296" s="18"/>
      <c r="AC296" s="18"/>
      <c r="AD296" s="18"/>
      <c r="AE296" s="18"/>
      <c r="AF296" s="18"/>
      <c r="AG296" s="18"/>
    </row>
    <row r="297" spans="1:33" ht="16.5" customHeight="1" x14ac:dyDescent="0.3">
      <c r="A297" s="18"/>
      <c r="B297" s="18"/>
      <c r="C297" s="191"/>
      <c r="D297" s="191"/>
      <c r="E297" s="18"/>
      <c r="F297" s="18"/>
      <c r="G297" s="18"/>
      <c r="H297" s="18"/>
      <c r="I297" s="18"/>
      <c r="J297" s="18"/>
      <c r="K297" s="18"/>
      <c r="L297" s="18"/>
      <c r="M297" s="18"/>
      <c r="N297" s="18"/>
      <c r="O297" s="18"/>
      <c r="P297" s="18"/>
      <c r="Q297" s="18"/>
      <c r="R297" s="18"/>
      <c r="S297" s="18"/>
      <c r="T297" s="18"/>
      <c r="U297" s="18"/>
      <c r="V297" s="18"/>
      <c r="W297" s="18"/>
      <c r="X297" s="18"/>
      <c r="Y297" s="18"/>
      <c r="Z297" s="18"/>
      <c r="AA297" s="18"/>
      <c r="AB297" s="18"/>
      <c r="AC297" s="18"/>
      <c r="AD297" s="18"/>
      <c r="AE297" s="18"/>
      <c r="AF297" s="18"/>
      <c r="AG297" s="18"/>
    </row>
    <row r="298" spans="1:33" ht="16.5" customHeight="1" x14ac:dyDescent="0.3">
      <c r="A298" s="18"/>
      <c r="B298" s="18"/>
      <c r="C298" s="191"/>
      <c r="D298" s="191"/>
      <c r="E298" s="18"/>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c r="AD298" s="18"/>
      <c r="AE298" s="18"/>
      <c r="AF298" s="18"/>
      <c r="AG298" s="18"/>
    </row>
    <row r="299" spans="1:33" ht="16.5" customHeight="1" x14ac:dyDescent="0.3">
      <c r="A299" s="18"/>
      <c r="B299" s="18"/>
      <c r="C299" s="191"/>
      <c r="D299" s="191"/>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row>
    <row r="300" spans="1:33" ht="16.5" customHeight="1" x14ac:dyDescent="0.3">
      <c r="A300" s="18"/>
      <c r="B300" s="18"/>
      <c r="C300" s="191"/>
      <c r="D300" s="191"/>
      <c r="E300" s="18"/>
      <c r="F300" s="18"/>
      <c r="G300" s="18"/>
      <c r="H300" s="18"/>
      <c r="I300" s="18"/>
      <c r="J300" s="18"/>
      <c r="K300" s="18"/>
      <c r="L300" s="18"/>
      <c r="M300" s="18"/>
      <c r="N300" s="18"/>
      <c r="O300" s="18"/>
      <c r="P300" s="18"/>
      <c r="Q300" s="18"/>
      <c r="R300" s="18"/>
      <c r="S300" s="18"/>
      <c r="T300" s="18"/>
      <c r="U300" s="18"/>
      <c r="V300" s="18"/>
      <c r="W300" s="18"/>
      <c r="X300" s="18"/>
      <c r="Y300" s="18"/>
      <c r="Z300" s="18"/>
      <c r="AA300" s="18"/>
      <c r="AB300" s="18"/>
      <c r="AC300" s="18"/>
      <c r="AD300" s="18"/>
      <c r="AE300" s="18"/>
      <c r="AF300" s="18"/>
      <c r="AG300" s="18"/>
    </row>
    <row r="301" spans="1:33" ht="16.5" customHeight="1" x14ac:dyDescent="0.3">
      <c r="A301" s="18"/>
      <c r="B301" s="18"/>
      <c r="C301" s="191"/>
      <c r="D301" s="191"/>
      <c r="E301" s="18"/>
      <c r="F301" s="18"/>
      <c r="G301" s="18"/>
      <c r="H301" s="18"/>
      <c r="I301" s="18"/>
      <c r="J301" s="18"/>
      <c r="K301" s="18"/>
      <c r="L301" s="18"/>
      <c r="M301" s="18"/>
      <c r="N301" s="18"/>
      <c r="O301" s="18"/>
      <c r="P301" s="18"/>
      <c r="Q301" s="18"/>
      <c r="R301" s="18"/>
      <c r="S301" s="18"/>
      <c r="T301" s="18"/>
      <c r="U301" s="18"/>
      <c r="V301" s="18"/>
      <c r="W301" s="18"/>
      <c r="X301" s="18"/>
      <c r="Y301" s="18"/>
      <c r="Z301" s="18"/>
      <c r="AA301" s="18"/>
      <c r="AB301" s="18"/>
      <c r="AC301" s="18"/>
      <c r="AD301" s="18"/>
      <c r="AE301" s="18"/>
      <c r="AF301" s="18"/>
      <c r="AG301" s="18"/>
    </row>
    <row r="302" spans="1:33" ht="16.5" customHeight="1" x14ac:dyDescent="0.3">
      <c r="A302" s="18"/>
      <c r="B302" s="18"/>
      <c r="C302" s="191"/>
      <c r="D302" s="191"/>
      <c r="E302" s="18"/>
      <c r="F302" s="18"/>
      <c r="G302" s="18"/>
      <c r="H302" s="18"/>
      <c r="I302" s="18"/>
      <c r="J302" s="18"/>
      <c r="K302" s="18"/>
      <c r="L302" s="18"/>
      <c r="M302" s="18"/>
      <c r="N302" s="18"/>
      <c r="O302" s="18"/>
      <c r="P302" s="18"/>
      <c r="Q302" s="18"/>
      <c r="R302" s="18"/>
      <c r="S302" s="18"/>
      <c r="T302" s="18"/>
      <c r="U302" s="18"/>
      <c r="V302" s="18"/>
      <c r="W302" s="18"/>
      <c r="X302" s="18"/>
      <c r="Y302" s="18"/>
      <c r="Z302" s="18"/>
      <c r="AA302" s="18"/>
      <c r="AB302" s="18"/>
      <c r="AC302" s="18"/>
      <c r="AD302" s="18"/>
      <c r="AE302" s="18"/>
      <c r="AF302" s="18"/>
      <c r="AG302" s="18"/>
    </row>
    <row r="303" spans="1:33" ht="16.5" customHeight="1" x14ac:dyDescent="0.3">
      <c r="A303" s="18"/>
      <c r="B303" s="18"/>
      <c r="C303" s="191"/>
      <c r="D303" s="191"/>
      <c r="E303" s="18"/>
      <c r="F303" s="18"/>
      <c r="G303" s="18"/>
      <c r="H303" s="18"/>
      <c r="I303" s="18"/>
      <c r="J303" s="18"/>
      <c r="K303" s="18"/>
      <c r="L303" s="18"/>
      <c r="M303" s="18"/>
      <c r="N303" s="18"/>
      <c r="O303" s="18"/>
      <c r="P303" s="18"/>
      <c r="Q303" s="18"/>
      <c r="R303" s="18"/>
      <c r="S303" s="18"/>
      <c r="T303" s="18"/>
      <c r="U303" s="18"/>
      <c r="V303" s="18"/>
      <c r="W303" s="18"/>
      <c r="X303" s="18"/>
      <c r="Y303" s="18"/>
      <c r="Z303" s="18"/>
      <c r="AA303" s="18"/>
      <c r="AB303" s="18"/>
      <c r="AC303" s="18"/>
      <c r="AD303" s="18"/>
      <c r="AE303" s="18"/>
      <c r="AF303" s="18"/>
      <c r="AG303" s="18"/>
    </row>
    <row r="304" spans="1:33" ht="16.5" customHeight="1" x14ac:dyDescent="0.3">
      <c r="A304" s="18"/>
      <c r="B304" s="18"/>
      <c r="C304" s="191"/>
      <c r="D304" s="191"/>
      <c r="E304" s="18"/>
      <c r="F304" s="18"/>
      <c r="G304" s="18"/>
      <c r="H304" s="18"/>
      <c r="I304" s="18"/>
      <c r="J304" s="18"/>
      <c r="K304" s="18"/>
      <c r="L304" s="18"/>
      <c r="M304" s="18"/>
      <c r="N304" s="18"/>
      <c r="O304" s="18"/>
      <c r="P304" s="18"/>
      <c r="Q304" s="18"/>
      <c r="R304" s="18"/>
      <c r="S304" s="18"/>
      <c r="T304" s="18"/>
      <c r="U304" s="18"/>
      <c r="V304" s="18"/>
      <c r="W304" s="18"/>
      <c r="X304" s="18"/>
      <c r="Y304" s="18"/>
      <c r="Z304" s="18"/>
      <c r="AA304" s="18"/>
      <c r="AB304" s="18"/>
      <c r="AC304" s="18"/>
      <c r="AD304" s="18"/>
      <c r="AE304" s="18"/>
      <c r="AF304" s="18"/>
      <c r="AG304" s="18"/>
    </row>
    <row r="305" spans="1:33" ht="16.5" customHeight="1" x14ac:dyDescent="0.3">
      <c r="A305" s="18"/>
      <c r="B305" s="18"/>
      <c r="C305" s="191"/>
      <c r="D305" s="191"/>
      <c r="E305" s="18"/>
      <c r="F305" s="18"/>
      <c r="G305" s="18"/>
      <c r="H305" s="18"/>
      <c r="I305" s="18"/>
      <c r="J305" s="18"/>
      <c r="K305" s="18"/>
      <c r="L305" s="18"/>
      <c r="M305" s="18"/>
      <c r="N305" s="18"/>
      <c r="O305" s="18"/>
      <c r="P305" s="18"/>
      <c r="Q305" s="18"/>
      <c r="R305" s="18"/>
      <c r="S305" s="18"/>
      <c r="T305" s="18"/>
      <c r="U305" s="18"/>
      <c r="V305" s="18"/>
      <c r="W305" s="18"/>
      <c r="X305" s="18"/>
      <c r="Y305" s="18"/>
      <c r="Z305" s="18"/>
      <c r="AA305" s="18"/>
      <c r="AB305" s="18"/>
      <c r="AC305" s="18"/>
      <c r="AD305" s="18"/>
      <c r="AE305" s="18"/>
      <c r="AF305" s="18"/>
      <c r="AG305" s="18"/>
    </row>
    <row r="306" spans="1:33" ht="16.5" customHeight="1" x14ac:dyDescent="0.3">
      <c r="A306" s="18"/>
      <c r="B306" s="18"/>
      <c r="C306" s="191"/>
      <c r="D306" s="191"/>
      <c r="E306" s="18"/>
      <c r="F306" s="18"/>
      <c r="G306" s="18"/>
      <c r="H306" s="18"/>
      <c r="I306" s="18"/>
      <c r="J306" s="18"/>
      <c r="K306" s="18"/>
      <c r="L306" s="18"/>
      <c r="M306" s="18"/>
      <c r="N306" s="18"/>
      <c r="O306" s="18"/>
      <c r="P306" s="18"/>
      <c r="Q306" s="18"/>
      <c r="R306" s="18"/>
      <c r="S306" s="18"/>
      <c r="T306" s="18"/>
      <c r="U306" s="18"/>
      <c r="V306" s="18"/>
      <c r="W306" s="18"/>
      <c r="X306" s="18"/>
      <c r="Y306" s="18"/>
      <c r="Z306" s="18"/>
      <c r="AA306" s="18"/>
      <c r="AB306" s="18"/>
      <c r="AC306" s="18"/>
      <c r="AD306" s="18"/>
      <c r="AE306" s="18"/>
      <c r="AF306" s="18"/>
      <c r="AG306" s="18"/>
    </row>
    <row r="307" spans="1:33" ht="16.5" customHeight="1" x14ac:dyDescent="0.3">
      <c r="A307" s="18"/>
      <c r="B307" s="18"/>
      <c r="C307" s="191"/>
      <c r="D307" s="191"/>
      <c r="E307" s="18"/>
      <c r="F307" s="18"/>
      <c r="G307" s="18"/>
      <c r="H307" s="18"/>
      <c r="I307" s="18"/>
      <c r="J307" s="18"/>
      <c r="K307" s="18"/>
      <c r="L307" s="18"/>
      <c r="M307" s="18"/>
      <c r="N307" s="18"/>
      <c r="O307" s="18"/>
      <c r="P307" s="18"/>
      <c r="Q307" s="18"/>
      <c r="R307" s="18"/>
      <c r="S307" s="18"/>
      <c r="T307" s="18"/>
      <c r="U307" s="18"/>
      <c r="V307" s="18"/>
      <c r="W307" s="18"/>
      <c r="X307" s="18"/>
      <c r="Y307" s="18"/>
      <c r="Z307" s="18"/>
      <c r="AA307" s="18"/>
      <c r="AB307" s="18"/>
      <c r="AC307" s="18"/>
      <c r="AD307" s="18"/>
      <c r="AE307" s="18"/>
      <c r="AF307" s="18"/>
      <c r="AG307" s="18"/>
    </row>
    <row r="308" spans="1:33" ht="16.5" customHeight="1" x14ac:dyDescent="0.3">
      <c r="A308" s="18"/>
      <c r="B308" s="18"/>
      <c r="C308" s="191"/>
      <c r="D308" s="191"/>
      <c r="E308" s="18"/>
      <c r="F308" s="18"/>
      <c r="G308" s="18"/>
      <c r="H308" s="18"/>
      <c r="I308" s="18"/>
      <c r="J308" s="18"/>
      <c r="K308" s="18"/>
      <c r="L308" s="18"/>
      <c r="M308" s="18"/>
      <c r="N308" s="18"/>
      <c r="O308" s="18"/>
      <c r="P308" s="18"/>
      <c r="Q308" s="18"/>
      <c r="R308" s="18"/>
      <c r="S308" s="18"/>
      <c r="T308" s="18"/>
      <c r="U308" s="18"/>
      <c r="V308" s="18"/>
      <c r="W308" s="18"/>
      <c r="X308" s="18"/>
      <c r="Y308" s="18"/>
      <c r="Z308" s="18"/>
      <c r="AA308" s="18"/>
      <c r="AB308" s="18"/>
      <c r="AC308" s="18"/>
      <c r="AD308" s="18"/>
      <c r="AE308" s="18"/>
      <c r="AF308" s="18"/>
      <c r="AG308" s="18"/>
    </row>
    <row r="309" spans="1:33" ht="16.5" customHeight="1" x14ac:dyDescent="0.3">
      <c r="A309" s="18"/>
      <c r="B309" s="18"/>
      <c r="C309" s="191"/>
      <c r="D309" s="191"/>
      <c r="E309" s="18"/>
      <c r="F309" s="18"/>
      <c r="G309" s="18"/>
      <c r="H309" s="18"/>
      <c r="I309" s="18"/>
      <c r="J309" s="18"/>
      <c r="K309" s="18"/>
      <c r="L309" s="18"/>
      <c r="M309" s="18"/>
      <c r="N309" s="18"/>
      <c r="O309" s="18"/>
      <c r="P309" s="18"/>
      <c r="Q309" s="18"/>
      <c r="R309" s="18"/>
      <c r="S309" s="18"/>
      <c r="T309" s="18"/>
      <c r="U309" s="18"/>
      <c r="V309" s="18"/>
      <c r="W309" s="18"/>
      <c r="X309" s="18"/>
      <c r="Y309" s="18"/>
      <c r="Z309" s="18"/>
      <c r="AA309" s="18"/>
      <c r="AB309" s="18"/>
      <c r="AC309" s="18"/>
      <c r="AD309" s="18"/>
      <c r="AE309" s="18"/>
      <c r="AF309" s="18"/>
      <c r="AG309" s="18"/>
    </row>
    <row r="310" spans="1:33" ht="16.5" customHeight="1" x14ac:dyDescent="0.3">
      <c r="A310" s="18"/>
      <c r="B310" s="18"/>
      <c r="C310" s="191"/>
      <c r="D310" s="191"/>
      <c r="E310" s="18"/>
      <c r="F310" s="18"/>
      <c r="G310" s="18"/>
      <c r="H310" s="18"/>
      <c r="I310" s="18"/>
      <c r="J310" s="18"/>
      <c r="K310" s="18"/>
      <c r="L310" s="18"/>
      <c r="M310" s="18"/>
      <c r="N310" s="18"/>
      <c r="O310" s="18"/>
      <c r="P310" s="18"/>
      <c r="Q310" s="18"/>
      <c r="R310" s="18"/>
      <c r="S310" s="18"/>
      <c r="T310" s="18"/>
      <c r="U310" s="18"/>
      <c r="V310" s="18"/>
      <c r="W310" s="18"/>
      <c r="X310" s="18"/>
      <c r="Y310" s="18"/>
      <c r="Z310" s="18"/>
      <c r="AA310" s="18"/>
      <c r="AB310" s="18"/>
      <c r="AC310" s="18"/>
      <c r="AD310" s="18"/>
      <c r="AE310" s="18"/>
      <c r="AF310" s="18"/>
      <c r="AG310" s="18"/>
    </row>
    <row r="311" spans="1:33" ht="16.5" customHeight="1" x14ac:dyDescent="0.3">
      <c r="A311" s="18"/>
      <c r="B311" s="18"/>
      <c r="C311" s="191"/>
      <c r="D311" s="191"/>
      <c r="E311" s="18"/>
      <c r="F311" s="18"/>
      <c r="G311" s="18"/>
      <c r="H311" s="18"/>
      <c r="I311" s="18"/>
      <c r="J311" s="18"/>
      <c r="K311" s="18"/>
      <c r="L311" s="18"/>
      <c r="M311" s="18"/>
      <c r="N311" s="18"/>
      <c r="O311" s="18"/>
      <c r="P311" s="18"/>
      <c r="Q311" s="18"/>
      <c r="R311" s="18"/>
      <c r="S311" s="18"/>
      <c r="T311" s="18"/>
      <c r="U311" s="18"/>
      <c r="V311" s="18"/>
      <c r="W311" s="18"/>
      <c r="X311" s="18"/>
      <c r="Y311" s="18"/>
      <c r="Z311" s="18"/>
      <c r="AA311" s="18"/>
      <c r="AB311" s="18"/>
      <c r="AC311" s="18"/>
      <c r="AD311" s="18"/>
      <c r="AE311" s="18"/>
      <c r="AF311" s="18"/>
      <c r="AG311" s="18"/>
    </row>
    <row r="312" spans="1:33" ht="16.5" customHeight="1" x14ac:dyDescent="0.3">
      <c r="A312" s="18"/>
      <c r="B312" s="18"/>
      <c r="C312" s="191"/>
      <c r="D312" s="191"/>
      <c r="E312" s="18"/>
      <c r="F312" s="18"/>
      <c r="G312" s="18"/>
      <c r="H312" s="18"/>
      <c r="I312" s="18"/>
      <c r="J312" s="18"/>
      <c r="K312" s="18"/>
      <c r="L312" s="18"/>
      <c r="M312" s="18"/>
      <c r="N312" s="18"/>
      <c r="O312" s="18"/>
      <c r="P312" s="18"/>
      <c r="Q312" s="18"/>
      <c r="R312" s="18"/>
      <c r="S312" s="18"/>
      <c r="T312" s="18"/>
      <c r="U312" s="18"/>
      <c r="V312" s="18"/>
      <c r="W312" s="18"/>
      <c r="X312" s="18"/>
      <c r="Y312" s="18"/>
      <c r="Z312" s="18"/>
      <c r="AA312" s="18"/>
      <c r="AB312" s="18"/>
      <c r="AC312" s="18"/>
      <c r="AD312" s="18"/>
      <c r="AE312" s="18"/>
      <c r="AF312" s="18"/>
      <c r="AG312" s="18"/>
    </row>
    <row r="313" spans="1:33" ht="16.5" customHeight="1" x14ac:dyDescent="0.3">
      <c r="A313" s="18"/>
      <c r="B313" s="18"/>
      <c r="C313" s="191"/>
      <c r="D313" s="191"/>
      <c r="E313" s="18"/>
      <c r="F313" s="18"/>
      <c r="G313" s="18"/>
      <c r="H313" s="18"/>
      <c r="I313" s="18"/>
      <c r="J313" s="18"/>
      <c r="K313" s="18"/>
      <c r="L313" s="18"/>
      <c r="M313" s="18"/>
      <c r="N313" s="18"/>
      <c r="O313" s="18"/>
      <c r="P313" s="18"/>
      <c r="Q313" s="18"/>
      <c r="R313" s="18"/>
      <c r="S313" s="18"/>
      <c r="T313" s="18"/>
      <c r="U313" s="18"/>
      <c r="V313" s="18"/>
      <c r="W313" s="18"/>
      <c r="X313" s="18"/>
      <c r="Y313" s="18"/>
      <c r="Z313" s="18"/>
      <c r="AA313" s="18"/>
      <c r="AB313" s="18"/>
      <c r="AC313" s="18"/>
      <c r="AD313" s="18"/>
      <c r="AE313" s="18"/>
      <c r="AF313" s="18"/>
      <c r="AG313" s="18"/>
    </row>
    <row r="314" spans="1:33" ht="16.5" customHeight="1" x14ac:dyDescent="0.3">
      <c r="A314" s="18"/>
      <c r="B314" s="18"/>
      <c r="C314" s="191"/>
      <c r="D314" s="191"/>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row>
    <row r="315" spans="1:33" ht="16.5" customHeight="1" x14ac:dyDescent="0.3">
      <c r="A315" s="18"/>
      <c r="B315" s="18"/>
      <c r="C315" s="191"/>
      <c r="D315" s="191"/>
      <c r="E315" s="18"/>
      <c r="F315" s="18"/>
      <c r="G315" s="18"/>
      <c r="H315" s="18"/>
      <c r="I315" s="18"/>
      <c r="J315" s="18"/>
      <c r="K315" s="18"/>
      <c r="L315" s="18"/>
      <c r="M315" s="18"/>
      <c r="N315" s="18"/>
      <c r="O315" s="18"/>
      <c r="P315" s="18"/>
      <c r="Q315" s="18"/>
      <c r="R315" s="18"/>
      <c r="S315" s="18"/>
      <c r="T315" s="18"/>
      <c r="U315" s="18"/>
      <c r="V315" s="18"/>
      <c r="W315" s="18"/>
      <c r="X315" s="18"/>
      <c r="Y315" s="18"/>
      <c r="Z315" s="18"/>
      <c r="AA315" s="18"/>
      <c r="AB315" s="18"/>
      <c r="AC315" s="18"/>
      <c r="AD315" s="18"/>
      <c r="AE315" s="18"/>
      <c r="AF315" s="18"/>
      <c r="AG315" s="18"/>
    </row>
    <row r="316" spans="1:33" ht="16.5" customHeight="1" x14ac:dyDescent="0.3">
      <c r="A316" s="18"/>
      <c r="B316" s="18"/>
      <c r="C316" s="191"/>
      <c r="D316" s="191"/>
      <c r="E316" s="18"/>
      <c r="F316" s="18"/>
      <c r="G316" s="18"/>
      <c r="H316" s="18"/>
      <c r="I316" s="18"/>
      <c r="J316" s="18"/>
      <c r="K316" s="18"/>
      <c r="L316" s="18"/>
      <c r="M316" s="18"/>
      <c r="N316" s="18"/>
      <c r="O316" s="18"/>
      <c r="P316" s="18"/>
      <c r="Q316" s="18"/>
      <c r="R316" s="18"/>
      <c r="S316" s="18"/>
      <c r="T316" s="18"/>
      <c r="U316" s="18"/>
      <c r="V316" s="18"/>
      <c r="W316" s="18"/>
      <c r="X316" s="18"/>
      <c r="Y316" s="18"/>
      <c r="Z316" s="18"/>
      <c r="AA316" s="18"/>
      <c r="AB316" s="18"/>
      <c r="AC316" s="18"/>
      <c r="AD316" s="18"/>
      <c r="AE316" s="18"/>
      <c r="AF316" s="18"/>
      <c r="AG316" s="18"/>
    </row>
    <row r="317" spans="1:33" ht="16.5" customHeight="1" x14ac:dyDescent="0.3">
      <c r="A317" s="18"/>
      <c r="B317" s="18"/>
      <c r="C317" s="191"/>
      <c r="D317" s="191"/>
      <c r="E317" s="18"/>
      <c r="F317" s="18"/>
      <c r="G317" s="18"/>
      <c r="H317" s="18"/>
      <c r="I317" s="18"/>
      <c r="J317" s="18"/>
      <c r="K317" s="18"/>
      <c r="L317" s="18"/>
      <c r="M317" s="18"/>
      <c r="N317" s="18"/>
      <c r="O317" s="18"/>
      <c r="P317" s="18"/>
      <c r="Q317" s="18"/>
      <c r="R317" s="18"/>
      <c r="S317" s="18"/>
      <c r="T317" s="18"/>
      <c r="U317" s="18"/>
      <c r="V317" s="18"/>
      <c r="W317" s="18"/>
      <c r="X317" s="18"/>
      <c r="Y317" s="18"/>
      <c r="Z317" s="18"/>
      <c r="AA317" s="18"/>
      <c r="AB317" s="18"/>
      <c r="AC317" s="18"/>
      <c r="AD317" s="18"/>
      <c r="AE317" s="18"/>
      <c r="AF317" s="18"/>
      <c r="AG317" s="18"/>
    </row>
    <row r="318" spans="1:33" ht="16.5" customHeight="1" x14ac:dyDescent="0.3">
      <c r="A318" s="18"/>
      <c r="B318" s="18"/>
      <c r="C318" s="191"/>
      <c r="D318" s="191"/>
      <c r="E318" s="18"/>
      <c r="F318" s="18"/>
      <c r="G318" s="18"/>
      <c r="H318" s="18"/>
      <c r="I318" s="18"/>
      <c r="J318" s="18"/>
      <c r="K318" s="18"/>
      <c r="L318" s="18"/>
      <c r="M318" s="18"/>
      <c r="N318" s="18"/>
      <c r="O318" s="18"/>
      <c r="P318" s="18"/>
      <c r="Q318" s="18"/>
      <c r="R318" s="18"/>
      <c r="S318" s="18"/>
      <c r="T318" s="18"/>
      <c r="U318" s="18"/>
      <c r="V318" s="18"/>
      <c r="W318" s="18"/>
      <c r="X318" s="18"/>
      <c r="Y318" s="18"/>
      <c r="Z318" s="18"/>
      <c r="AA318" s="18"/>
      <c r="AB318" s="18"/>
      <c r="AC318" s="18"/>
      <c r="AD318" s="18"/>
      <c r="AE318" s="18"/>
      <c r="AF318" s="18"/>
      <c r="AG318" s="18"/>
    </row>
    <row r="319" spans="1:33" ht="16.5" customHeight="1" x14ac:dyDescent="0.3">
      <c r="A319" s="18"/>
      <c r="B319" s="18"/>
      <c r="C319" s="191"/>
      <c r="D319" s="191"/>
      <c r="E319" s="18"/>
      <c r="F319" s="18"/>
      <c r="G319" s="18"/>
      <c r="H319" s="18"/>
      <c r="I319" s="18"/>
      <c r="J319" s="18"/>
      <c r="K319" s="18"/>
      <c r="L319" s="18"/>
      <c r="M319" s="18"/>
      <c r="N319" s="18"/>
      <c r="O319" s="18"/>
      <c r="P319" s="18"/>
      <c r="Q319" s="18"/>
      <c r="R319" s="18"/>
      <c r="S319" s="18"/>
      <c r="T319" s="18"/>
      <c r="U319" s="18"/>
      <c r="V319" s="18"/>
      <c r="W319" s="18"/>
      <c r="X319" s="18"/>
      <c r="Y319" s="18"/>
      <c r="Z319" s="18"/>
      <c r="AA319" s="18"/>
      <c r="AB319" s="18"/>
      <c r="AC319" s="18"/>
      <c r="AD319" s="18"/>
      <c r="AE319" s="18"/>
      <c r="AF319" s="18"/>
      <c r="AG319" s="18"/>
    </row>
    <row r="320" spans="1:33" ht="16.5" customHeight="1" x14ac:dyDescent="0.3">
      <c r="A320" s="18"/>
      <c r="B320" s="18"/>
      <c r="C320" s="191"/>
      <c r="D320" s="191"/>
      <c r="E320" s="18"/>
      <c r="F320" s="18"/>
      <c r="G320" s="18"/>
      <c r="H320" s="18"/>
      <c r="I320" s="18"/>
      <c r="J320" s="18"/>
      <c r="K320" s="18"/>
      <c r="L320" s="18"/>
      <c r="M320" s="18"/>
      <c r="N320" s="18"/>
      <c r="O320" s="18"/>
      <c r="P320" s="18"/>
      <c r="Q320" s="18"/>
      <c r="R320" s="18"/>
      <c r="S320" s="18"/>
      <c r="T320" s="18"/>
      <c r="U320" s="18"/>
      <c r="V320" s="18"/>
      <c r="W320" s="18"/>
      <c r="X320" s="18"/>
      <c r="Y320" s="18"/>
      <c r="Z320" s="18"/>
      <c r="AA320" s="18"/>
      <c r="AB320" s="18"/>
      <c r="AC320" s="18"/>
      <c r="AD320" s="18"/>
      <c r="AE320" s="18"/>
      <c r="AF320" s="18"/>
      <c r="AG320" s="18"/>
    </row>
    <row r="321" spans="1:33" ht="16.5" customHeight="1" x14ac:dyDescent="0.3">
      <c r="A321" s="18"/>
      <c r="B321" s="18"/>
      <c r="C321" s="191"/>
      <c r="D321" s="191"/>
      <c r="E321" s="18"/>
      <c r="F321" s="18"/>
      <c r="G321" s="18"/>
      <c r="H321" s="18"/>
      <c r="I321" s="18"/>
      <c r="J321" s="18"/>
      <c r="K321" s="18"/>
      <c r="L321" s="18"/>
      <c r="M321" s="18"/>
      <c r="N321" s="18"/>
      <c r="O321" s="18"/>
      <c r="P321" s="18"/>
      <c r="Q321" s="18"/>
      <c r="R321" s="18"/>
      <c r="S321" s="18"/>
      <c r="T321" s="18"/>
      <c r="U321" s="18"/>
      <c r="V321" s="18"/>
      <c r="W321" s="18"/>
      <c r="X321" s="18"/>
      <c r="Y321" s="18"/>
      <c r="Z321" s="18"/>
      <c r="AA321" s="18"/>
      <c r="AB321" s="18"/>
      <c r="AC321" s="18"/>
      <c r="AD321" s="18"/>
      <c r="AE321" s="18"/>
      <c r="AF321" s="18"/>
      <c r="AG321" s="18"/>
    </row>
    <row r="322" spans="1:33" ht="16.5" customHeight="1" x14ac:dyDescent="0.3">
      <c r="A322" s="18"/>
      <c r="B322" s="18"/>
      <c r="C322" s="191"/>
      <c r="D322" s="191"/>
      <c r="E322" s="18"/>
      <c r="F322" s="18"/>
      <c r="G322" s="18"/>
      <c r="H322" s="18"/>
      <c r="I322" s="18"/>
      <c r="J322" s="18"/>
      <c r="K322" s="18"/>
      <c r="L322" s="18"/>
      <c r="M322" s="18"/>
      <c r="N322" s="18"/>
      <c r="O322" s="18"/>
      <c r="P322" s="18"/>
      <c r="Q322" s="18"/>
      <c r="R322" s="18"/>
      <c r="S322" s="18"/>
      <c r="T322" s="18"/>
      <c r="U322" s="18"/>
      <c r="V322" s="18"/>
      <c r="W322" s="18"/>
      <c r="X322" s="18"/>
      <c r="Y322" s="18"/>
      <c r="Z322" s="18"/>
      <c r="AA322" s="18"/>
      <c r="AB322" s="18"/>
      <c r="AC322" s="18"/>
      <c r="AD322" s="18"/>
      <c r="AE322" s="18"/>
      <c r="AF322" s="18"/>
      <c r="AG322" s="18"/>
    </row>
    <row r="323" spans="1:33" ht="16.5" customHeight="1" x14ac:dyDescent="0.3">
      <c r="A323" s="18"/>
      <c r="B323" s="18"/>
      <c r="C323" s="191"/>
      <c r="D323" s="191"/>
      <c r="E323" s="18"/>
      <c r="F323" s="18"/>
      <c r="G323" s="18"/>
      <c r="H323" s="18"/>
      <c r="I323" s="18"/>
      <c r="J323" s="18"/>
      <c r="K323" s="18"/>
      <c r="L323" s="18"/>
      <c r="M323" s="18"/>
      <c r="N323" s="18"/>
      <c r="O323" s="18"/>
      <c r="P323" s="18"/>
      <c r="Q323" s="18"/>
      <c r="R323" s="18"/>
      <c r="S323" s="18"/>
      <c r="T323" s="18"/>
      <c r="U323" s="18"/>
      <c r="V323" s="18"/>
      <c r="W323" s="18"/>
      <c r="X323" s="18"/>
      <c r="Y323" s="18"/>
      <c r="Z323" s="18"/>
      <c r="AA323" s="18"/>
      <c r="AB323" s="18"/>
      <c r="AC323" s="18"/>
      <c r="AD323" s="18"/>
      <c r="AE323" s="18"/>
      <c r="AF323" s="18"/>
      <c r="AG323" s="18"/>
    </row>
    <row r="324" spans="1:33" ht="16.5" customHeight="1" x14ac:dyDescent="0.3">
      <c r="A324" s="18"/>
      <c r="B324" s="18"/>
      <c r="C324" s="191"/>
      <c r="D324" s="191"/>
      <c r="E324" s="18"/>
      <c r="F324" s="18"/>
      <c r="G324" s="18"/>
      <c r="H324" s="18"/>
      <c r="I324" s="18"/>
      <c r="J324" s="18"/>
      <c r="K324" s="18"/>
      <c r="L324" s="18"/>
      <c r="M324" s="18"/>
      <c r="N324" s="18"/>
      <c r="O324" s="18"/>
      <c r="P324" s="18"/>
      <c r="Q324" s="18"/>
      <c r="R324" s="18"/>
      <c r="S324" s="18"/>
      <c r="T324" s="18"/>
      <c r="U324" s="18"/>
      <c r="V324" s="18"/>
      <c r="W324" s="18"/>
      <c r="X324" s="18"/>
      <c r="Y324" s="18"/>
      <c r="Z324" s="18"/>
      <c r="AA324" s="18"/>
      <c r="AB324" s="18"/>
      <c r="AC324" s="18"/>
      <c r="AD324" s="18"/>
      <c r="AE324" s="18"/>
      <c r="AF324" s="18"/>
      <c r="AG324" s="18"/>
    </row>
    <row r="325" spans="1:33" ht="16.5" customHeight="1" x14ac:dyDescent="0.3">
      <c r="A325" s="18"/>
      <c r="B325" s="18"/>
      <c r="C325" s="191"/>
      <c r="D325" s="191"/>
      <c r="E325" s="18"/>
      <c r="F325" s="18"/>
      <c r="G325" s="18"/>
      <c r="H325" s="18"/>
      <c r="I325" s="18"/>
      <c r="J325" s="18"/>
      <c r="K325" s="18"/>
      <c r="L325" s="18"/>
      <c r="M325" s="18"/>
      <c r="N325" s="18"/>
      <c r="O325" s="18"/>
      <c r="P325" s="18"/>
      <c r="Q325" s="18"/>
      <c r="R325" s="18"/>
      <c r="S325" s="18"/>
      <c r="T325" s="18"/>
      <c r="U325" s="18"/>
      <c r="V325" s="18"/>
      <c r="W325" s="18"/>
      <c r="X325" s="18"/>
      <c r="Y325" s="18"/>
      <c r="Z325" s="18"/>
      <c r="AA325" s="18"/>
      <c r="AB325" s="18"/>
      <c r="AC325" s="18"/>
      <c r="AD325" s="18"/>
      <c r="AE325" s="18"/>
      <c r="AF325" s="18"/>
      <c r="AG325" s="18"/>
    </row>
    <row r="326" spans="1:33" ht="16.5" customHeight="1" x14ac:dyDescent="0.3">
      <c r="A326" s="18"/>
      <c r="B326" s="18"/>
      <c r="C326" s="191"/>
      <c r="D326" s="191"/>
      <c r="E326" s="18"/>
      <c r="F326" s="18"/>
      <c r="G326" s="18"/>
      <c r="H326" s="18"/>
      <c r="I326" s="18"/>
      <c r="J326" s="18"/>
      <c r="K326" s="18"/>
      <c r="L326" s="18"/>
      <c r="M326" s="18"/>
      <c r="N326" s="18"/>
      <c r="O326" s="18"/>
      <c r="P326" s="18"/>
      <c r="Q326" s="18"/>
      <c r="R326" s="18"/>
      <c r="S326" s="18"/>
      <c r="T326" s="18"/>
      <c r="U326" s="18"/>
      <c r="V326" s="18"/>
      <c r="W326" s="18"/>
      <c r="X326" s="18"/>
      <c r="Y326" s="18"/>
      <c r="Z326" s="18"/>
      <c r="AA326" s="18"/>
      <c r="AB326" s="18"/>
      <c r="AC326" s="18"/>
      <c r="AD326" s="18"/>
      <c r="AE326" s="18"/>
      <c r="AF326" s="18"/>
      <c r="AG326" s="18"/>
    </row>
    <row r="327" spans="1:33" ht="16.5" customHeight="1" x14ac:dyDescent="0.3">
      <c r="A327" s="18"/>
      <c r="B327" s="18"/>
      <c r="C327" s="191"/>
      <c r="D327" s="191"/>
      <c r="E327" s="18"/>
      <c r="F327" s="18"/>
      <c r="G327" s="18"/>
      <c r="H327" s="18"/>
      <c r="I327" s="18"/>
      <c r="J327" s="18"/>
      <c r="K327" s="18"/>
      <c r="L327" s="18"/>
      <c r="M327" s="18"/>
      <c r="N327" s="18"/>
      <c r="O327" s="18"/>
      <c r="P327" s="18"/>
      <c r="Q327" s="18"/>
      <c r="R327" s="18"/>
      <c r="S327" s="18"/>
      <c r="T327" s="18"/>
      <c r="U327" s="18"/>
      <c r="V327" s="18"/>
      <c r="W327" s="18"/>
      <c r="X327" s="18"/>
      <c r="Y327" s="18"/>
      <c r="Z327" s="18"/>
      <c r="AA327" s="18"/>
      <c r="AB327" s="18"/>
      <c r="AC327" s="18"/>
      <c r="AD327" s="18"/>
      <c r="AE327" s="18"/>
      <c r="AF327" s="18"/>
      <c r="AG327" s="18"/>
    </row>
    <row r="328" spans="1:33" ht="16.5" customHeight="1" x14ac:dyDescent="0.3">
      <c r="A328" s="18"/>
      <c r="B328" s="18"/>
      <c r="C328" s="191"/>
      <c r="D328" s="191"/>
      <c r="E328" s="18"/>
      <c r="F328" s="18"/>
      <c r="G328" s="18"/>
      <c r="H328" s="18"/>
      <c r="I328" s="18"/>
      <c r="J328" s="18"/>
      <c r="K328" s="18"/>
      <c r="L328" s="18"/>
      <c r="M328" s="18"/>
      <c r="N328" s="18"/>
      <c r="O328" s="18"/>
      <c r="P328" s="18"/>
      <c r="Q328" s="18"/>
      <c r="R328" s="18"/>
      <c r="S328" s="18"/>
      <c r="T328" s="18"/>
      <c r="U328" s="18"/>
      <c r="V328" s="18"/>
      <c r="W328" s="18"/>
      <c r="X328" s="18"/>
      <c r="Y328" s="18"/>
      <c r="Z328" s="18"/>
      <c r="AA328" s="18"/>
      <c r="AB328" s="18"/>
      <c r="AC328" s="18"/>
      <c r="AD328" s="18"/>
      <c r="AE328" s="18"/>
      <c r="AF328" s="18"/>
      <c r="AG328" s="18"/>
    </row>
    <row r="329" spans="1:33" ht="16.5" customHeight="1" x14ac:dyDescent="0.3">
      <c r="A329" s="18"/>
      <c r="B329" s="18"/>
      <c r="C329" s="191"/>
      <c r="D329" s="191"/>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row>
    <row r="330" spans="1:33" ht="16.5" customHeight="1" x14ac:dyDescent="0.3">
      <c r="A330" s="18"/>
      <c r="B330" s="18"/>
      <c r="C330" s="191"/>
      <c r="D330" s="191"/>
      <c r="E330" s="18"/>
      <c r="F330" s="18"/>
      <c r="G330" s="18"/>
      <c r="H330" s="18"/>
      <c r="I330" s="18"/>
      <c r="J330" s="18"/>
      <c r="K330" s="18"/>
      <c r="L330" s="18"/>
      <c r="M330" s="18"/>
      <c r="N330" s="18"/>
      <c r="O330" s="18"/>
      <c r="P330" s="18"/>
      <c r="Q330" s="18"/>
      <c r="R330" s="18"/>
      <c r="S330" s="18"/>
      <c r="T330" s="18"/>
      <c r="U330" s="18"/>
      <c r="V330" s="18"/>
      <c r="W330" s="18"/>
      <c r="X330" s="18"/>
      <c r="Y330" s="18"/>
      <c r="Z330" s="18"/>
      <c r="AA330" s="18"/>
      <c r="AB330" s="18"/>
      <c r="AC330" s="18"/>
      <c r="AD330" s="18"/>
      <c r="AE330" s="18"/>
      <c r="AF330" s="18"/>
      <c r="AG330" s="18"/>
    </row>
    <row r="331" spans="1:33" ht="16.5" customHeight="1" x14ac:dyDescent="0.3">
      <c r="A331" s="18"/>
      <c r="B331" s="18"/>
      <c r="C331" s="191"/>
      <c r="D331" s="191"/>
      <c r="E331" s="18"/>
      <c r="F331" s="18"/>
      <c r="G331" s="18"/>
      <c r="H331" s="18"/>
      <c r="I331" s="18"/>
      <c r="J331" s="18"/>
      <c r="K331" s="18"/>
      <c r="L331" s="18"/>
      <c r="M331" s="18"/>
      <c r="N331" s="18"/>
      <c r="O331" s="18"/>
      <c r="P331" s="18"/>
      <c r="Q331" s="18"/>
      <c r="R331" s="18"/>
      <c r="S331" s="18"/>
      <c r="T331" s="18"/>
      <c r="U331" s="18"/>
      <c r="V331" s="18"/>
      <c r="W331" s="18"/>
      <c r="X331" s="18"/>
      <c r="Y331" s="18"/>
      <c r="Z331" s="18"/>
      <c r="AA331" s="18"/>
      <c r="AB331" s="18"/>
      <c r="AC331" s="18"/>
      <c r="AD331" s="18"/>
      <c r="AE331" s="18"/>
      <c r="AF331" s="18"/>
      <c r="AG331" s="18"/>
    </row>
    <row r="332" spans="1:33" ht="16.5" customHeight="1" x14ac:dyDescent="0.3">
      <c r="A332" s="18"/>
      <c r="B332" s="18"/>
      <c r="C332" s="191"/>
      <c r="D332" s="191"/>
      <c r="E332" s="18"/>
      <c r="F332" s="18"/>
      <c r="G332" s="18"/>
      <c r="H332" s="18"/>
      <c r="I332" s="18"/>
      <c r="J332" s="18"/>
      <c r="K332" s="18"/>
      <c r="L332" s="18"/>
      <c r="M332" s="18"/>
      <c r="N332" s="18"/>
      <c r="O332" s="18"/>
      <c r="P332" s="18"/>
      <c r="Q332" s="18"/>
      <c r="R332" s="18"/>
      <c r="S332" s="18"/>
      <c r="T332" s="18"/>
      <c r="U332" s="18"/>
      <c r="V332" s="18"/>
      <c r="W332" s="18"/>
      <c r="X332" s="18"/>
      <c r="Y332" s="18"/>
      <c r="Z332" s="18"/>
      <c r="AA332" s="18"/>
      <c r="AB332" s="18"/>
      <c r="AC332" s="18"/>
      <c r="AD332" s="18"/>
      <c r="AE332" s="18"/>
      <c r="AF332" s="18"/>
      <c r="AG332" s="18"/>
    </row>
    <row r="333" spans="1:33" ht="16.5" customHeight="1" x14ac:dyDescent="0.3">
      <c r="A333" s="18"/>
      <c r="B333" s="18"/>
      <c r="C333" s="191"/>
      <c r="D333" s="191"/>
      <c r="E333" s="18"/>
      <c r="F333" s="18"/>
      <c r="G333" s="18"/>
      <c r="H333" s="18"/>
      <c r="I333" s="18"/>
      <c r="J333" s="18"/>
      <c r="K333" s="18"/>
      <c r="L333" s="18"/>
      <c r="M333" s="18"/>
      <c r="N333" s="18"/>
      <c r="O333" s="18"/>
      <c r="P333" s="18"/>
      <c r="Q333" s="18"/>
      <c r="R333" s="18"/>
      <c r="S333" s="18"/>
      <c r="T333" s="18"/>
      <c r="U333" s="18"/>
      <c r="V333" s="18"/>
      <c r="W333" s="18"/>
      <c r="X333" s="18"/>
      <c r="Y333" s="18"/>
      <c r="Z333" s="18"/>
      <c r="AA333" s="18"/>
      <c r="AB333" s="18"/>
      <c r="AC333" s="18"/>
      <c r="AD333" s="18"/>
      <c r="AE333" s="18"/>
      <c r="AF333" s="18"/>
      <c r="AG333" s="18"/>
    </row>
    <row r="334" spans="1:33" ht="16.5" customHeight="1" x14ac:dyDescent="0.3">
      <c r="A334" s="18"/>
      <c r="B334" s="18"/>
      <c r="C334" s="191"/>
      <c r="D334" s="191"/>
      <c r="E334" s="18"/>
      <c r="F334" s="18"/>
      <c r="G334" s="18"/>
      <c r="H334" s="18"/>
      <c r="I334" s="18"/>
      <c r="J334" s="18"/>
      <c r="K334" s="18"/>
      <c r="L334" s="18"/>
      <c r="M334" s="18"/>
      <c r="N334" s="18"/>
      <c r="O334" s="18"/>
      <c r="P334" s="18"/>
      <c r="Q334" s="18"/>
      <c r="R334" s="18"/>
      <c r="S334" s="18"/>
      <c r="T334" s="18"/>
      <c r="U334" s="18"/>
      <c r="V334" s="18"/>
      <c r="W334" s="18"/>
      <c r="X334" s="18"/>
      <c r="Y334" s="18"/>
      <c r="Z334" s="18"/>
      <c r="AA334" s="18"/>
      <c r="AB334" s="18"/>
      <c r="AC334" s="18"/>
      <c r="AD334" s="18"/>
      <c r="AE334" s="18"/>
      <c r="AF334" s="18"/>
      <c r="AG334" s="18"/>
    </row>
    <row r="335" spans="1:33" ht="16.5" customHeight="1" x14ac:dyDescent="0.3">
      <c r="A335" s="18"/>
      <c r="B335" s="18"/>
      <c r="C335" s="191"/>
      <c r="D335" s="191"/>
      <c r="E335" s="18"/>
      <c r="F335" s="18"/>
      <c r="G335" s="18"/>
      <c r="H335" s="18"/>
      <c r="I335" s="18"/>
      <c r="J335" s="18"/>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row>
    <row r="336" spans="1:33" ht="16.5" customHeight="1" x14ac:dyDescent="0.3">
      <c r="A336" s="18"/>
      <c r="B336" s="18"/>
      <c r="C336" s="191"/>
      <c r="D336" s="191"/>
      <c r="E336" s="18"/>
      <c r="F336" s="18"/>
      <c r="G336" s="18"/>
      <c r="H336" s="18"/>
      <c r="I336" s="18"/>
      <c r="J336" s="18"/>
      <c r="K336" s="18"/>
      <c r="L336" s="18"/>
      <c r="M336" s="18"/>
      <c r="N336" s="18"/>
      <c r="O336" s="18"/>
      <c r="P336" s="18"/>
      <c r="Q336" s="18"/>
      <c r="R336" s="18"/>
      <c r="S336" s="18"/>
      <c r="T336" s="18"/>
      <c r="U336" s="18"/>
      <c r="V336" s="18"/>
      <c r="W336" s="18"/>
      <c r="X336" s="18"/>
      <c r="Y336" s="18"/>
      <c r="Z336" s="18"/>
      <c r="AA336" s="18"/>
      <c r="AB336" s="18"/>
      <c r="AC336" s="18"/>
      <c r="AD336" s="18"/>
      <c r="AE336" s="18"/>
      <c r="AF336" s="18"/>
      <c r="AG336" s="18"/>
    </row>
    <row r="337" spans="1:33" ht="16.5" customHeight="1" x14ac:dyDescent="0.3">
      <c r="A337" s="18"/>
      <c r="B337" s="18"/>
      <c r="C337" s="191"/>
      <c r="D337" s="191"/>
      <c r="E337" s="18"/>
      <c r="F337" s="18"/>
      <c r="G337" s="18"/>
      <c r="H337" s="18"/>
      <c r="I337" s="18"/>
      <c r="J337" s="18"/>
      <c r="K337" s="18"/>
      <c r="L337" s="18"/>
      <c r="M337" s="18"/>
      <c r="N337" s="18"/>
      <c r="O337" s="18"/>
      <c r="P337" s="18"/>
      <c r="Q337" s="18"/>
      <c r="R337" s="18"/>
      <c r="S337" s="18"/>
      <c r="T337" s="18"/>
      <c r="U337" s="18"/>
      <c r="V337" s="18"/>
      <c r="W337" s="18"/>
      <c r="X337" s="18"/>
      <c r="Y337" s="18"/>
      <c r="Z337" s="18"/>
      <c r="AA337" s="18"/>
      <c r="AB337" s="18"/>
      <c r="AC337" s="18"/>
      <c r="AD337" s="18"/>
      <c r="AE337" s="18"/>
      <c r="AF337" s="18"/>
      <c r="AG337" s="18"/>
    </row>
    <row r="338" spans="1:33" ht="16.5" customHeight="1" x14ac:dyDescent="0.3">
      <c r="A338" s="18"/>
      <c r="B338" s="18"/>
      <c r="C338" s="191"/>
      <c r="D338" s="191"/>
      <c r="E338" s="18"/>
      <c r="F338" s="18"/>
      <c r="G338" s="18"/>
      <c r="H338" s="18"/>
      <c r="I338" s="18"/>
      <c r="J338" s="18"/>
      <c r="K338" s="18"/>
      <c r="L338" s="18"/>
      <c r="M338" s="18"/>
      <c r="N338" s="18"/>
      <c r="O338" s="18"/>
      <c r="P338" s="18"/>
      <c r="Q338" s="18"/>
      <c r="R338" s="18"/>
      <c r="S338" s="18"/>
      <c r="T338" s="18"/>
      <c r="U338" s="18"/>
      <c r="V338" s="18"/>
      <c r="W338" s="18"/>
      <c r="X338" s="18"/>
      <c r="Y338" s="18"/>
      <c r="Z338" s="18"/>
      <c r="AA338" s="18"/>
      <c r="AB338" s="18"/>
      <c r="AC338" s="18"/>
      <c r="AD338" s="18"/>
      <c r="AE338" s="18"/>
      <c r="AF338" s="18"/>
      <c r="AG338" s="18"/>
    </row>
    <row r="339" spans="1:33" ht="16.5" customHeight="1" x14ac:dyDescent="0.3">
      <c r="A339" s="18"/>
      <c r="B339" s="18"/>
      <c r="C339" s="191"/>
      <c r="D339" s="191"/>
      <c r="E339" s="18"/>
      <c r="F339" s="18"/>
      <c r="G339" s="18"/>
      <c r="H339" s="18"/>
      <c r="I339" s="18"/>
      <c r="J339" s="18"/>
      <c r="K339" s="18"/>
      <c r="L339" s="18"/>
      <c r="M339" s="18"/>
      <c r="N339" s="18"/>
      <c r="O339" s="18"/>
      <c r="P339" s="18"/>
      <c r="Q339" s="18"/>
      <c r="R339" s="18"/>
      <c r="S339" s="18"/>
      <c r="T339" s="18"/>
      <c r="U339" s="18"/>
      <c r="V339" s="18"/>
      <c r="W339" s="18"/>
      <c r="X339" s="18"/>
      <c r="Y339" s="18"/>
      <c r="Z339" s="18"/>
      <c r="AA339" s="18"/>
      <c r="AB339" s="18"/>
      <c r="AC339" s="18"/>
      <c r="AD339" s="18"/>
      <c r="AE339" s="18"/>
      <c r="AF339" s="18"/>
      <c r="AG339" s="18"/>
    </row>
    <row r="340" spans="1:33" ht="16.5" customHeight="1" x14ac:dyDescent="0.3">
      <c r="A340" s="18"/>
      <c r="B340" s="18"/>
      <c r="C340" s="191"/>
      <c r="D340" s="191"/>
      <c r="E340" s="18"/>
      <c r="F340" s="18"/>
      <c r="G340" s="18"/>
      <c r="H340" s="18"/>
      <c r="I340" s="18"/>
      <c r="J340" s="18"/>
      <c r="K340" s="18"/>
      <c r="L340" s="18"/>
      <c r="M340" s="18"/>
      <c r="N340" s="18"/>
      <c r="O340" s="18"/>
      <c r="P340" s="18"/>
      <c r="Q340" s="18"/>
      <c r="R340" s="18"/>
      <c r="S340" s="18"/>
      <c r="T340" s="18"/>
      <c r="U340" s="18"/>
      <c r="V340" s="18"/>
      <c r="W340" s="18"/>
      <c r="X340" s="18"/>
      <c r="Y340" s="18"/>
      <c r="Z340" s="18"/>
      <c r="AA340" s="18"/>
      <c r="AB340" s="18"/>
      <c r="AC340" s="18"/>
      <c r="AD340" s="18"/>
      <c r="AE340" s="18"/>
      <c r="AF340" s="18"/>
      <c r="AG340" s="18"/>
    </row>
    <row r="341" spans="1:33" ht="16.5" customHeight="1" x14ac:dyDescent="0.3">
      <c r="A341" s="18"/>
      <c r="B341" s="18"/>
      <c r="C341" s="191"/>
      <c r="D341" s="191"/>
      <c r="E341" s="18"/>
      <c r="F341" s="18"/>
      <c r="G341" s="18"/>
      <c r="H341" s="18"/>
      <c r="I341" s="18"/>
      <c r="J341" s="18"/>
      <c r="K341" s="18"/>
      <c r="L341" s="18"/>
      <c r="M341" s="18"/>
      <c r="N341" s="18"/>
      <c r="O341" s="18"/>
      <c r="P341" s="18"/>
      <c r="Q341" s="18"/>
      <c r="R341" s="18"/>
      <c r="S341" s="18"/>
      <c r="T341" s="18"/>
      <c r="U341" s="18"/>
      <c r="V341" s="18"/>
      <c r="W341" s="18"/>
      <c r="X341" s="18"/>
      <c r="Y341" s="18"/>
      <c r="Z341" s="18"/>
      <c r="AA341" s="18"/>
      <c r="AB341" s="18"/>
      <c r="AC341" s="18"/>
      <c r="AD341" s="18"/>
      <c r="AE341" s="18"/>
      <c r="AF341" s="18"/>
      <c r="AG341" s="18"/>
    </row>
    <row r="342" spans="1:33" ht="16.5" customHeight="1" x14ac:dyDescent="0.3">
      <c r="A342" s="18"/>
      <c r="B342" s="18"/>
      <c r="C342" s="191"/>
      <c r="D342" s="191"/>
      <c r="E342" s="18"/>
      <c r="F342" s="18"/>
      <c r="G342" s="18"/>
      <c r="H342" s="18"/>
      <c r="I342" s="18"/>
      <c r="J342" s="18"/>
      <c r="K342" s="18"/>
      <c r="L342" s="18"/>
      <c r="M342" s="18"/>
      <c r="N342" s="18"/>
      <c r="O342" s="18"/>
      <c r="P342" s="18"/>
      <c r="Q342" s="18"/>
      <c r="R342" s="18"/>
      <c r="S342" s="18"/>
      <c r="T342" s="18"/>
      <c r="U342" s="18"/>
      <c r="V342" s="18"/>
      <c r="W342" s="18"/>
      <c r="X342" s="18"/>
      <c r="Y342" s="18"/>
      <c r="Z342" s="18"/>
      <c r="AA342" s="18"/>
      <c r="AB342" s="18"/>
      <c r="AC342" s="18"/>
      <c r="AD342" s="18"/>
      <c r="AE342" s="18"/>
      <c r="AF342" s="18"/>
      <c r="AG342" s="18"/>
    </row>
    <row r="343" spans="1:33" ht="16.5" customHeight="1" x14ac:dyDescent="0.3">
      <c r="A343" s="18"/>
      <c r="B343" s="18"/>
      <c r="C343" s="191"/>
      <c r="D343" s="191"/>
      <c r="E343" s="18"/>
      <c r="F343" s="18"/>
      <c r="G343" s="18"/>
      <c r="H343" s="18"/>
      <c r="I343" s="18"/>
      <c r="J343" s="18"/>
      <c r="K343" s="18"/>
      <c r="L343" s="18"/>
      <c r="M343" s="18"/>
      <c r="N343" s="18"/>
      <c r="O343" s="18"/>
      <c r="P343" s="18"/>
      <c r="Q343" s="18"/>
      <c r="R343" s="18"/>
      <c r="S343" s="18"/>
      <c r="T343" s="18"/>
      <c r="U343" s="18"/>
      <c r="V343" s="18"/>
      <c r="W343" s="18"/>
      <c r="X343" s="18"/>
      <c r="Y343" s="18"/>
      <c r="Z343" s="18"/>
      <c r="AA343" s="18"/>
      <c r="AB343" s="18"/>
      <c r="AC343" s="18"/>
      <c r="AD343" s="18"/>
      <c r="AE343" s="18"/>
      <c r="AF343" s="18"/>
      <c r="AG343" s="18"/>
    </row>
    <row r="344" spans="1:33" ht="16.5" customHeight="1" x14ac:dyDescent="0.3">
      <c r="A344" s="18"/>
      <c r="B344" s="18"/>
      <c r="C344" s="191"/>
      <c r="D344" s="191"/>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row>
    <row r="345" spans="1:33" ht="16.5" customHeight="1" x14ac:dyDescent="0.3">
      <c r="A345" s="18"/>
      <c r="B345" s="18"/>
      <c r="C345" s="191"/>
      <c r="D345" s="191"/>
      <c r="E345" s="18"/>
      <c r="F345" s="18"/>
      <c r="G345" s="18"/>
      <c r="H345" s="18"/>
      <c r="I345" s="18"/>
      <c r="J345" s="18"/>
      <c r="K345" s="18"/>
      <c r="L345" s="18"/>
      <c r="M345" s="18"/>
      <c r="N345" s="18"/>
      <c r="O345" s="18"/>
      <c r="P345" s="18"/>
      <c r="Q345" s="18"/>
      <c r="R345" s="18"/>
      <c r="S345" s="18"/>
      <c r="T345" s="18"/>
      <c r="U345" s="18"/>
      <c r="V345" s="18"/>
      <c r="W345" s="18"/>
      <c r="X345" s="18"/>
      <c r="Y345" s="18"/>
      <c r="Z345" s="18"/>
      <c r="AA345" s="18"/>
      <c r="AB345" s="18"/>
      <c r="AC345" s="18"/>
      <c r="AD345" s="18"/>
      <c r="AE345" s="18"/>
      <c r="AF345" s="18"/>
      <c r="AG345" s="18"/>
    </row>
    <row r="346" spans="1:33" ht="16.5" customHeight="1" x14ac:dyDescent="0.3">
      <c r="A346" s="18"/>
      <c r="B346" s="18"/>
      <c r="C346" s="191"/>
      <c r="D346" s="191"/>
      <c r="E346" s="18"/>
      <c r="F346" s="18"/>
      <c r="G346" s="18"/>
      <c r="H346" s="18"/>
      <c r="I346" s="18"/>
      <c r="J346" s="18"/>
      <c r="K346" s="18"/>
      <c r="L346" s="18"/>
      <c r="M346" s="18"/>
      <c r="N346" s="18"/>
      <c r="O346" s="18"/>
      <c r="P346" s="18"/>
      <c r="Q346" s="18"/>
      <c r="R346" s="18"/>
      <c r="S346" s="18"/>
      <c r="T346" s="18"/>
      <c r="U346" s="18"/>
      <c r="V346" s="18"/>
      <c r="W346" s="18"/>
      <c r="X346" s="18"/>
      <c r="Y346" s="18"/>
      <c r="Z346" s="18"/>
      <c r="AA346" s="18"/>
      <c r="AB346" s="18"/>
      <c r="AC346" s="18"/>
      <c r="AD346" s="18"/>
      <c r="AE346" s="18"/>
      <c r="AF346" s="18"/>
      <c r="AG346" s="18"/>
    </row>
    <row r="347" spans="1:33" ht="16.5" customHeight="1" x14ac:dyDescent="0.3">
      <c r="A347" s="18"/>
      <c r="B347" s="18"/>
      <c r="C347" s="191"/>
      <c r="D347" s="191"/>
      <c r="E347" s="18"/>
      <c r="F347" s="18"/>
      <c r="G347" s="18"/>
      <c r="H347" s="18"/>
      <c r="I347" s="18"/>
      <c r="J347" s="18"/>
      <c r="K347" s="18"/>
      <c r="L347" s="18"/>
      <c r="M347" s="18"/>
      <c r="N347" s="18"/>
      <c r="O347" s="18"/>
      <c r="P347" s="18"/>
      <c r="Q347" s="18"/>
      <c r="R347" s="18"/>
      <c r="S347" s="18"/>
      <c r="T347" s="18"/>
      <c r="U347" s="18"/>
      <c r="V347" s="18"/>
      <c r="W347" s="18"/>
      <c r="X347" s="18"/>
      <c r="Y347" s="18"/>
      <c r="Z347" s="18"/>
      <c r="AA347" s="18"/>
      <c r="AB347" s="18"/>
      <c r="AC347" s="18"/>
      <c r="AD347" s="18"/>
      <c r="AE347" s="18"/>
      <c r="AF347" s="18"/>
      <c r="AG347" s="18"/>
    </row>
    <row r="348" spans="1:33" ht="16.5" customHeight="1" x14ac:dyDescent="0.3">
      <c r="A348" s="18"/>
      <c r="B348" s="18"/>
      <c r="C348" s="191"/>
      <c r="D348" s="191"/>
      <c r="E348" s="18"/>
      <c r="F348" s="18"/>
      <c r="G348" s="18"/>
      <c r="H348" s="18"/>
      <c r="I348" s="18"/>
      <c r="J348" s="18"/>
      <c r="K348" s="18"/>
      <c r="L348" s="18"/>
      <c r="M348" s="18"/>
      <c r="N348" s="18"/>
      <c r="O348" s="18"/>
      <c r="P348" s="18"/>
      <c r="Q348" s="18"/>
      <c r="R348" s="18"/>
      <c r="S348" s="18"/>
      <c r="T348" s="18"/>
      <c r="U348" s="18"/>
      <c r="V348" s="18"/>
      <c r="W348" s="18"/>
      <c r="X348" s="18"/>
      <c r="Y348" s="18"/>
      <c r="Z348" s="18"/>
      <c r="AA348" s="18"/>
      <c r="AB348" s="18"/>
      <c r="AC348" s="18"/>
      <c r="AD348" s="18"/>
      <c r="AE348" s="18"/>
      <c r="AF348" s="18"/>
      <c r="AG348" s="18"/>
    </row>
    <row r="349" spans="1:33" ht="16.5" customHeight="1" x14ac:dyDescent="0.3">
      <c r="A349" s="18"/>
      <c r="B349" s="18"/>
      <c r="C349" s="191"/>
      <c r="D349" s="191"/>
      <c r="E349" s="18"/>
      <c r="F349" s="18"/>
      <c r="G349" s="18"/>
      <c r="H349" s="18"/>
      <c r="I349" s="18"/>
      <c r="J349" s="18"/>
      <c r="K349" s="18"/>
      <c r="L349" s="18"/>
      <c r="M349" s="18"/>
      <c r="N349" s="18"/>
      <c r="O349" s="18"/>
      <c r="P349" s="18"/>
      <c r="Q349" s="18"/>
      <c r="R349" s="18"/>
      <c r="S349" s="18"/>
      <c r="T349" s="18"/>
      <c r="U349" s="18"/>
      <c r="V349" s="18"/>
      <c r="W349" s="18"/>
      <c r="X349" s="18"/>
      <c r="Y349" s="18"/>
      <c r="Z349" s="18"/>
      <c r="AA349" s="18"/>
      <c r="AB349" s="18"/>
      <c r="AC349" s="18"/>
      <c r="AD349" s="18"/>
      <c r="AE349" s="18"/>
      <c r="AF349" s="18"/>
      <c r="AG349" s="18"/>
    </row>
    <row r="350" spans="1:33" ht="16.5" customHeight="1" x14ac:dyDescent="0.3">
      <c r="A350" s="18"/>
      <c r="B350" s="18"/>
      <c r="C350" s="191"/>
      <c r="D350" s="191"/>
      <c r="E350" s="18"/>
      <c r="F350" s="18"/>
      <c r="G350" s="18"/>
      <c r="H350" s="18"/>
      <c r="I350" s="18"/>
      <c r="J350" s="18"/>
      <c r="K350" s="18"/>
      <c r="L350" s="18"/>
      <c r="M350" s="18"/>
      <c r="N350" s="18"/>
      <c r="O350" s="18"/>
      <c r="P350" s="18"/>
      <c r="Q350" s="18"/>
      <c r="R350" s="18"/>
      <c r="S350" s="18"/>
      <c r="T350" s="18"/>
      <c r="U350" s="18"/>
      <c r="V350" s="18"/>
      <c r="W350" s="18"/>
      <c r="X350" s="18"/>
      <c r="Y350" s="18"/>
      <c r="Z350" s="18"/>
      <c r="AA350" s="18"/>
      <c r="AB350" s="18"/>
      <c r="AC350" s="18"/>
      <c r="AD350" s="18"/>
      <c r="AE350" s="18"/>
      <c r="AF350" s="18"/>
      <c r="AG350" s="18"/>
    </row>
    <row r="351" spans="1:33" ht="16.5" customHeight="1" x14ac:dyDescent="0.3">
      <c r="A351" s="18"/>
      <c r="B351" s="18"/>
      <c r="C351" s="191"/>
      <c r="D351" s="191"/>
      <c r="E351" s="18"/>
      <c r="F351" s="18"/>
      <c r="G351" s="18"/>
      <c r="H351" s="18"/>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18"/>
      <c r="AG351" s="18"/>
    </row>
    <row r="352" spans="1:33" ht="16.5" customHeight="1" x14ac:dyDescent="0.3">
      <c r="A352" s="18"/>
      <c r="B352" s="18"/>
      <c r="C352" s="191"/>
      <c r="D352" s="191"/>
      <c r="E352" s="18"/>
      <c r="F352" s="18"/>
      <c r="G352" s="18"/>
      <c r="H352" s="18"/>
      <c r="I352" s="18"/>
      <c r="J352" s="18"/>
      <c r="K352" s="18"/>
      <c r="L352" s="18"/>
      <c r="M352" s="18"/>
      <c r="N352" s="18"/>
      <c r="O352" s="18"/>
      <c r="P352" s="18"/>
      <c r="Q352" s="18"/>
      <c r="R352" s="18"/>
      <c r="S352" s="18"/>
      <c r="T352" s="18"/>
      <c r="U352" s="18"/>
      <c r="V352" s="18"/>
      <c r="W352" s="18"/>
      <c r="X352" s="18"/>
      <c r="Y352" s="18"/>
      <c r="Z352" s="18"/>
      <c r="AA352" s="18"/>
      <c r="AB352" s="18"/>
      <c r="AC352" s="18"/>
      <c r="AD352" s="18"/>
      <c r="AE352" s="18"/>
      <c r="AF352" s="18"/>
      <c r="AG352" s="18"/>
    </row>
    <row r="353" spans="1:33" ht="16.5" customHeight="1" x14ac:dyDescent="0.3">
      <c r="A353" s="18"/>
      <c r="B353" s="18"/>
      <c r="C353" s="191"/>
      <c r="D353" s="191"/>
      <c r="E353" s="18"/>
      <c r="F353" s="18"/>
      <c r="G353" s="18"/>
      <c r="H353" s="18"/>
      <c r="I353" s="18"/>
      <c r="J353" s="18"/>
      <c r="K353" s="18"/>
      <c r="L353" s="18"/>
      <c r="M353" s="18"/>
      <c r="N353" s="18"/>
      <c r="O353" s="18"/>
      <c r="P353" s="18"/>
      <c r="Q353" s="18"/>
      <c r="R353" s="18"/>
      <c r="S353" s="18"/>
      <c r="T353" s="18"/>
      <c r="U353" s="18"/>
      <c r="V353" s="18"/>
      <c r="W353" s="18"/>
      <c r="X353" s="18"/>
      <c r="Y353" s="18"/>
      <c r="Z353" s="18"/>
      <c r="AA353" s="18"/>
      <c r="AB353" s="18"/>
      <c r="AC353" s="18"/>
      <c r="AD353" s="18"/>
      <c r="AE353" s="18"/>
      <c r="AF353" s="18"/>
      <c r="AG353" s="18"/>
    </row>
    <row r="354" spans="1:33" ht="16.5" customHeight="1" x14ac:dyDescent="0.3">
      <c r="A354" s="18"/>
      <c r="B354" s="18"/>
      <c r="C354" s="191"/>
      <c r="D354" s="191"/>
      <c r="E354" s="18"/>
      <c r="F354" s="18"/>
      <c r="G354" s="18"/>
      <c r="H354" s="18"/>
      <c r="I354" s="18"/>
      <c r="J354" s="18"/>
      <c r="K354" s="18"/>
      <c r="L354" s="18"/>
      <c r="M354" s="18"/>
      <c r="N354" s="18"/>
      <c r="O354" s="18"/>
      <c r="P354" s="18"/>
      <c r="Q354" s="18"/>
      <c r="R354" s="18"/>
      <c r="S354" s="18"/>
      <c r="T354" s="18"/>
      <c r="U354" s="18"/>
      <c r="V354" s="18"/>
      <c r="W354" s="18"/>
      <c r="X354" s="18"/>
      <c r="Y354" s="18"/>
      <c r="Z354" s="18"/>
      <c r="AA354" s="18"/>
      <c r="AB354" s="18"/>
      <c r="AC354" s="18"/>
      <c r="AD354" s="18"/>
      <c r="AE354" s="18"/>
      <c r="AF354" s="18"/>
      <c r="AG354" s="18"/>
    </row>
    <row r="355" spans="1:33" ht="16.5" customHeight="1" x14ac:dyDescent="0.3">
      <c r="A355" s="18"/>
      <c r="B355" s="18"/>
      <c r="C355" s="191"/>
      <c r="D355" s="191"/>
      <c r="E355" s="18"/>
      <c r="F355" s="18"/>
      <c r="G355" s="18"/>
      <c r="H355" s="18"/>
      <c r="I355" s="18"/>
      <c r="J355" s="18"/>
      <c r="K355" s="18"/>
      <c r="L355" s="18"/>
      <c r="M355" s="18"/>
      <c r="N355" s="18"/>
      <c r="O355" s="18"/>
      <c r="P355" s="18"/>
      <c r="Q355" s="18"/>
      <c r="R355" s="18"/>
      <c r="S355" s="18"/>
      <c r="T355" s="18"/>
      <c r="U355" s="18"/>
      <c r="V355" s="18"/>
      <c r="W355" s="18"/>
      <c r="X355" s="18"/>
      <c r="Y355" s="18"/>
      <c r="Z355" s="18"/>
      <c r="AA355" s="18"/>
      <c r="AB355" s="18"/>
      <c r="AC355" s="18"/>
      <c r="AD355" s="18"/>
      <c r="AE355" s="18"/>
      <c r="AF355" s="18"/>
      <c r="AG355" s="18"/>
    </row>
    <row r="356" spans="1:33" ht="16.5" customHeight="1" x14ac:dyDescent="0.3">
      <c r="A356" s="18"/>
      <c r="B356" s="18"/>
      <c r="C356" s="191"/>
      <c r="D356" s="191"/>
      <c r="E356" s="18"/>
      <c r="F356" s="18"/>
      <c r="G356" s="18"/>
      <c r="H356" s="18"/>
      <c r="I356" s="18"/>
      <c r="J356" s="18"/>
      <c r="K356" s="18"/>
      <c r="L356" s="18"/>
      <c r="M356" s="18"/>
      <c r="N356" s="18"/>
      <c r="O356" s="18"/>
      <c r="P356" s="18"/>
      <c r="Q356" s="18"/>
      <c r="R356" s="18"/>
      <c r="S356" s="18"/>
      <c r="T356" s="18"/>
      <c r="U356" s="18"/>
      <c r="V356" s="18"/>
      <c r="W356" s="18"/>
      <c r="X356" s="18"/>
      <c r="Y356" s="18"/>
      <c r="Z356" s="18"/>
      <c r="AA356" s="18"/>
      <c r="AB356" s="18"/>
      <c r="AC356" s="18"/>
      <c r="AD356" s="18"/>
      <c r="AE356" s="18"/>
      <c r="AF356" s="18"/>
      <c r="AG356" s="18"/>
    </row>
    <row r="357" spans="1:33" ht="16.5" customHeight="1" x14ac:dyDescent="0.3">
      <c r="A357" s="18"/>
      <c r="B357" s="18"/>
      <c r="C357" s="191"/>
      <c r="D357" s="191"/>
      <c r="E357" s="18"/>
      <c r="F357" s="18"/>
      <c r="G357" s="18"/>
      <c r="H357" s="18"/>
      <c r="I357" s="18"/>
      <c r="J357" s="18"/>
      <c r="K357" s="18"/>
      <c r="L357" s="18"/>
      <c r="M357" s="18"/>
      <c r="N357" s="18"/>
      <c r="O357" s="18"/>
      <c r="P357" s="18"/>
      <c r="Q357" s="18"/>
      <c r="R357" s="18"/>
      <c r="S357" s="18"/>
      <c r="T357" s="18"/>
      <c r="U357" s="18"/>
      <c r="V357" s="18"/>
      <c r="W357" s="18"/>
      <c r="X357" s="18"/>
      <c r="Y357" s="18"/>
      <c r="Z357" s="18"/>
      <c r="AA357" s="18"/>
      <c r="AB357" s="18"/>
      <c r="AC357" s="18"/>
      <c r="AD357" s="18"/>
      <c r="AE357" s="18"/>
      <c r="AF357" s="18"/>
      <c r="AG357" s="18"/>
    </row>
    <row r="358" spans="1:33" ht="16.5" customHeight="1" x14ac:dyDescent="0.3">
      <c r="A358" s="18"/>
      <c r="B358" s="18"/>
      <c r="C358" s="191"/>
      <c r="D358" s="191"/>
      <c r="E358" s="18"/>
      <c r="F358" s="18"/>
      <c r="G358" s="18"/>
      <c r="H358" s="18"/>
      <c r="I358" s="18"/>
      <c r="J358" s="18"/>
      <c r="K358" s="18"/>
      <c r="L358" s="18"/>
      <c r="M358" s="18"/>
      <c r="N358" s="18"/>
      <c r="O358" s="18"/>
      <c r="P358" s="18"/>
      <c r="Q358" s="18"/>
      <c r="R358" s="18"/>
      <c r="S358" s="18"/>
      <c r="T358" s="18"/>
      <c r="U358" s="18"/>
      <c r="V358" s="18"/>
      <c r="W358" s="18"/>
      <c r="X358" s="18"/>
      <c r="Y358" s="18"/>
      <c r="Z358" s="18"/>
      <c r="AA358" s="18"/>
      <c r="AB358" s="18"/>
      <c r="AC358" s="18"/>
      <c r="AD358" s="18"/>
      <c r="AE358" s="18"/>
      <c r="AF358" s="18"/>
      <c r="AG358" s="18"/>
    </row>
    <row r="359" spans="1:33" ht="16.5" customHeight="1" x14ac:dyDescent="0.3">
      <c r="A359" s="18"/>
      <c r="B359" s="18"/>
      <c r="C359" s="191"/>
      <c r="D359" s="191"/>
      <c r="E359" s="18"/>
      <c r="F359" s="18"/>
      <c r="G359" s="18"/>
      <c r="H359" s="18"/>
      <c r="I359" s="18"/>
      <c r="J359" s="18"/>
      <c r="K359" s="18"/>
      <c r="L359" s="18"/>
      <c r="M359" s="18"/>
      <c r="N359" s="18"/>
      <c r="O359" s="18"/>
      <c r="P359" s="18"/>
      <c r="Q359" s="18"/>
      <c r="R359" s="18"/>
      <c r="S359" s="18"/>
      <c r="T359" s="18"/>
      <c r="U359" s="18"/>
      <c r="V359" s="18"/>
      <c r="W359" s="18"/>
      <c r="X359" s="18"/>
      <c r="Y359" s="18"/>
      <c r="Z359" s="18"/>
      <c r="AA359" s="18"/>
      <c r="AB359" s="18"/>
      <c r="AC359" s="18"/>
      <c r="AD359" s="18"/>
      <c r="AE359" s="18"/>
      <c r="AF359" s="18"/>
      <c r="AG359" s="18"/>
    </row>
    <row r="360" spans="1:33" ht="16.5" customHeight="1" x14ac:dyDescent="0.3">
      <c r="A360" s="18"/>
      <c r="B360" s="18"/>
      <c r="C360" s="191"/>
      <c r="D360" s="191"/>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row>
    <row r="361" spans="1:33" ht="16.5" customHeight="1" x14ac:dyDescent="0.3">
      <c r="A361" s="18"/>
      <c r="B361" s="18"/>
      <c r="C361" s="191"/>
      <c r="D361" s="191"/>
      <c r="E361" s="18"/>
      <c r="F361" s="18"/>
      <c r="G361" s="18"/>
      <c r="H361" s="18"/>
      <c r="I361" s="18"/>
      <c r="J361" s="18"/>
      <c r="K361" s="18"/>
      <c r="L361" s="18"/>
      <c r="M361" s="18"/>
      <c r="N361" s="18"/>
      <c r="O361" s="18"/>
      <c r="P361" s="18"/>
      <c r="Q361" s="18"/>
      <c r="R361" s="18"/>
      <c r="S361" s="18"/>
      <c r="T361" s="18"/>
      <c r="U361" s="18"/>
      <c r="V361" s="18"/>
      <c r="W361" s="18"/>
      <c r="X361" s="18"/>
      <c r="Y361" s="18"/>
      <c r="Z361" s="18"/>
      <c r="AA361" s="18"/>
      <c r="AB361" s="18"/>
      <c r="AC361" s="18"/>
      <c r="AD361" s="18"/>
      <c r="AE361" s="18"/>
      <c r="AF361" s="18"/>
      <c r="AG361" s="18"/>
    </row>
    <row r="362" spans="1:33" ht="16.5" customHeight="1" x14ac:dyDescent="0.3">
      <c r="A362" s="18"/>
      <c r="B362" s="18"/>
      <c r="C362" s="191"/>
      <c r="D362" s="191"/>
      <c r="E362" s="18"/>
      <c r="F362" s="18"/>
      <c r="G362" s="18"/>
      <c r="H362" s="18"/>
      <c r="I362" s="18"/>
      <c r="J362" s="18"/>
      <c r="K362" s="18"/>
      <c r="L362" s="18"/>
      <c r="M362" s="18"/>
      <c r="N362" s="18"/>
      <c r="O362" s="18"/>
      <c r="P362" s="18"/>
      <c r="Q362" s="18"/>
      <c r="R362" s="18"/>
      <c r="S362" s="18"/>
      <c r="T362" s="18"/>
      <c r="U362" s="18"/>
      <c r="V362" s="18"/>
      <c r="W362" s="18"/>
      <c r="X362" s="18"/>
      <c r="Y362" s="18"/>
      <c r="Z362" s="18"/>
      <c r="AA362" s="18"/>
      <c r="AB362" s="18"/>
      <c r="AC362" s="18"/>
      <c r="AD362" s="18"/>
      <c r="AE362" s="18"/>
      <c r="AF362" s="18"/>
      <c r="AG362" s="18"/>
    </row>
    <row r="363" spans="1:33" ht="16.5" customHeight="1" x14ac:dyDescent="0.3">
      <c r="A363" s="18"/>
      <c r="B363" s="18"/>
      <c r="C363" s="191"/>
      <c r="D363" s="191"/>
      <c r="E363" s="18"/>
      <c r="F363" s="18"/>
      <c r="G363" s="18"/>
      <c r="H363" s="18"/>
      <c r="I363" s="18"/>
      <c r="J363" s="18"/>
      <c r="K363" s="18"/>
      <c r="L363" s="18"/>
      <c r="M363" s="18"/>
      <c r="N363" s="18"/>
      <c r="O363" s="18"/>
      <c r="P363" s="18"/>
      <c r="Q363" s="18"/>
      <c r="R363" s="18"/>
      <c r="S363" s="18"/>
      <c r="T363" s="18"/>
      <c r="U363" s="18"/>
      <c r="V363" s="18"/>
      <c r="W363" s="18"/>
      <c r="X363" s="18"/>
      <c r="Y363" s="18"/>
      <c r="Z363" s="18"/>
      <c r="AA363" s="18"/>
      <c r="AB363" s="18"/>
      <c r="AC363" s="18"/>
      <c r="AD363" s="18"/>
      <c r="AE363" s="18"/>
      <c r="AF363" s="18"/>
      <c r="AG363" s="18"/>
    </row>
    <row r="364" spans="1:33" ht="16.5" customHeight="1" x14ac:dyDescent="0.3">
      <c r="A364" s="18"/>
      <c r="B364" s="18"/>
      <c r="C364" s="191"/>
      <c r="D364" s="191"/>
      <c r="E364" s="18"/>
      <c r="F364" s="18"/>
      <c r="G364" s="18"/>
      <c r="H364" s="18"/>
      <c r="I364" s="18"/>
      <c r="J364" s="18"/>
      <c r="K364" s="18"/>
      <c r="L364" s="18"/>
      <c r="M364" s="18"/>
      <c r="N364" s="18"/>
      <c r="O364" s="18"/>
      <c r="P364" s="18"/>
      <c r="Q364" s="18"/>
      <c r="R364" s="18"/>
      <c r="S364" s="18"/>
      <c r="T364" s="18"/>
      <c r="U364" s="18"/>
      <c r="V364" s="18"/>
      <c r="W364" s="18"/>
      <c r="X364" s="18"/>
      <c r="Y364" s="18"/>
      <c r="Z364" s="18"/>
      <c r="AA364" s="18"/>
      <c r="AB364" s="18"/>
      <c r="AC364" s="18"/>
      <c r="AD364" s="18"/>
      <c r="AE364" s="18"/>
      <c r="AF364" s="18"/>
      <c r="AG364" s="18"/>
    </row>
    <row r="365" spans="1:33" ht="16.5" customHeight="1" x14ac:dyDescent="0.3">
      <c r="A365" s="18"/>
      <c r="B365" s="18"/>
      <c r="C365" s="191"/>
      <c r="D365" s="191"/>
      <c r="E365" s="18"/>
      <c r="F365" s="18"/>
      <c r="G365" s="18"/>
      <c r="H365" s="18"/>
      <c r="I365" s="18"/>
      <c r="J365" s="18"/>
      <c r="K365" s="18"/>
      <c r="L365" s="18"/>
      <c r="M365" s="18"/>
      <c r="N365" s="18"/>
      <c r="O365" s="18"/>
      <c r="P365" s="18"/>
      <c r="Q365" s="18"/>
      <c r="R365" s="18"/>
      <c r="S365" s="18"/>
      <c r="T365" s="18"/>
      <c r="U365" s="18"/>
      <c r="V365" s="18"/>
      <c r="W365" s="18"/>
      <c r="X365" s="18"/>
      <c r="Y365" s="18"/>
      <c r="Z365" s="18"/>
      <c r="AA365" s="18"/>
      <c r="AB365" s="18"/>
      <c r="AC365" s="18"/>
      <c r="AD365" s="18"/>
      <c r="AE365" s="18"/>
      <c r="AF365" s="18"/>
      <c r="AG365" s="18"/>
    </row>
    <row r="366" spans="1:33" ht="16.5" customHeight="1" x14ac:dyDescent="0.3">
      <c r="A366" s="18"/>
      <c r="B366" s="18"/>
      <c r="C366" s="191"/>
      <c r="D366" s="191"/>
      <c r="E366" s="18"/>
      <c r="F366" s="18"/>
      <c r="G366" s="18"/>
      <c r="H366" s="18"/>
      <c r="I366" s="18"/>
      <c r="J366" s="18"/>
      <c r="K366" s="18"/>
      <c r="L366" s="18"/>
      <c r="M366" s="18"/>
      <c r="N366" s="18"/>
      <c r="O366" s="18"/>
      <c r="P366" s="18"/>
      <c r="Q366" s="18"/>
      <c r="R366" s="18"/>
      <c r="S366" s="18"/>
      <c r="T366" s="18"/>
      <c r="U366" s="18"/>
      <c r="V366" s="18"/>
      <c r="W366" s="18"/>
      <c r="X366" s="18"/>
      <c r="Y366" s="18"/>
      <c r="Z366" s="18"/>
      <c r="AA366" s="18"/>
      <c r="AB366" s="18"/>
      <c r="AC366" s="18"/>
      <c r="AD366" s="18"/>
      <c r="AE366" s="18"/>
      <c r="AF366" s="18"/>
      <c r="AG366" s="18"/>
    </row>
    <row r="367" spans="1:33" ht="16.5" customHeight="1" x14ac:dyDescent="0.3">
      <c r="A367" s="18"/>
      <c r="B367" s="18"/>
      <c r="C367" s="191"/>
      <c r="D367" s="191"/>
      <c r="E367" s="18"/>
      <c r="F367" s="18"/>
      <c r="G367" s="18"/>
      <c r="H367" s="18"/>
      <c r="I367" s="18"/>
      <c r="J367" s="18"/>
      <c r="K367" s="18"/>
      <c r="L367" s="18"/>
      <c r="M367" s="18"/>
      <c r="N367" s="18"/>
      <c r="O367" s="18"/>
      <c r="P367" s="18"/>
      <c r="Q367" s="18"/>
      <c r="R367" s="18"/>
      <c r="S367" s="18"/>
      <c r="T367" s="18"/>
      <c r="U367" s="18"/>
      <c r="V367" s="18"/>
      <c r="W367" s="18"/>
      <c r="X367" s="18"/>
      <c r="Y367" s="18"/>
      <c r="Z367" s="18"/>
      <c r="AA367" s="18"/>
      <c r="AB367" s="18"/>
      <c r="AC367" s="18"/>
      <c r="AD367" s="18"/>
      <c r="AE367" s="18"/>
      <c r="AF367" s="18"/>
      <c r="AG367" s="18"/>
    </row>
    <row r="368" spans="1:33" ht="16.5" customHeight="1" x14ac:dyDescent="0.3">
      <c r="A368" s="18"/>
      <c r="B368" s="18"/>
      <c r="C368" s="191"/>
      <c r="D368" s="191"/>
      <c r="E368" s="18"/>
      <c r="F368" s="18"/>
      <c r="G368" s="18"/>
      <c r="H368" s="18"/>
      <c r="I368" s="18"/>
      <c r="J368" s="18"/>
      <c r="K368" s="18"/>
      <c r="L368" s="18"/>
      <c r="M368" s="18"/>
      <c r="N368" s="18"/>
      <c r="O368" s="18"/>
      <c r="P368" s="18"/>
      <c r="Q368" s="18"/>
      <c r="R368" s="18"/>
      <c r="S368" s="18"/>
      <c r="T368" s="18"/>
      <c r="U368" s="18"/>
      <c r="V368" s="18"/>
      <c r="W368" s="18"/>
      <c r="X368" s="18"/>
      <c r="Y368" s="18"/>
      <c r="Z368" s="18"/>
      <c r="AA368" s="18"/>
      <c r="AB368" s="18"/>
      <c r="AC368" s="18"/>
      <c r="AD368" s="18"/>
      <c r="AE368" s="18"/>
      <c r="AF368" s="18"/>
      <c r="AG368" s="18"/>
    </row>
    <row r="369" spans="1:33" ht="16.5" customHeight="1" x14ac:dyDescent="0.3">
      <c r="A369" s="18"/>
      <c r="B369" s="18"/>
      <c r="C369" s="191"/>
      <c r="D369" s="191"/>
      <c r="E369" s="18"/>
      <c r="F369" s="18"/>
      <c r="G369" s="18"/>
      <c r="H369" s="18"/>
      <c r="I369" s="18"/>
      <c r="J369" s="18"/>
      <c r="K369" s="18"/>
      <c r="L369" s="18"/>
      <c r="M369" s="18"/>
      <c r="N369" s="18"/>
      <c r="O369" s="18"/>
      <c r="P369" s="18"/>
      <c r="Q369" s="18"/>
      <c r="R369" s="18"/>
      <c r="S369" s="18"/>
      <c r="T369" s="18"/>
      <c r="U369" s="18"/>
      <c r="V369" s="18"/>
      <c r="W369" s="18"/>
      <c r="X369" s="18"/>
      <c r="Y369" s="18"/>
      <c r="Z369" s="18"/>
      <c r="AA369" s="18"/>
      <c r="AB369" s="18"/>
      <c r="AC369" s="18"/>
      <c r="AD369" s="18"/>
      <c r="AE369" s="18"/>
      <c r="AF369" s="18"/>
      <c r="AG369" s="18"/>
    </row>
    <row r="370" spans="1:33" ht="16.5" customHeight="1" x14ac:dyDescent="0.3">
      <c r="A370" s="18"/>
      <c r="B370" s="18"/>
      <c r="C370" s="191"/>
      <c r="D370" s="191"/>
      <c r="E370" s="18"/>
      <c r="F370" s="18"/>
      <c r="G370" s="18"/>
      <c r="H370" s="18"/>
      <c r="I370" s="18"/>
      <c r="J370" s="18"/>
      <c r="K370" s="18"/>
      <c r="L370" s="18"/>
      <c r="M370" s="18"/>
      <c r="N370" s="18"/>
      <c r="O370" s="18"/>
      <c r="P370" s="18"/>
      <c r="Q370" s="18"/>
      <c r="R370" s="18"/>
      <c r="S370" s="18"/>
      <c r="T370" s="18"/>
      <c r="U370" s="18"/>
      <c r="V370" s="18"/>
      <c r="W370" s="18"/>
      <c r="X370" s="18"/>
      <c r="Y370" s="18"/>
      <c r="Z370" s="18"/>
      <c r="AA370" s="18"/>
      <c r="AB370" s="18"/>
      <c r="AC370" s="18"/>
      <c r="AD370" s="18"/>
      <c r="AE370" s="18"/>
      <c r="AF370" s="18"/>
      <c r="AG370" s="18"/>
    </row>
    <row r="371" spans="1:33" ht="16.5" customHeight="1" x14ac:dyDescent="0.3">
      <c r="A371" s="18"/>
      <c r="B371" s="18"/>
      <c r="C371" s="191"/>
      <c r="D371" s="191"/>
      <c r="E371" s="18"/>
      <c r="F371" s="18"/>
      <c r="G371" s="18"/>
      <c r="H371" s="18"/>
      <c r="I371" s="18"/>
      <c r="J371" s="18"/>
      <c r="K371" s="18"/>
      <c r="L371" s="18"/>
      <c r="M371" s="18"/>
      <c r="N371" s="18"/>
      <c r="O371" s="18"/>
      <c r="P371" s="18"/>
      <c r="Q371" s="18"/>
      <c r="R371" s="18"/>
      <c r="S371" s="18"/>
      <c r="T371" s="18"/>
      <c r="U371" s="18"/>
      <c r="V371" s="18"/>
      <c r="W371" s="18"/>
      <c r="X371" s="18"/>
      <c r="Y371" s="18"/>
      <c r="Z371" s="18"/>
      <c r="AA371" s="18"/>
      <c r="AB371" s="18"/>
      <c r="AC371" s="18"/>
      <c r="AD371" s="18"/>
      <c r="AE371" s="18"/>
      <c r="AF371" s="18"/>
      <c r="AG371" s="18"/>
    </row>
    <row r="372" spans="1:33" ht="16.5" customHeight="1" x14ac:dyDescent="0.3">
      <c r="A372" s="18"/>
      <c r="B372" s="18"/>
      <c r="C372" s="191"/>
      <c r="D372" s="191"/>
      <c r="E372" s="18"/>
      <c r="F372" s="18"/>
      <c r="G372" s="18"/>
      <c r="H372" s="18"/>
      <c r="I372" s="18"/>
      <c r="J372" s="18"/>
      <c r="K372" s="18"/>
      <c r="L372" s="18"/>
      <c r="M372" s="18"/>
      <c r="N372" s="18"/>
      <c r="O372" s="18"/>
      <c r="P372" s="18"/>
      <c r="Q372" s="18"/>
      <c r="R372" s="18"/>
      <c r="S372" s="18"/>
      <c r="T372" s="18"/>
      <c r="U372" s="18"/>
      <c r="V372" s="18"/>
      <c r="W372" s="18"/>
      <c r="X372" s="18"/>
      <c r="Y372" s="18"/>
      <c r="Z372" s="18"/>
      <c r="AA372" s="18"/>
      <c r="AB372" s="18"/>
      <c r="AC372" s="18"/>
      <c r="AD372" s="18"/>
      <c r="AE372" s="18"/>
      <c r="AF372" s="18"/>
      <c r="AG372" s="18"/>
    </row>
    <row r="373" spans="1:33" ht="16.5" customHeight="1" x14ac:dyDescent="0.3">
      <c r="A373" s="18"/>
      <c r="B373" s="18"/>
      <c r="C373" s="191"/>
      <c r="D373" s="191"/>
      <c r="E373" s="18"/>
      <c r="F373" s="18"/>
      <c r="G373" s="18"/>
      <c r="H373" s="18"/>
      <c r="I373" s="18"/>
      <c r="J373" s="18"/>
      <c r="K373" s="18"/>
      <c r="L373" s="18"/>
      <c r="M373" s="18"/>
      <c r="N373" s="18"/>
      <c r="O373" s="18"/>
      <c r="P373" s="18"/>
      <c r="Q373" s="18"/>
      <c r="R373" s="18"/>
      <c r="S373" s="18"/>
      <c r="T373" s="18"/>
      <c r="U373" s="18"/>
      <c r="V373" s="18"/>
      <c r="W373" s="18"/>
      <c r="X373" s="18"/>
      <c r="Y373" s="18"/>
      <c r="Z373" s="18"/>
      <c r="AA373" s="18"/>
      <c r="AB373" s="18"/>
      <c r="AC373" s="18"/>
      <c r="AD373" s="18"/>
      <c r="AE373" s="18"/>
      <c r="AF373" s="18"/>
      <c r="AG373" s="18"/>
    </row>
    <row r="374" spans="1:33" ht="16.5" customHeight="1" x14ac:dyDescent="0.3">
      <c r="A374" s="18"/>
      <c r="B374" s="18"/>
      <c r="C374" s="191"/>
      <c r="D374" s="191"/>
      <c r="E374" s="18"/>
      <c r="F374" s="18"/>
      <c r="G374" s="18"/>
      <c r="H374" s="18"/>
      <c r="I374" s="18"/>
      <c r="J374" s="18"/>
      <c r="K374" s="18"/>
      <c r="L374" s="18"/>
      <c r="M374" s="18"/>
      <c r="N374" s="18"/>
      <c r="O374" s="18"/>
      <c r="P374" s="18"/>
      <c r="Q374" s="18"/>
      <c r="R374" s="18"/>
      <c r="S374" s="18"/>
      <c r="T374" s="18"/>
      <c r="U374" s="18"/>
      <c r="V374" s="18"/>
      <c r="W374" s="18"/>
      <c r="X374" s="18"/>
      <c r="Y374" s="18"/>
      <c r="Z374" s="18"/>
      <c r="AA374" s="18"/>
      <c r="AB374" s="18"/>
      <c r="AC374" s="18"/>
      <c r="AD374" s="18"/>
      <c r="AE374" s="18"/>
      <c r="AF374" s="18"/>
      <c r="AG374" s="18"/>
    </row>
    <row r="375" spans="1:33" ht="16.5" customHeight="1" x14ac:dyDescent="0.3">
      <c r="A375" s="18"/>
      <c r="B375" s="18"/>
      <c r="C375" s="191"/>
      <c r="D375" s="191"/>
      <c r="E375" s="18"/>
      <c r="F375" s="18"/>
      <c r="G375" s="18"/>
      <c r="H375" s="18"/>
      <c r="I375" s="18"/>
      <c r="J375" s="18"/>
      <c r="K375" s="18"/>
      <c r="L375" s="18"/>
      <c r="M375" s="18"/>
      <c r="N375" s="18"/>
      <c r="O375" s="18"/>
      <c r="P375" s="18"/>
      <c r="Q375" s="18"/>
      <c r="R375" s="18"/>
      <c r="S375" s="18"/>
      <c r="T375" s="18"/>
      <c r="U375" s="18"/>
      <c r="V375" s="18"/>
      <c r="W375" s="18"/>
      <c r="X375" s="18"/>
      <c r="Y375" s="18"/>
      <c r="Z375" s="18"/>
      <c r="AA375" s="18"/>
      <c r="AB375" s="18"/>
      <c r="AC375" s="18"/>
      <c r="AD375" s="18"/>
      <c r="AE375" s="18"/>
      <c r="AF375" s="18"/>
      <c r="AG375" s="18"/>
    </row>
    <row r="376" spans="1:33" ht="16.5" customHeight="1" x14ac:dyDescent="0.3">
      <c r="A376" s="18"/>
      <c r="B376" s="18"/>
      <c r="C376" s="191"/>
      <c r="D376" s="191"/>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row>
    <row r="377" spans="1:33" ht="16.5" customHeight="1" x14ac:dyDescent="0.3">
      <c r="A377" s="18"/>
      <c r="B377" s="18"/>
      <c r="C377" s="191"/>
      <c r="D377" s="191"/>
      <c r="E377" s="18"/>
      <c r="F377" s="18"/>
      <c r="G377" s="18"/>
      <c r="H377" s="18"/>
      <c r="I377" s="18"/>
      <c r="J377" s="18"/>
      <c r="K377" s="18"/>
      <c r="L377" s="18"/>
      <c r="M377" s="18"/>
      <c r="N377" s="18"/>
      <c r="O377" s="18"/>
      <c r="P377" s="18"/>
      <c r="Q377" s="18"/>
      <c r="R377" s="18"/>
      <c r="S377" s="18"/>
      <c r="T377" s="18"/>
      <c r="U377" s="18"/>
      <c r="V377" s="18"/>
      <c r="W377" s="18"/>
      <c r="X377" s="18"/>
      <c r="Y377" s="18"/>
      <c r="Z377" s="18"/>
      <c r="AA377" s="18"/>
      <c r="AB377" s="18"/>
      <c r="AC377" s="18"/>
      <c r="AD377" s="18"/>
      <c r="AE377" s="18"/>
      <c r="AF377" s="18"/>
      <c r="AG377" s="18"/>
    </row>
    <row r="378" spans="1:33" ht="16.5" customHeight="1" x14ac:dyDescent="0.3">
      <c r="A378" s="18"/>
      <c r="B378" s="18"/>
      <c r="C378" s="191"/>
      <c r="D378" s="191"/>
      <c r="E378" s="18"/>
      <c r="F378" s="18"/>
      <c r="G378" s="18"/>
      <c r="H378" s="18"/>
      <c r="I378" s="18"/>
      <c r="J378" s="18"/>
      <c r="K378" s="18"/>
      <c r="L378" s="18"/>
      <c r="M378" s="18"/>
      <c r="N378" s="18"/>
      <c r="O378" s="18"/>
      <c r="P378" s="18"/>
      <c r="Q378" s="18"/>
      <c r="R378" s="18"/>
      <c r="S378" s="18"/>
      <c r="T378" s="18"/>
      <c r="U378" s="18"/>
      <c r="V378" s="18"/>
      <c r="W378" s="18"/>
      <c r="X378" s="18"/>
      <c r="Y378" s="18"/>
      <c r="Z378" s="18"/>
      <c r="AA378" s="18"/>
      <c r="AB378" s="18"/>
      <c r="AC378" s="18"/>
      <c r="AD378" s="18"/>
      <c r="AE378" s="18"/>
      <c r="AF378" s="18"/>
      <c r="AG378" s="18"/>
    </row>
    <row r="379" spans="1:33" ht="16.5" customHeight="1" x14ac:dyDescent="0.3">
      <c r="A379" s="18"/>
      <c r="B379" s="18"/>
      <c r="C379" s="191"/>
      <c r="D379" s="191"/>
      <c r="E379" s="18"/>
      <c r="F379" s="18"/>
      <c r="G379" s="18"/>
      <c r="H379" s="18"/>
      <c r="I379" s="18"/>
      <c r="J379" s="18"/>
      <c r="K379" s="18"/>
      <c r="L379" s="18"/>
      <c r="M379" s="18"/>
      <c r="N379" s="18"/>
      <c r="O379" s="18"/>
      <c r="P379" s="18"/>
      <c r="Q379" s="18"/>
      <c r="R379" s="18"/>
      <c r="S379" s="18"/>
      <c r="T379" s="18"/>
      <c r="U379" s="18"/>
      <c r="V379" s="18"/>
      <c r="W379" s="18"/>
      <c r="X379" s="18"/>
      <c r="Y379" s="18"/>
      <c r="Z379" s="18"/>
      <c r="AA379" s="18"/>
      <c r="AB379" s="18"/>
      <c r="AC379" s="18"/>
      <c r="AD379" s="18"/>
      <c r="AE379" s="18"/>
      <c r="AF379" s="18"/>
      <c r="AG379" s="18"/>
    </row>
    <row r="380" spans="1:33" ht="16.5" customHeight="1" x14ac:dyDescent="0.3">
      <c r="A380" s="18"/>
      <c r="B380" s="18"/>
      <c r="C380" s="191"/>
      <c r="D380" s="191"/>
      <c r="E380" s="18"/>
      <c r="F380" s="18"/>
      <c r="G380" s="18"/>
      <c r="H380" s="18"/>
      <c r="I380" s="18"/>
      <c r="J380" s="18"/>
      <c r="K380" s="18"/>
      <c r="L380" s="18"/>
      <c r="M380" s="18"/>
      <c r="N380" s="18"/>
      <c r="O380" s="18"/>
      <c r="P380" s="18"/>
      <c r="Q380" s="18"/>
      <c r="R380" s="18"/>
      <c r="S380" s="18"/>
      <c r="T380" s="18"/>
      <c r="U380" s="18"/>
      <c r="V380" s="18"/>
      <c r="W380" s="18"/>
      <c r="X380" s="18"/>
      <c r="Y380" s="18"/>
      <c r="Z380" s="18"/>
      <c r="AA380" s="18"/>
      <c r="AB380" s="18"/>
      <c r="AC380" s="18"/>
      <c r="AD380" s="18"/>
      <c r="AE380" s="18"/>
      <c r="AF380" s="18"/>
      <c r="AG380" s="18"/>
    </row>
    <row r="381" spans="1:33" ht="16.5" customHeight="1" x14ac:dyDescent="0.3">
      <c r="A381" s="18"/>
      <c r="B381" s="18"/>
      <c r="C381" s="191"/>
      <c r="D381" s="191"/>
      <c r="E381" s="18"/>
      <c r="F381" s="18"/>
      <c r="G381" s="18"/>
      <c r="H381" s="18"/>
      <c r="I381" s="18"/>
      <c r="J381" s="18"/>
      <c r="K381" s="18"/>
      <c r="L381" s="18"/>
      <c r="M381" s="18"/>
      <c r="N381" s="18"/>
      <c r="O381" s="18"/>
      <c r="P381" s="18"/>
      <c r="Q381" s="18"/>
      <c r="R381" s="18"/>
      <c r="S381" s="18"/>
      <c r="T381" s="18"/>
      <c r="U381" s="18"/>
      <c r="V381" s="18"/>
      <c r="W381" s="18"/>
      <c r="X381" s="18"/>
      <c r="Y381" s="18"/>
      <c r="Z381" s="18"/>
      <c r="AA381" s="18"/>
      <c r="AB381" s="18"/>
      <c r="AC381" s="18"/>
      <c r="AD381" s="18"/>
      <c r="AE381" s="18"/>
      <c r="AF381" s="18"/>
      <c r="AG381" s="18"/>
    </row>
    <row r="382" spans="1:33" ht="16.5" customHeight="1" x14ac:dyDescent="0.3">
      <c r="A382" s="18"/>
      <c r="B382" s="18"/>
      <c r="C382" s="191"/>
      <c r="D382" s="191"/>
      <c r="E382" s="18"/>
      <c r="F382" s="18"/>
      <c r="G382" s="18"/>
      <c r="H382" s="18"/>
      <c r="I382" s="18"/>
      <c r="J382" s="18"/>
      <c r="K382" s="18"/>
      <c r="L382" s="18"/>
      <c r="M382" s="18"/>
      <c r="N382" s="18"/>
      <c r="O382" s="18"/>
      <c r="P382" s="18"/>
      <c r="Q382" s="18"/>
      <c r="R382" s="18"/>
      <c r="S382" s="18"/>
      <c r="T382" s="18"/>
      <c r="U382" s="18"/>
      <c r="V382" s="18"/>
      <c r="W382" s="18"/>
      <c r="X382" s="18"/>
      <c r="Y382" s="18"/>
      <c r="Z382" s="18"/>
      <c r="AA382" s="18"/>
      <c r="AB382" s="18"/>
      <c r="AC382" s="18"/>
      <c r="AD382" s="18"/>
      <c r="AE382" s="18"/>
      <c r="AF382" s="18"/>
      <c r="AG382" s="18"/>
    </row>
    <row r="383" spans="1:33" ht="16.5" customHeight="1" x14ac:dyDescent="0.3">
      <c r="A383" s="18"/>
      <c r="B383" s="18"/>
      <c r="C383" s="191"/>
      <c r="D383" s="191"/>
      <c r="E383" s="18"/>
      <c r="F383" s="18"/>
      <c r="G383" s="18"/>
      <c r="H383" s="18"/>
      <c r="I383" s="18"/>
      <c r="J383" s="18"/>
      <c r="K383" s="18"/>
      <c r="L383" s="18"/>
      <c r="M383" s="18"/>
      <c r="N383" s="18"/>
      <c r="O383" s="18"/>
      <c r="P383" s="18"/>
      <c r="Q383" s="18"/>
      <c r="R383" s="18"/>
      <c r="S383" s="18"/>
      <c r="T383" s="18"/>
      <c r="U383" s="18"/>
      <c r="V383" s="18"/>
      <c r="W383" s="18"/>
      <c r="X383" s="18"/>
      <c r="Y383" s="18"/>
      <c r="Z383" s="18"/>
      <c r="AA383" s="18"/>
      <c r="AB383" s="18"/>
      <c r="AC383" s="18"/>
      <c r="AD383" s="18"/>
      <c r="AE383" s="18"/>
      <c r="AF383" s="18"/>
      <c r="AG383" s="18"/>
    </row>
    <row r="384" spans="1:33" ht="16.5" customHeight="1" x14ac:dyDescent="0.3">
      <c r="A384" s="18"/>
      <c r="B384" s="18"/>
      <c r="C384" s="191"/>
      <c r="D384" s="191"/>
      <c r="E384" s="18"/>
      <c r="F384" s="18"/>
      <c r="G384" s="18"/>
      <c r="H384" s="18"/>
      <c r="I384" s="18"/>
      <c r="J384" s="18"/>
      <c r="K384" s="18"/>
      <c r="L384" s="18"/>
      <c r="M384" s="18"/>
      <c r="N384" s="18"/>
      <c r="O384" s="18"/>
      <c r="P384" s="18"/>
      <c r="Q384" s="18"/>
      <c r="R384" s="18"/>
      <c r="S384" s="18"/>
      <c r="T384" s="18"/>
      <c r="U384" s="18"/>
      <c r="V384" s="18"/>
      <c r="W384" s="18"/>
      <c r="X384" s="18"/>
      <c r="Y384" s="18"/>
      <c r="Z384" s="18"/>
      <c r="AA384" s="18"/>
      <c r="AB384" s="18"/>
      <c r="AC384" s="18"/>
      <c r="AD384" s="18"/>
      <c r="AE384" s="18"/>
      <c r="AF384" s="18"/>
      <c r="AG384" s="18"/>
    </row>
    <row r="385" spans="1:33" ht="16.5" customHeight="1" x14ac:dyDescent="0.3">
      <c r="A385" s="18"/>
      <c r="B385" s="18"/>
      <c r="C385" s="191"/>
      <c r="D385" s="191"/>
      <c r="E385" s="18"/>
      <c r="F385" s="18"/>
      <c r="G385" s="18"/>
      <c r="H385" s="18"/>
      <c r="I385" s="18"/>
      <c r="J385" s="18"/>
      <c r="K385" s="18"/>
      <c r="L385" s="18"/>
      <c r="M385" s="18"/>
      <c r="N385" s="18"/>
      <c r="O385" s="18"/>
      <c r="P385" s="18"/>
      <c r="Q385" s="18"/>
      <c r="R385" s="18"/>
      <c r="S385" s="18"/>
      <c r="T385" s="18"/>
      <c r="U385" s="18"/>
      <c r="V385" s="18"/>
      <c r="W385" s="18"/>
      <c r="X385" s="18"/>
      <c r="Y385" s="18"/>
      <c r="Z385" s="18"/>
      <c r="AA385" s="18"/>
      <c r="AB385" s="18"/>
      <c r="AC385" s="18"/>
      <c r="AD385" s="18"/>
      <c r="AE385" s="18"/>
      <c r="AF385" s="18"/>
      <c r="AG385" s="18"/>
    </row>
    <row r="386" spans="1:33" ht="16.5" customHeight="1" x14ac:dyDescent="0.3">
      <c r="A386" s="18"/>
      <c r="B386" s="18"/>
      <c r="C386" s="191"/>
      <c r="D386" s="191"/>
      <c r="E386" s="18"/>
      <c r="F386" s="18"/>
      <c r="G386" s="18"/>
      <c r="H386" s="18"/>
      <c r="I386" s="18"/>
      <c r="J386" s="18"/>
      <c r="K386" s="18"/>
      <c r="L386" s="18"/>
      <c r="M386" s="18"/>
      <c r="N386" s="18"/>
      <c r="O386" s="18"/>
      <c r="P386" s="18"/>
      <c r="Q386" s="18"/>
      <c r="R386" s="18"/>
      <c r="S386" s="18"/>
      <c r="T386" s="18"/>
      <c r="U386" s="18"/>
      <c r="V386" s="18"/>
      <c r="W386" s="18"/>
      <c r="X386" s="18"/>
      <c r="Y386" s="18"/>
      <c r="Z386" s="18"/>
      <c r="AA386" s="18"/>
      <c r="AB386" s="18"/>
      <c r="AC386" s="18"/>
      <c r="AD386" s="18"/>
      <c r="AE386" s="18"/>
      <c r="AF386" s="18"/>
      <c r="AG386" s="18"/>
    </row>
    <row r="387" spans="1:33" ht="16.5" customHeight="1" x14ac:dyDescent="0.3">
      <c r="A387" s="18"/>
      <c r="B387" s="18"/>
      <c r="C387" s="191"/>
      <c r="D387" s="191"/>
      <c r="E387" s="18"/>
      <c r="F387" s="18"/>
      <c r="G387" s="18"/>
      <c r="H387" s="18"/>
      <c r="I387" s="18"/>
      <c r="J387" s="18"/>
      <c r="K387" s="18"/>
      <c r="L387" s="18"/>
      <c r="M387" s="18"/>
      <c r="N387" s="18"/>
      <c r="O387" s="18"/>
      <c r="P387" s="18"/>
      <c r="Q387" s="18"/>
      <c r="R387" s="18"/>
      <c r="S387" s="18"/>
      <c r="T387" s="18"/>
      <c r="U387" s="18"/>
      <c r="V387" s="18"/>
      <c r="W387" s="18"/>
      <c r="X387" s="18"/>
      <c r="Y387" s="18"/>
      <c r="Z387" s="18"/>
      <c r="AA387" s="18"/>
      <c r="AB387" s="18"/>
      <c r="AC387" s="18"/>
      <c r="AD387" s="18"/>
      <c r="AE387" s="18"/>
      <c r="AF387" s="18"/>
      <c r="AG387" s="18"/>
    </row>
    <row r="388" spans="1:33" ht="16.5" customHeight="1" x14ac:dyDescent="0.3">
      <c r="A388" s="18"/>
      <c r="B388" s="18"/>
      <c r="C388" s="191"/>
      <c r="D388" s="191"/>
      <c r="E388" s="18"/>
      <c r="F388" s="18"/>
      <c r="G388" s="18"/>
      <c r="H388" s="18"/>
      <c r="I388" s="18"/>
      <c r="J388" s="18"/>
      <c r="K388" s="18"/>
      <c r="L388" s="18"/>
      <c r="M388" s="18"/>
      <c r="N388" s="18"/>
      <c r="O388" s="18"/>
      <c r="P388" s="18"/>
      <c r="Q388" s="18"/>
      <c r="R388" s="18"/>
      <c r="S388" s="18"/>
      <c r="T388" s="18"/>
      <c r="U388" s="18"/>
      <c r="V388" s="18"/>
      <c r="W388" s="18"/>
      <c r="X388" s="18"/>
      <c r="Y388" s="18"/>
      <c r="Z388" s="18"/>
      <c r="AA388" s="18"/>
      <c r="AB388" s="18"/>
      <c r="AC388" s="18"/>
      <c r="AD388" s="18"/>
      <c r="AE388" s="18"/>
      <c r="AF388" s="18"/>
      <c r="AG388" s="18"/>
    </row>
    <row r="389" spans="1:33" ht="16.5" customHeight="1" x14ac:dyDescent="0.3">
      <c r="A389" s="18"/>
      <c r="B389" s="18"/>
      <c r="C389" s="191"/>
      <c r="D389" s="191"/>
      <c r="E389" s="18"/>
      <c r="F389" s="18"/>
      <c r="G389" s="18"/>
      <c r="H389" s="18"/>
      <c r="I389" s="18"/>
      <c r="J389" s="18"/>
      <c r="K389" s="18"/>
      <c r="L389" s="18"/>
      <c r="M389" s="18"/>
      <c r="N389" s="18"/>
      <c r="O389" s="18"/>
      <c r="P389" s="18"/>
      <c r="Q389" s="18"/>
      <c r="R389" s="18"/>
      <c r="S389" s="18"/>
      <c r="T389" s="18"/>
      <c r="U389" s="18"/>
      <c r="V389" s="18"/>
      <c r="W389" s="18"/>
      <c r="X389" s="18"/>
      <c r="Y389" s="18"/>
      <c r="Z389" s="18"/>
      <c r="AA389" s="18"/>
      <c r="AB389" s="18"/>
      <c r="AC389" s="18"/>
      <c r="AD389" s="18"/>
      <c r="AE389" s="18"/>
      <c r="AF389" s="18"/>
      <c r="AG389" s="18"/>
    </row>
    <row r="390" spans="1:33" ht="16.5" customHeight="1" x14ac:dyDescent="0.3">
      <c r="A390" s="18"/>
      <c r="B390" s="18"/>
      <c r="C390" s="191"/>
      <c r="D390" s="191"/>
      <c r="E390" s="18"/>
      <c r="F390" s="18"/>
      <c r="G390" s="18"/>
      <c r="H390" s="18"/>
      <c r="I390" s="18"/>
      <c r="J390" s="18"/>
      <c r="K390" s="18"/>
      <c r="L390" s="18"/>
      <c r="M390" s="18"/>
      <c r="N390" s="18"/>
      <c r="O390" s="18"/>
      <c r="P390" s="18"/>
      <c r="Q390" s="18"/>
      <c r="R390" s="18"/>
      <c r="S390" s="18"/>
      <c r="T390" s="18"/>
      <c r="U390" s="18"/>
      <c r="V390" s="18"/>
      <c r="W390" s="18"/>
      <c r="X390" s="18"/>
      <c r="Y390" s="18"/>
      <c r="Z390" s="18"/>
      <c r="AA390" s="18"/>
      <c r="AB390" s="18"/>
      <c r="AC390" s="18"/>
      <c r="AD390" s="18"/>
      <c r="AE390" s="18"/>
      <c r="AF390" s="18"/>
      <c r="AG390" s="18"/>
    </row>
    <row r="391" spans="1:33" ht="16.5" customHeight="1" x14ac:dyDescent="0.3">
      <c r="A391" s="18"/>
      <c r="B391" s="18"/>
      <c r="C391" s="191"/>
      <c r="D391" s="191"/>
      <c r="E391" s="18"/>
      <c r="F391" s="18"/>
      <c r="G391" s="18"/>
      <c r="H391" s="18"/>
      <c r="I391" s="18"/>
      <c r="J391" s="18"/>
      <c r="K391" s="18"/>
      <c r="L391" s="18"/>
      <c r="M391" s="18"/>
      <c r="N391" s="18"/>
      <c r="O391" s="18"/>
      <c r="P391" s="18"/>
      <c r="Q391" s="18"/>
      <c r="R391" s="18"/>
      <c r="S391" s="18"/>
      <c r="T391" s="18"/>
      <c r="U391" s="18"/>
      <c r="V391" s="18"/>
      <c r="W391" s="18"/>
      <c r="X391" s="18"/>
      <c r="Y391" s="18"/>
      <c r="Z391" s="18"/>
      <c r="AA391" s="18"/>
      <c r="AB391" s="18"/>
      <c r="AC391" s="18"/>
      <c r="AD391" s="18"/>
      <c r="AE391" s="18"/>
      <c r="AF391" s="18"/>
      <c r="AG391" s="18"/>
    </row>
    <row r="392" spans="1:33" ht="16.5" customHeight="1" x14ac:dyDescent="0.3">
      <c r="A392" s="18"/>
      <c r="B392" s="18"/>
      <c r="C392" s="191"/>
      <c r="D392" s="191"/>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row>
    <row r="393" spans="1:33" ht="16.5" customHeight="1" x14ac:dyDescent="0.3">
      <c r="A393" s="18"/>
      <c r="B393" s="18"/>
      <c r="C393" s="191"/>
      <c r="D393" s="191"/>
      <c r="E393" s="18"/>
      <c r="F393" s="18"/>
      <c r="G393" s="18"/>
      <c r="H393" s="18"/>
      <c r="I393" s="18"/>
      <c r="J393" s="18"/>
      <c r="K393" s="18"/>
      <c r="L393" s="18"/>
      <c r="M393" s="18"/>
      <c r="N393" s="18"/>
      <c r="O393" s="18"/>
      <c r="P393" s="18"/>
      <c r="Q393" s="18"/>
      <c r="R393" s="18"/>
      <c r="S393" s="18"/>
      <c r="T393" s="18"/>
      <c r="U393" s="18"/>
      <c r="V393" s="18"/>
      <c r="W393" s="18"/>
      <c r="X393" s="18"/>
      <c r="Y393" s="18"/>
      <c r="Z393" s="18"/>
      <c r="AA393" s="18"/>
      <c r="AB393" s="18"/>
      <c r="AC393" s="18"/>
      <c r="AD393" s="18"/>
      <c r="AE393" s="18"/>
      <c r="AF393" s="18"/>
      <c r="AG393" s="18"/>
    </row>
    <row r="394" spans="1:33" ht="16.5" customHeight="1" x14ac:dyDescent="0.3">
      <c r="A394" s="18"/>
      <c r="B394" s="18"/>
      <c r="C394" s="191"/>
      <c r="D394" s="191"/>
      <c r="E394" s="18"/>
      <c r="F394" s="18"/>
      <c r="G394" s="18"/>
      <c r="H394" s="18"/>
      <c r="I394" s="18"/>
      <c r="J394" s="18"/>
      <c r="K394" s="18"/>
      <c r="L394" s="18"/>
      <c r="M394" s="18"/>
      <c r="N394" s="18"/>
      <c r="O394" s="18"/>
      <c r="P394" s="18"/>
      <c r="Q394" s="18"/>
      <c r="R394" s="18"/>
      <c r="S394" s="18"/>
      <c r="T394" s="18"/>
      <c r="U394" s="18"/>
      <c r="V394" s="18"/>
      <c r="W394" s="18"/>
      <c r="X394" s="18"/>
      <c r="Y394" s="18"/>
      <c r="Z394" s="18"/>
      <c r="AA394" s="18"/>
      <c r="AB394" s="18"/>
      <c r="AC394" s="18"/>
      <c r="AD394" s="18"/>
      <c r="AE394" s="18"/>
      <c r="AF394" s="18"/>
      <c r="AG394" s="18"/>
    </row>
    <row r="395" spans="1:33" ht="16.5" customHeight="1" x14ac:dyDescent="0.3">
      <c r="A395" s="18"/>
      <c r="B395" s="18"/>
      <c r="C395" s="191"/>
      <c r="D395" s="191"/>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row>
    <row r="396" spans="1:33" ht="16.5" customHeight="1" x14ac:dyDescent="0.3">
      <c r="A396" s="18"/>
      <c r="B396" s="18"/>
      <c r="C396" s="191"/>
      <c r="D396" s="191"/>
      <c r="E396" s="18"/>
      <c r="F396" s="18"/>
      <c r="G396" s="18"/>
      <c r="H396" s="18"/>
      <c r="I396" s="18"/>
      <c r="J396" s="18"/>
      <c r="K396" s="18"/>
      <c r="L396" s="18"/>
      <c r="M396" s="18"/>
      <c r="N396" s="18"/>
      <c r="O396" s="18"/>
      <c r="P396" s="18"/>
      <c r="Q396" s="18"/>
      <c r="R396" s="18"/>
      <c r="S396" s="18"/>
      <c r="T396" s="18"/>
      <c r="U396" s="18"/>
      <c r="V396" s="18"/>
      <c r="W396" s="18"/>
      <c r="X396" s="18"/>
      <c r="Y396" s="18"/>
      <c r="Z396" s="18"/>
      <c r="AA396" s="18"/>
      <c r="AB396" s="18"/>
      <c r="AC396" s="18"/>
      <c r="AD396" s="18"/>
      <c r="AE396" s="18"/>
      <c r="AF396" s="18"/>
      <c r="AG396" s="18"/>
    </row>
    <row r="397" spans="1:33" ht="16.5" customHeight="1" x14ac:dyDescent="0.3">
      <c r="A397" s="18"/>
      <c r="B397" s="18"/>
      <c r="C397" s="191"/>
      <c r="D397" s="191"/>
      <c r="E397" s="18"/>
      <c r="F397" s="18"/>
      <c r="G397" s="18"/>
      <c r="H397" s="18"/>
      <c r="I397" s="18"/>
      <c r="J397" s="18"/>
      <c r="K397" s="18"/>
      <c r="L397" s="18"/>
      <c r="M397" s="18"/>
      <c r="N397" s="18"/>
      <c r="O397" s="18"/>
      <c r="P397" s="18"/>
      <c r="Q397" s="18"/>
      <c r="R397" s="18"/>
      <c r="S397" s="18"/>
      <c r="T397" s="18"/>
      <c r="U397" s="18"/>
      <c r="V397" s="18"/>
      <c r="W397" s="18"/>
      <c r="X397" s="18"/>
      <c r="Y397" s="18"/>
      <c r="Z397" s="18"/>
      <c r="AA397" s="18"/>
      <c r="AB397" s="18"/>
      <c r="AC397" s="18"/>
      <c r="AD397" s="18"/>
      <c r="AE397" s="18"/>
      <c r="AF397" s="18"/>
      <c r="AG397" s="18"/>
    </row>
    <row r="398" spans="1:33" ht="16.5" customHeight="1" x14ac:dyDescent="0.3">
      <c r="A398" s="18"/>
      <c r="B398" s="18"/>
      <c r="C398" s="191"/>
      <c r="D398" s="191"/>
      <c r="E398" s="18"/>
      <c r="F398" s="18"/>
      <c r="G398" s="18"/>
      <c r="H398" s="18"/>
      <c r="I398" s="18"/>
      <c r="J398" s="18"/>
      <c r="K398" s="18"/>
      <c r="L398" s="18"/>
      <c r="M398" s="18"/>
      <c r="N398" s="18"/>
      <c r="O398" s="18"/>
      <c r="P398" s="18"/>
      <c r="Q398" s="18"/>
      <c r="R398" s="18"/>
      <c r="S398" s="18"/>
      <c r="T398" s="18"/>
      <c r="U398" s="18"/>
      <c r="V398" s="18"/>
      <c r="W398" s="18"/>
      <c r="X398" s="18"/>
      <c r="Y398" s="18"/>
      <c r="Z398" s="18"/>
      <c r="AA398" s="18"/>
      <c r="AB398" s="18"/>
      <c r="AC398" s="18"/>
      <c r="AD398" s="18"/>
      <c r="AE398" s="18"/>
      <c r="AF398" s="18"/>
      <c r="AG398" s="18"/>
    </row>
    <row r="399" spans="1:33" ht="16.5" customHeight="1" x14ac:dyDescent="0.3">
      <c r="A399" s="18"/>
      <c r="B399" s="18"/>
      <c r="C399" s="191"/>
      <c r="D399" s="191"/>
      <c r="E399" s="18"/>
      <c r="F399" s="18"/>
      <c r="G399" s="18"/>
      <c r="H399" s="18"/>
      <c r="I399" s="18"/>
      <c r="J399" s="18"/>
      <c r="K399" s="18"/>
      <c r="L399" s="18"/>
      <c r="M399" s="18"/>
      <c r="N399" s="18"/>
      <c r="O399" s="18"/>
      <c r="P399" s="18"/>
      <c r="Q399" s="18"/>
      <c r="R399" s="18"/>
      <c r="S399" s="18"/>
      <c r="T399" s="18"/>
      <c r="U399" s="18"/>
      <c r="V399" s="18"/>
      <c r="W399" s="18"/>
      <c r="X399" s="18"/>
      <c r="Y399" s="18"/>
      <c r="Z399" s="18"/>
      <c r="AA399" s="18"/>
      <c r="AB399" s="18"/>
      <c r="AC399" s="18"/>
      <c r="AD399" s="18"/>
      <c r="AE399" s="18"/>
      <c r="AF399" s="18"/>
      <c r="AG399" s="18"/>
    </row>
    <row r="400" spans="1:33" ht="16.5" customHeight="1" x14ac:dyDescent="0.3">
      <c r="A400" s="18"/>
      <c r="B400" s="18"/>
      <c r="C400" s="191"/>
      <c r="D400" s="191"/>
      <c r="E400" s="18"/>
      <c r="F400" s="18"/>
      <c r="G400" s="18"/>
      <c r="H400" s="18"/>
      <c r="I400" s="18"/>
      <c r="J400" s="18"/>
      <c r="K400" s="18"/>
      <c r="L400" s="18"/>
      <c r="M400" s="18"/>
      <c r="N400" s="18"/>
      <c r="O400" s="18"/>
      <c r="P400" s="18"/>
      <c r="Q400" s="18"/>
      <c r="R400" s="18"/>
      <c r="S400" s="18"/>
      <c r="T400" s="18"/>
      <c r="U400" s="18"/>
      <c r="V400" s="18"/>
      <c r="W400" s="18"/>
      <c r="X400" s="18"/>
      <c r="Y400" s="18"/>
      <c r="Z400" s="18"/>
      <c r="AA400" s="18"/>
      <c r="AB400" s="18"/>
      <c r="AC400" s="18"/>
      <c r="AD400" s="18"/>
      <c r="AE400" s="18"/>
      <c r="AF400" s="18"/>
      <c r="AG400" s="18"/>
    </row>
    <row r="401" spans="1:33" ht="16.5" customHeight="1" x14ac:dyDescent="0.3">
      <c r="A401" s="18"/>
      <c r="B401" s="18"/>
      <c r="C401" s="191"/>
      <c r="D401" s="191"/>
      <c r="E401" s="18"/>
      <c r="F401" s="18"/>
      <c r="G401" s="18"/>
      <c r="H401" s="18"/>
      <c r="I401" s="18"/>
      <c r="J401" s="18"/>
      <c r="K401" s="18"/>
      <c r="L401" s="18"/>
      <c r="M401" s="18"/>
      <c r="N401" s="18"/>
      <c r="O401" s="18"/>
      <c r="P401" s="18"/>
      <c r="Q401" s="18"/>
      <c r="R401" s="18"/>
      <c r="S401" s="18"/>
      <c r="T401" s="18"/>
      <c r="U401" s="18"/>
      <c r="V401" s="18"/>
      <c r="W401" s="18"/>
      <c r="X401" s="18"/>
      <c r="Y401" s="18"/>
      <c r="Z401" s="18"/>
      <c r="AA401" s="18"/>
      <c r="AB401" s="18"/>
      <c r="AC401" s="18"/>
      <c r="AD401" s="18"/>
      <c r="AE401" s="18"/>
      <c r="AF401" s="18"/>
      <c r="AG401" s="18"/>
    </row>
    <row r="402" spans="1:33" ht="16.5" customHeight="1" x14ac:dyDescent="0.3">
      <c r="A402" s="18"/>
      <c r="B402" s="18"/>
      <c r="C402" s="191"/>
      <c r="D402" s="191"/>
      <c r="E402" s="18"/>
      <c r="F402" s="18"/>
      <c r="G402" s="18"/>
      <c r="H402" s="18"/>
      <c r="I402" s="18"/>
      <c r="J402" s="18"/>
      <c r="K402" s="18"/>
      <c r="L402" s="18"/>
      <c r="M402" s="18"/>
      <c r="N402" s="18"/>
      <c r="O402" s="18"/>
      <c r="P402" s="18"/>
      <c r="Q402" s="18"/>
      <c r="R402" s="18"/>
      <c r="S402" s="18"/>
      <c r="T402" s="18"/>
      <c r="U402" s="18"/>
      <c r="V402" s="18"/>
      <c r="W402" s="18"/>
      <c r="X402" s="18"/>
      <c r="Y402" s="18"/>
      <c r="Z402" s="18"/>
      <c r="AA402" s="18"/>
      <c r="AB402" s="18"/>
      <c r="AC402" s="18"/>
      <c r="AD402" s="18"/>
      <c r="AE402" s="18"/>
      <c r="AF402" s="18"/>
      <c r="AG402" s="18"/>
    </row>
    <row r="403" spans="1:33" ht="16.5" customHeight="1" x14ac:dyDescent="0.3">
      <c r="A403" s="18"/>
      <c r="B403" s="18"/>
      <c r="C403" s="191"/>
      <c r="D403" s="191"/>
      <c r="E403" s="18"/>
      <c r="F403" s="18"/>
      <c r="G403" s="18"/>
      <c r="H403" s="18"/>
      <c r="I403" s="18"/>
      <c r="J403" s="18"/>
      <c r="K403" s="18"/>
      <c r="L403" s="18"/>
      <c r="M403" s="18"/>
      <c r="N403" s="18"/>
      <c r="O403" s="18"/>
      <c r="P403" s="18"/>
      <c r="Q403" s="18"/>
      <c r="R403" s="18"/>
      <c r="S403" s="18"/>
      <c r="T403" s="18"/>
      <c r="U403" s="18"/>
      <c r="V403" s="18"/>
      <c r="W403" s="18"/>
      <c r="X403" s="18"/>
      <c r="Y403" s="18"/>
      <c r="Z403" s="18"/>
      <c r="AA403" s="18"/>
      <c r="AB403" s="18"/>
      <c r="AC403" s="18"/>
      <c r="AD403" s="18"/>
      <c r="AE403" s="18"/>
      <c r="AF403" s="18"/>
      <c r="AG403" s="18"/>
    </row>
    <row r="404" spans="1:33" ht="16.5" customHeight="1" x14ac:dyDescent="0.3">
      <c r="A404" s="18"/>
      <c r="B404" s="18"/>
      <c r="C404" s="191"/>
      <c r="D404" s="191"/>
      <c r="E404" s="18"/>
      <c r="F404" s="18"/>
      <c r="G404" s="18"/>
      <c r="H404" s="18"/>
      <c r="I404" s="18"/>
      <c r="J404" s="18"/>
      <c r="K404" s="18"/>
      <c r="L404" s="18"/>
      <c r="M404" s="18"/>
      <c r="N404" s="18"/>
      <c r="O404" s="18"/>
      <c r="P404" s="18"/>
      <c r="Q404" s="18"/>
      <c r="R404" s="18"/>
      <c r="S404" s="18"/>
      <c r="T404" s="18"/>
      <c r="U404" s="18"/>
      <c r="V404" s="18"/>
      <c r="W404" s="18"/>
      <c r="X404" s="18"/>
      <c r="Y404" s="18"/>
      <c r="Z404" s="18"/>
      <c r="AA404" s="18"/>
      <c r="AB404" s="18"/>
      <c r="AC404" s="18"/>
      <c r="AD404" s="18"/>
      <c r="AE404" s="18"/>
      <c r="AF404" s="18"/>
      <c r="AG404" s="18"/>
    </row>
    <row r="405" spans="1:33" ht="16.5" customHeight="1" x14ac:dyDescent="0.3">
      <c r="A405" s="18"/>
      <c r="B405" s="18"/>
      <c r="C405" s="191"/>
      <c r="D405" s="191"/>
      <c r="E405" s="18"/>
      <c r="F405" s="18"/>
      <c r="G405" s="18"/>
      <c r="H405" s="18"/>
      <c r="I405" s="18"/>
      <c r="J405" s="18"/>
      <c r="K405" s="18"/>
      <c r="L405" s="18"/>
      <c r="M405" s="18"/>
      <c r="N405" s="18"/>
      <c r="O405" s="18"/>
      <c r="P405" s="18"/>
      <c r="Q405" s="18"/>
      <c r="R405" s="18"/>
      <c r="S405" s="18"/>
      <c r="T405" s="18"/>
      <c r="U405" s="18"/>
      <c r="V405" s="18"/>
      <c r="W405" s="18"/>
      <c r="X405" s="18"/>
      <c r="Y405" s="18"/>
      <c r="Z405" s="18"/>
      <c r="AA405" s="18"/>
      <c r="AB405" s="18"/>
      <c r="AC405" s="18"/>
      <c r="AD405" s="18"/>
      <c r="AE405" s="18"/>
      <c r="AF405" s="18"/>
      <c r="AG405" s="18"/>
    </row>
    <row r="406" spans="1:33" ht="16.5" customHeight="1" x14ac:dyDescent="0.3">
      <c r="A406" s="18"/>
      <c r="B406" s="18"/>
      <c r="C406" s="191"/>
      <c r="D406" s="191"/>
      <c r="E406" s="18"/>
      <c r="F406" s="18"/>
      <c r="G406" s="18"/>
      <c r="H406" s="18"/>
      <c r="I406" s="18"/>
      <c r="J406" s="18"/>
      <c r="K406" s="18"/>
      <c r="L406" s="18"/>
      <c r="M406" s="18"/>
      <c r="N406" s="18"/>
      <c r="O406" s="18"/>
      <c r="P406" s="18"/>
      <c r="Q406" s="18"/>
      <c r="R406" s="18"/>
      <c r="S406" s="18"/>
      <c r="T406" s="18"/>
      <c r="U406" s="18"/>
      <c r="V406" s="18"/>
      <c r="W406" s="18"/>
      <c r="X406" s="18"/>
      <c r="Y406" s="18"/>
      <c r="Z406" s="18"/>
      <c r="AA406" s="18"/>
      <c r="AB406" s="18"/>
      <c r="AC406" s="18"/>
      <c r="AD406" s="18"/>
      <c r="AE406" s="18"/>
      <c r="AF406" s="18"/>
      <c r="AG406" s="18"/>
    </row>
    <row r="407" spans="1:33" ht="16.5" customHeight="1" x14ac:dyDescent="0.3">
      <c r="A407" s="18"/>
      <c r="B407" s="18"/>
      <c r="C407" s="191"/>
      <c r="D407" s="191"/>
      <c r="E407" s="18"/>
      <c r="F407" s="18"/>
      <c r="G407" s="18"/>
      <c r="H407" s="18"/>
      <c r="I407" s="18"/>
      <c r="J407" s="18"/>
      <c r="K407" s="18"/>
      <c r="L407" s="18"/>
      <c r="M407" s="18"/>
      <c r="N407" s="18"/>
      <c r="O407" s="18"/>
      <c r="P407" s="18"/>
      <c r="Q407" s="18"/>
      <c r="R407" s="18"/>
      <c r="S407" s="18"/>
      <c r="T407" s="18"/>
      <c r="U407" s="18"/>
      <c r="V407" s="18"/>
      <c r="W407" s="18"/>
      <c r="X407" s="18"/>
      <c r="Y407" s="18"/>
      <c r="Z407" s="18"/>
      <c r="AA407" s="18"/>
      <c r="AB407" s="18"/>
      <c r="AC407" s="18"/>
      <c r="AD407" s="18"/>
      <c r="AE407" s="18"/>
      <c r="AF407" s="18"/>
      <c r="AG407" s="18"/>
    </row>
    <row r="408" spans="1:33" ht="16.5" customHeight="1" x14ac:dyDescent="0.3">
      <c r="A408" s="18"/>
      <c r="B408" s="18"/>
      <c r="C408" s="191"/>
      <c r="D408" s="191"/>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row>
    <row r="409" spans="1:33" ht="16.5" customHeight="1" x14ac:dyDescent="0.3">
      <c r="A409" s="18"/>
      <c r="B409" s="18"/>
      <c r="C409" s="191"/>
      <c r="D409" s="191"/>
      <c r="E409" s="18"/>
      <c r="F409" s="18"/>
      <c r="G409" s="18"/>
      <c r="H409" s="18"/>
      <c r="I409" s="18"/>
      <c r="J409" s="18"/>
      <c r="K409" s="18"/>
      <c r="L409" s="18"/>
      <c r="M409" s="18"/>
      <c r="N409" s="18"/>
      <c r="O409" s="18"/>
      <c r="P409" s="18"/>
      <c r="Q409" s="18"/>
      <c r="R409" s="18"/>
      <c r="S409" s="18"/>
      <c r="T409" s="18"/>
      <c r="U409" s="18"/>
      <c r="V409" s="18"/>
      <c r="W409" s="18"/>
      <c r="X409" s="18"/>
      <c r="Y409" s="18"/>
      <c r="Z409" s="18"/>
      <c r="AA409" s="18"/>
      <c r="AB409" s="18"/>
      <c r="AC409" s="18"/>
      <c r="AD409" s="18"/>
      <c r="AE409" s="18"/>
      <c r="AF409" s="18"/>
      <c r="AG409" s="18"/>
    </row>
    <row r="410" spans="1:33" ht="16.5" customHeight="1" x14ac:dyDescent="0.3">
      <c r="A410" s="18"/>
      <c r="B410" s="18"/>
      <c r="C410" s="191"/>
      <c r="D410" s="191"/>
      <c r="E410" s="18"/>
      <c r="F410" s="18"/>
      <c r="G410" s="18"/>
      <c r="H410" s="18"/>
      <c r="I410" s="18"/>
      <c r="J410" s="18"/>
      <c r="K410" s="18"/>
      <c r="L410" s="18"/>
      <c r="M410" s="18"/>
      <c r="N410" s="18"/>
      <c r="O410" s="18"/>
      <c r="P410" s="18"/>
      <c r="Q410" s="18"/>
      <c r="R410" s="18"/>
      <c r="S410" s="18"/>
      <c r="T410" s="18"/>
      <c r="U410" s="18"/>
      <c r="V410" s="18"/>
      <c r="W410" s="18"/>
      <c r="X410" s="18"/>
      <c r="Y410" s="18"/>
      <c r="Z410" s="18"/>
      <c r="AA410" s="18"/>
      <c r="AB410" s="18"/>
      <c r="AC410" s="18"/>
      <c r="AD410" s="18"/>
      <c r="AE410" s="18"/>
      <c r="AF410" s="18"/>
      <c r="AG410" s="18"/>
    </row>
    <row r="411" spans="1:33" ht="16.5" customHeight="1" x14ac:dyDescent="0.3">
      <c r="A411" s="18"/>
      <c r="B411" s="18"/>
      <c r="C411" s="191"/>
      <c r="D411" s="191"/>
      <c r="E411" s="18"/>
      <c r="F411" s="18"/>
      <c r="G411" s="18"/>
      <c r="H411" s="18"/>
      <c r="I411" s="18"/>
      <c r="J411" s="18"/>
      <c r="K411" s="18"/>
      <c r="L411" s="18"/>
      <c r="M411" s="18"/>
      <c r="N411" s="18"/>
      <c r="O411" s="18"/>
      <c r="P411" s="18"/>
      <c r="Q411" s="18"/>
      <c r="R411" s="18"/>
      <c r="S411" s="18"/>
      <c r="T411" s="18"/>
      <c r="U411" s="18"/>
      <c r="V411" s="18"/>
      <c r="W411" s="18"/>
      <c r="X411" s="18"/>
      <c r="Y411" s="18"/>
      <c r="Z411" s="18"/>
      <c r="AA411" s="18"/>
      <c r="AB411" s="18"/>
      <c r="AC411" s="18"/>
      <c r="AD411" s="18"/>
      <c r="AE411" s="18"/>
      <c r="AF411" s="18"/>
      <c r="AG411" s="18"/>
    </row>
    <row r="412" spans="1:33" ht="16.5" customHeight="1" x14ac:dyDescent="0.3">
      <c r="A412" s="18"/>
      <c r="B412" s="18"/>
      <c r="C412" s="191"/>
      <c r="D412" s="191"/>
      <c r="E412" s="18"/>
      <c r="F412" s="18"/>
      <c r="G412" s="18"/>
      <c r="H412" s="18"/>
      <c r="I412" s="18"/>
      <c r="J412" s="18"/>
      <c r="K412" s="18"/>
      <c r="L412" s="18"/>
      <c r="M412" s="18"/>
      <c r="N412" s="18"/>
      <c r="O412" s="18"/>
      <c r="P412" s="18"/>
      <c r="Q412" s="18"/>
      <c r="R412" s="18"/>
      <c r="S412" s="18"/>
      <c r="T412" s="18"/>
      <c r="U412" s="18"/>
      <c r="V412" s="18"/>
      <c r="W412" s="18"/>
      <c r="X412" s="18"/>
      <c r="Y412" s="18"/>
      <c r="Z412" s="18"/>
      <c r="AA412" s="18"/>
      <c r="AB412" s="18"/>
      <c r="AC412" s="18"/>
      <c r="AD412" s="18"/>
      <c r="AE412" s="18"/>
      <c r="AF412" s="18"/>
      <c r="AG412" s="18"/>
    </row>
    <row r="413" spans="1:33" ht="16.5" customHeight="1" x14ac:dyDescent="0.3">
      <c r="A413" s="18"/>
      <c r="B413" s="18"/>
      <c r="C413" s="191"/>
      <c r="D413" s="191"/>
      <c r="E413" s="18"/>
      <c r="F413" s="18"/>
      <c r="G413" s="18"/>
      <c r="H413" s="18"/>
      <c r="I413" s="18"/>
      <c r="J413" s="18"/>
      <c r="K413" s="18"/>
      <c r="L413" s="18"/>
      <c r="M413" s="18"/>
      <c r="N413" s="18"/>
      <c r="O413" s="18"/>
      <c r="P413" s="18"/>
      <c r="Q413" s="18"/>
      <c r="R413" s="18"/>
      <c r="S413" s="18"/>
      <c r="T413" s="18"/>
      <c r="U413" s="18"/>
      <c r="V413" s="18"/>
      <c r="W413" s="18"/>
      <c r="X413" s="18"/>
      <c r="Y413" s="18"/>
      <c r="Z413" s="18"/>
      <c r="AA413" s="18"/>
      <c r="AB413" s="18"/>
      <c r="AC413" s="18"/>
      <c r="AD413" s="18"/>
      <c r="AE413" s="18"/>
      <c r="AF413" s="18"/>
      <c r="AG413" s="18"/>
    </row>
    <row r="414" spans="1:33" ht="16.5" customHeight="1" x14ac:dyDescent="0.3">
      <c r="A414" s="18"/>
      <c r="B414" s="18"/>
      <c r="C414" s="191"/>
      <c r="D414" s="191"/>
      <c r="E414" s="18"/>
      <c r="F414" s="18"/>
      <c r="G414" s="18"/>
      <c r="H414" s="18"/>
      <c r="I414" s="18"/>
      <c r="J414" s="18"/>
      <c r="K414" s="18"/>
      <c r="L414" s="18"/>
      <c r="M414" s="18"/>
      <c r="N414" s="18"/>
      <c r="O414" s="18"/>
      <c r="P414" s="18"/>
      <c r="Q414" s="18"/>
      <c r="R414" s="18"/>
      <c r="S414" s="18"/>
      <c r="T414" s="18"/>
      <c r="U414" s="18"/>
      <c r="V414" s="18"/>
      <c r="W414" s="18"/>
      <c r="X414" s="18"/>
      <c r="Y414" s="18"/>
      <c r="Z414" s="18"/>
      <c r="AA414" s="18"/>
      <c r="AB414" s="18"/>
      <c r="AC414" s="18"/>
      <c r="AD414" s="18"/>
      <c r="AE414" s="18"/>
      <c r="AF414" s="18"/>
      <c r="AG414" s="18"/>
    </row>
    <row r="415" spans="1:33" ht="16.5" customHeight="1" x14ac:dyDescent="0.3">
      <c r="A415" s="18"/>
      <c r="B415" s="18"/>
      <c r="C415" s="191"/>
      <c r="D415" s="191"/>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8"/>
      <c r="AG415" s="18"/>
    </row>
    <row r="416" spans="1:33" ht="16.5" customHeight="1" x14ac:dyDescent="0.3">
      <c r="A416" s="18"/>
      <c r="B416" s="18"/>
      <c r="C416" s="191"/>
      <c r="D416" s="191"/>
      <c r="E416" s="18"/>
      <c r="F416" s="18"/>
      <c r="G416" s="18"/>
      <c r="H416" s="18"/>
      <c r="I416" s="18"/>
      <c r="J416" s="18"/>
      <c r="K416" s="18"/>
      <c r="L416" s="18"/>
      <c r="M416" s="18"/>
      <c r="N416" s="18"/>
      <c r="O416" s="18"/>
      <c r="P416" s="18"/>
      <c r="Q416" s="18"/>
      <c r="R416" s="18"/>
      <c r="S416" s="18"/>
      <c r="T416" s="18"/>
      <c r="U416" s="18"/>
      <c r="V416" s="18"/>
      <c r="W416" s="18"/>
      <c r="X416" s="18"/>
      <c r="Y416" s="18"/>
      <c r="Z416" s="18"/>
      <c r="AA416" s="18"/>
      <c r="AB416" s="18"/>
      <c r="AC416" s="18"/>
      <c r="AD416" s="18"/>
      <c r="AE416" s="18"/>
      <c r="AF416" s="18"/>
      <c r="AG416" s="18"/>
    </row>
    <row r="417" spans="1:33" ht="16.5" customHeight="1" x14ac:dyDescent="0.3">
      <c r="A417" s="18"/>
      <c r="B417" s="18"/>
      <c r="C417" s="191"/>
      <c r="D417" s="191"/>
      <c r="E417" s="18"/>
      <c r="F417" s="18"/>
      <c r="G417" s="18"/>
      <c r="H417" s="18"/>
      <c r="I417" s="18"/>
      <c r="J417" s="18"/>
      <c r="K417" s="18"/>
      <c r="L417" s="18"/>
      <c r="M417" s="18"/>
      <c r="N417" s="18"/>
      <c r="O417" s="18"/>
      <c r="P417" s="18"/>
      <c r="Q417" s="18"/>
      <c r="R417" s="18"/>
      <c r="S417" s="18"/>
      <c r="T417" s="18"/>
      <c r="U417" s="18"/>
      <c r="V417" s="18"/>
      <c r="W417" s="18"/>
      <c r="X417" s="18"/>
      <c r="Y417" s="18"/>
      <c r="Z417" s="18"/>
      <c r="AA417" s="18"/>
      <c r="AB417" s="18"/>
      <c r="AC417" s="18"/>
      <c r="AD417" s="18"/>
      <c r="AE417" s="18"/>
      <c r="AF417" s="18"/>
      <c r="AG417" s="18"/>
    </row>
    <row r="418" spans="1:33" ht="16.5" customHeight="1" x14ac:dyDescent="0.3">
      <c r="A418" s="18"/>
      <c r="B418" s="18"/>
      <c r="C418" s="191"/>
      <c r="D418" s="191"/>
      <c r="E418" s="18"/>
      <c r="F418" s="18"/>
      <c r="G418" s="18"/>
      <c r="H418" s="18"/>
      <c r="I418" s="18"/>
      <c r="J418" s="18"/>
      <c r="K418" s="18"/>
      <c r="L418" s="18"/>
      <c r="M418" s="18"/>
      <c r="N418" s="18"/>
      <c r="O418" s="18"/>
      <c r="P418" s="18"/>
      <c r="Q418" s="18"/>
      <c r="R418" s="18"/>
      <c r="S418" s="18"/>
      <c r="T418" s="18"/>
      <c r="U418" s="18"/>
      <c r="V418" s="18"/>
      <c r="W418" s="18"/>
      <c r="X418" s="18"/>
      <c r="Y418" s="18"/>
      <c r="Z418" s="18"/>
      <c r="AA418" s="18"/>
      <c r="AB418" s="18"/>
      <c r="AC418" s="18"/>
      <c r="AD418" s="18"/>
      <c r="AE418" s="18"/>
      <c r="AF418" s="18"/>
      <c r="AG418" s="18"/>
    </row>
    <row r="419" spans="1:33" ht="16.5" customHeight="1" x14ac:dyDescent="0.3">
      <c r="A419" s="18"/>
      <c r="B419" s="18"/>
      <c r="C419" s="191"/>
      <c r="D419" s="191"/>
      <c r="E419" s="18"/>
      <c r="F419" s="18"/>
      <c r="G419" s="18"/>
      <c r="H419" s="18"/>
      <c r="I419" s="18"/>
      <c r="J419" s="18"/>
      <c r="K419" s="18"/>
      <c r="L419" s="18"/>
      <c r="M419" s="18"/>
      <c r="N419" s="18"/>
      <c r="O419" s="18"/>
      <c r="P419" s="18"/>
      <c r="Q419" s="18"/>
      <c r="R419" s="18"/>
      <c r="S419" s="18"/>
      <c r="T419" s="18"/>
      <c r="U419" s="18"/>
      <c r="V419" s="18"/>
      <c r="W419" s="18"/>
      <c r="X419" s="18"/>
      <c r="Y419" s="18"/>
      <c r="Z419" s="18"/>
      <c r="AA419" s="18"/>
      <c r="AB419" s="18"/>
      <c r="AC419" s="18"/>
      <c r="AD419" s="18"/>
      <c r="AE419" s="18"/>
      <c r="AF419" s="18"/>
      <c r="AG419" s="18"/>
    </row>
    <row r="420" spans="1:33" ht="16.5" customHeight="1" x14ac:dyDescent="0.3">
      <c r="A420" s="18"/>
      <c r="B420" s="18"/>
      <c r="C420" s="191"/>
      <c r="D420" s="191"/>
      <c r="E420" s="18"/>
      <c r="F420" s="18"/>
      <c r="G420" s="18"/>
      <c r="H420" s="18"/>
      <c r="I420" s="18"/>
      <c r="J420" s="18"/>
      <c r="K420" s="18"/>
      <c r="L420" s="18"/>
      <c r="M420" s="18"/>
      <c r="N420" s="18"/>
      <c r="O420" s="18"/>
      <c r="P420" s="18"/>
      <c r="Q420" s="18"/>
      <c r="R420" s="18"/>
      <c r="S420" s="18"/>
      <c r="T420" s="18"/>
      <c r="U420" s="18"/>
      <c r="V420" s="18"/>
      <c r="W420" s="18"/>
      <c r="X420" s="18"/>
      <c r="Y420" s="18"/>
      <c r="Z420" s="18"/>
      <c r="AA420" s="18"/>
      <c r="AB420" s="18"/>
      <c r="AC420" s="18"/>
      <c r="AD420" s="18"/>
      <c r="AE420" s="18"/>
      <c r="AF420" s="18"/>
      <c r="AG420" s="18"/>
    </row>
    <row r="421" spans="1:33" ht="16.5" customHeight="1" x14ac:dyDescent="0.3">
      <c r="A421" s="18"/>
      <c r="B421" s="18"/>
      <c r="C421" s="191"/>
      <c r="D421" s="191"/>
      <c r="E421" s="18"/>
      <c r="F421" s="18"/>
      <c r="G421" s="18"/>
      <c r="H421" s="18"/>
      <c r="I421" s="18"/>
      <c r="J421" s="18"/>
      <c r="K421" s="18"/>
      <c r="L421" s="18"/>
      <c r="M421" s="18"/>
      <c r="N421" s="18"/>
      <c r="O421" s="18"/>
      <c r="P421" s="18"/>
      <c r="Q421" s="18"/>
      <c r="R421" s="18"/>
      <c r="S421" s="18"/>
      <c r="T421" s="18"/>
      <c r="U421" s="18"/>
      <c r="V421" s="18"/>
      <c r="W421" s="18"/>
      <c r="X421" s="18"/>
      <c r="Y421" s="18"/>
      <c r="Z421" s="18"/>
      <c r="AA421" s="18"/>
      <c r="AB421" s="18"/>
      <c r="AC421" s="18"/>
      <c r="AD421" s="18"/>
      <c r="AE421" s="18"/>
      <c r="AF421" s="18"/>
      <c r="AG421" s="18"/>
    </row>
    <row r="422" spans="1:33" ht="16.5" customHeight="1" x14ac:dyDescent="0.3">
      <c r="A422" s="18"/>
      <c r="B422" s="18"/>
      <c r="C422" s="191"/>
      <c r="D422" s="191"/>
      <c r="E422" s="18"/>
      <c r="F422" s="18"/>
      <c r="G422" s="18"/>
      <c r="H422" s="18"/>
      <c r="I422" s="18"/>
      <c r="J422" s="18"/>
      <c r="K422" s="18"/>
      <c r="L422" s="18"/>
      <c r="M422" s="18"/>
      <c r="N422" s="18"/>
      <c r="O422" s="18"/>
      <c r="P422" s="18"/>
      <c r="Q422" s="18"/>
      <c r="R422" s="18"/>
      <c r="S422" s="18"/>
      <c r="T422" s="18"/>
      <c r="U422" s="18"/>
      <c r="V422" s="18"/>
      <c r="W422" s="18"/>
      <c r="X422" s="18"/>
      <c r="Y422" s="18"/>
      <c r="Z422" s="18"/>
      <c r="AA422" s="18"/>
      <c r="AB422" s="18"/>
      <c r="AC422" s="18"/>
      <c r="AD422" s="18"/>
      <c r="AE422" s="18"/>
      <c r="AF422" s="18"/>
      <c r="AG422" s="18"/>
    </row>
    <row r="423" spans="1:33" ht="16.5" customHeight="1" x14ac:dyDescent="0.3">
      <c r="A423" s="18"/>
      <c r="B423" s="18"/>
      <c r="C423" s="191"/>
      <c r="D423" s="191"/>
      <c r="E423" s="18"/>
      <c r="F423" s="18"/>
      <c r="G423" s="18"/>
      <c r="H423" s="18"/>
      <c r="I423" s="18"/>
      <c r="J423" s="18"/>
      <c r="K423" s="18"/>
      <c r="L423" s="18"/>
      <c r="M423" s="18"/>
      <c r="N423" s="18"/>
      <c r="O423" s="18"/>
      <c r="P423" s="18"/>
      <c r="Q423" s="18"/>
      <c r="R423" s="18"/>
      <c r="S423" s="18"/>
      <c r="T423" s="18"/>
      <c r="U423" s="18"/>
      <c r="V423" s="18"/>
      <c r="W423" s="18"/>
      <c r="X423" s="18"/>
      <c r="Y423" s="18"/>
      <c r="Z423" s="18"/>
      <c r="AA423" s="18"/>
      <c r="AB423" s="18"/>
      <c r="AC423" s="18"/>
      <c r="AD423" s="18"/>
      <c r="AE423" s="18"/>
      <c r="AF423" s="18"/>
      <c r="AG423" s="18"/>
    </row>
    <row r="424" spans="1:33" ht="16.5" customHeight="1" x14ac:dyDescent="0.3">
      <c r="A424" s="18"/>
      <c r="B424" s="18"/>
      <c r="C424" s="191"/>
      <c r="D424" s="191"/>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row>
    <row r="425" spans="1:33" ht="16.5" customHeight="1" x14ac:dyDescent="0.3">
      <c r="A425" s="18"/>
      <c r="B425" s="18"/>
      <c r="C425" s="191"/>
      <c r="D425" s="191"/>
      <c r="E425" s="18"/>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8"/>
      <c r="AE425" s="18"/>
      <c r="AF425" s="18"/>
      <c r="AG425" s="18"/>
    </row>
    <row r="426" spans="1:33" ht="16.5" customHeight="1" x14ac:dyDescent="0.3">
      <c r="A426" s="18"/>
      <c r="B426" s="18"/>
      <c r="C426" s="191"/>
      <c r="D426" s="191"/>
      <c r="E426" s="18"/>
      <c r="F426" s="18"/>
      <c r="G426" s="18"/>
      <c r="H426" s="18"/>
      <c r="I426" s="18"/>
      <c r="J426" s="18"/>
      <c r="K426" s="18"/>
      <c r="L426" s="18"/>
      <c r="M426" s="18"/>
      <c r="N426" s="18"/>
      <c r="O426" s="18"/>
      <c r="P426" s="18"/>
      <c r="Q426" s="18"/>
      <c r="R426" s="18"/>
      <c r="S426" s="18"/>
      <c r="T426" s="18"/>
      <c r="U426" s="18"/>
      <c r="V426" s="18"/>
      <c r="W426" s="18"/>
      <c r="X426" s="18"/>
      <c r="Y426" s="18"/>
      <c r="Z426" s="18"/>
      <c r="AA426" s="18"/>
      <c r="AB426" s="18"/>
      <c r="AC426" s="18"/>
      <c r="AD426" s="18"/>
      <c r="AE426" s="18"/>
      <c r="AF426" s="18"/>
      <c r="AG426" s="18"/>
    </row>
    <row r="427" spans="1:33" ht="16.5" customHeight="1" x14ac:dyDescent="0.3">
      <c r="A427" s="18"/>
      <c r="B427" s="18"/>
      <c r="C427" s="191"/>
      <c r="D427" s="191"/>
      <c r="E427" s="18"/>
      <c r="F427" s="18"/>
      <c r="G427" s="18"/>
      <c r="H427" s="18"/>
      <c r="I427" s="18"/>
      <c r="J427" s="18"/>
      <c r="K427" s="18"/>
      <c r="L427" s="18"/>
      <c r="M427" s="18"/>
      <c r="N427" s="18"/>
      <c r="O427" s="18"/>
      <c r="P427" s="18"/>
      <c r="Q427" s="18"/>
      <c r="R427" s="18"/>
      <c r="S427" s="18"/>
      <c r="T427" s="18"/>
      <c r="U427" s="18"/>
      <c r="V427" s="18"/>
      <c r="W427" s="18"/>
      <c r="X427" s="18"/>
      <c r="Y427" s="18"/>
      <c r="Z427" s="18"/>
      <c r="AA427" s="18"/>
      <c r="AB427" s="18"/>
      <c r="AC427" s="18"/>
      <c r="AD427" s="18"/>
      <c r="AE427" s="18"/>
      <c r="AF427" s="18"/>
      <c r="AG427" s="18"/>
    </row>
    <row r="428" spans="1:33" ht="16.5" customHeight="1" x14ac:dyDescent="0.3">
      <c r="A428" s="18"/>
      <c r="B428" s="18"/>
      <c r="C428" s="191"/>
      <c r="D428" s="191"/>
      <c r="E428" s="18"/>
      <c r="F428" s="18"/>
      <c r="G428" s="18"/>
      <c r="H428" s="18"/>
      <c r="I428" s="18"/>
      <c r="J428" s="18"/>
      <c r="K428" s="18"/>
      <c r="L428" s="18"/>
      <c r="M428" s="18"/>
      <c r="N428" s="18"/>
      <c r="O428" s="18"/>
      <c r="P428" s="18"/>
      <c r="Q428" s="18"/>
      <c r="R428" s="18"/>
      <c r="S428" s="18"/>
      <c r="T428" s="18"/>
      <c r="U428" s="18"/>
      <c r="V428" s="18"/>
      <c r="W428" s="18"/>
      <c r="X428" s="18"/>
      <c r="Y428" s="18"/>
      <c r="Z428" s="18"/>
      <c r="AA428" s="18"/>
      <c r="AB428" s="18"/>
      <c r="AC428" s="18"/>
      <c r="AD428" s="18"/>
      <c r="AE428" s="18"/>
      <c r="AF428" s="18"/>
      <c r="AG428" s="18"/>
    </row>
    <row r="429" spans="1:33" ht="16.5" customHeight="1" x14ac:dyDescent="0.3">
      <c r="A429" s="18"/>
      <c r="B429" s="18"/>
      <c r="C429" s="191"/>
      <c r="D429" s="191"/>
      <c r="E429" s="18"/>
      <c r="F429" s="18"/>
      <c r="G429" s="18"/>
      <c r="H429" s="18"/>
      <c r="I429" s="18"/>
      <c r="J429" s="18"/>
      <c r="K429" s="18"/>
      <c r="L429" s="18"/>
      <c r="M429" s="18"/>
      <c r="N429" s="18"/>
      <c r="O429" s="18"/>
      <c r="P429" s="18"/>
      <c r="Q429" s="18"/>
      <c r="R429" s="18"/>
      <c r="S429" s="18"/>
      <c r="T429" s="18"/>
      <c r="U429" s="18"/>
      <c r="V429" s="18"/>
      <c r="W429" s="18"/>
      <c r="X429" s="18"/>
      <c r="Y429" s="18"/>
      <c r="Z429" s="18"/>
      <c r="AA429" s="18"/>
      <c r="AB429" s="18"/>
      <c r="AC429" s="18"/>
      <c r="AD429" s="18"/>
      <c r="AE429" s="18"/>
      <c r="AF429" s="18"/>
      <c r="AG429" s="18"/>
    </row>
    <row r="430" spans="1:33" ht="16.5" customHeight="1" x14ac:dyDescent="0.3">
      <c r="A430" s="18"/>
      <c r="B430" s="18"/>
      <c r="C430" s="191"/>
      <c r="D430" s="191"/>
      <c r="E430" s="18"/>
      <c r="F430" s="18"/>
      <c r="G430" s="18"/>
      <c r="H430" s="18"/>
      <c r="I430" s="18"/>
      <c r="J430" s="18"/>
      <c r="K430" s="18"/>
      <c r="L430" s="18"/>
      <c r="M430" s="18"/>
      <c r="N430" s="18"/>
      <c r="O430" s="18"/>
      <c r="P430" s="18"/>
      <c r="Q430" s="18"/>
      <c r="R430" s="18"/>
      <c r="S430" s="18"/>
      <c r="T430" s="18"/>
      <c r="U430" s="18"/>
      <c r="V430" s="18"/>
      <c r="W430" s="18"/>
      <c r="X430" s="18"/>
      <c r="Y430" s="18"/>
      <c r="Z430" s="18"/>
      <c r="AA430" s="18"/>
      <c r="AB430" s="18"/>
      <c r="AC430" s="18"/>
      <c r="AD430" s="18"/>
      <c r="AE430" s="18"/>
      <c r="AF430" s="18"/>
      <c r="AG430" s="18"/>
    </row>
    <row r="431" spans="1:33" ht="16.5" customHeight="1" x14ac:dyDescent="0.3">
      <c r="A431" s="18"/>
      <c r="B431" s="18"/>
      <c r="C431" s="191"/>
      <c r="D431" s="191"/>
      <c r="E431" s="18"/>
      <c r="F431" s="18"/>
      <c r="G431" s="18"/>
      <c r="H431" s="18"/>
      <c r="I431" s="18"/>
      <c r="J431" s="18"/>
      <c r="K431" s="18"/>
      <c r="L431" s="18"/>
      <c r="M431" s="18"/>
      <c r="N431" s="18"/>
      <c r="O431" s="18"/>
      <c r="P431" s="18"/>
      <c r="Q431" s="18"/>
      <c r="R431" s="18"/>
      <c r="S431" s="18"/>
      <c r="T431" s="18"/>
      <c r="U431" s="18"/>
      <c r="V431" s="18"/>
      <c r="W431" s="18"/>
      <c r="X431" s="18"/>
      <c r="Y431" s="18"/>
      <c r="Z431" s="18"/>
      <c r="AA431" s="18"/>
      <c r="AB431" s="18"/>
      <c r="AC431" s="18"/>
      <c r="AD431" s="18"/>
      <c r="AE431" s="18"/>
      <c r="AF431" s="18"/>
      <c r="AG431" s="18"/>
    </row>
    <row r="432" spans="1:33" ht="16.5" customHeight="1" x14ac:dyDescent="0.3">
      <c r="A432" s="18"/>
      <c r="B432" s="18"/>
      <c r="C432" s="191"/>
      <c r="D432" s="191"/>
      <c r="E432" s="18"/>
      <c r="F432" s="18"/>
      <c r="G432" s="18"/>
      <c r="H432" s="18"/>
      <c r="I432" s="18"/>
      <c r="J432" s="18"/>
      <c r="K432" s="18"/>
      <c r="L432" s="18"/>
      <c r="M432" s="18"/>
      <c r="N432" s="18"/>
      <c r="O432" s="18"/>
      <c r="P432" s="18"/>
      <c r="Q432" s="18"/>
      <c r="R432" s="18"/>
      <c r="S432" s="18"/>
      <c r="T432" s="18"/>
      <c r="U432" s="18"/>
      <c r="V432" s="18"/>
      <c r="W432" s="18"/>
      <c r="X432" s="18"/>
      <c r="Y432" s="18"/>
      <c r="Z432" s="18"/>
      <c r="AA432" s="18"/>
      <c r="AB432" s="18"/>
      <c r="AC432" s="18"/>
      <c r="AD432" s="18"/>
      <c r="AE432" s="18"/>
      <c r="AF432" s="18"/>
      <c r="AG432" s="18"/>
    </row>
    <row r="433" spans="1:33" ht="16.5" customHeight="1" x14ac:dyDescent="0.3">
      <c r="A433" s="18"/>
      <c r="B433" s="18"/>
      <c r="C433" s="191"/>
      <c r="D433" s="191"/>
      <c r="E433" s="18"/>
      <c r="F433" s="18"/>
      <c r="G433" s="18"/>
      <c r="H433" s="18"/>
      <c r="I433" s="18"/>
      <c r="J433" s="18"/>
      <c r="K433" s="18"/>
      <c r="L433" s="18"/>
      <c r="M433" s="18"/>
      <c r="N433" s="18"/>
      <c r="O433" s="18"/>
      <c r="P433" s="18"/>
      <c r="Q433" s="18"/>
      <c r="R433" s="18"/>
      <c r="S433" s="18"/>
      <c r="T433" s="18"/>
      <c r="U433" s="18"/>
      <c r="V433" s="18"/>
      <c r="W433" s="18"/>
      <c r="X433" s="18"/>
      <c r="Y433" s="18"/>
      <c r="Z433" s="18"/>
      <c r="AA433" s="18"/>
      <c r="AB433" s="18"/>
      <c r="AC433" s="18"/>
      <c r="AD433" s="18"/>
      <c r="AE433" s="18"/>
      <c r="AF433" s="18"/>
      <c r="AG433" s="18"/>
    </row>
    <row r="434" spans="1:33" ht="16.5" customHeight="1" x14ac:dyDescent="0.3">
      <c r="A434" s="18"/>
      <c r="B434" s="18"/>
      <c r="C434" s="191"/>
      <c r="D434" s="191"/>
      <c r="E434" s="18"/>
      <c r="F434" s="18"/>
      <c r="G434" s="18"/>
      <c r="H434" s="18"/>
      <c r="I434" s="18"/>
      <c r="J434" s="18"/>
      <c r="K434" s="18"/>
      <c r="L434" s="18"/>
      <c r="M434" s="18"/>
      <c r="N434" s="18"/>
      <c r="O434" s="18"/>
      <c r="P434" s="18"/>
      <c r="Q434" s="18"/>
      <c r="R434" s="18"/>
      <c r="S434" s="18"/>
      <c r="T434" s="18"/>
      <c r="U434" s="18"/>
      <c r="V434" s="18"/>
      <c r="W434" s="18"/>
      <c r="X434" s="18"/>
      <c r="Y434" s="18"/>
      <c r="Z434" s="18"/>
      <c r="AA434" s="18"/>
      <c r="AB434" s="18"/>
      <c r="AC434" s="18"/>
      <c r="AD434" s="18"/>
      <c r="AE434" s="18"/>
      <c r="AF434" s="18"/>
      <c r="AG434" s="18"/>
    </row>
    <row r="435" spans="1:33" ht="16.5" customHeight="1" x14ac:dyDescent="0.3">
      <c r="A435" s="18"/>
      <c r="B435" s="18"/>
      <c r="C435" s="191"/>
      <c r="D435" s="191"/>
      <c r="E435" s="18"/>
      <c r="F435" s="18"/>
      <c r="G435" s="18"/>
      <c r="H435" s="18"/>
      <c r="I435" s="18"/>
      <c r="J435" s="18"/>
      <c r="K435" s="18"/>
      <c r="L435" s="18"/>
      <c r="M435" s="18"/>
      <c r="N435" s="18"/>
      <c r="O435" s="18"/>
      <c r="P435" s="18"/>
      <c r="Q435" s="18"/>
      <c r="R435" s="18"/>
      <c r="S435" s="18"/>
      <c r="T435" s="18"/>
      <c r="U435" s="18"/>
      <c r="V435" s="18"/>
      <c r="W435" s="18"/>
      <c r="X435" s="18"/>
      <c r="Y435" s="18"/>
      <c r="Z435" s="18"/>
      <c r="AA435" s="18"/>
      <c r="AB435" s="18"/>
      <c r="AC435" s="18"/>
      <c r="AD435" s="18"/>
      <c r="AE435" s="18"/>
      <c r="AF435" s="18"/>
      <c r="AG435" s="18"/>
    </row>
    <row r="436" spans="1:33" ht="16.5" customHeight="1" x14ac:dyDescent="0.3">
      <c r="A436" s="18"/>
      <c r="B436" s="18"/>
      <c r="C436" s="191"/>
      <c r="D436" s="191"/>
      <c r="E436" s="18"/>
      <c r="F436" s="18"/>
      <c r="G436" s="18"/>
      <c r="H436" s="18"/>
      <c r="I436" s="18"/>
      <c r="J436" s="18"/>
      <c r="K436" s="18"/>
      <c r="L436" s="18"/>
      <c r="M436" s="18"/>
      <c r="N436" s="18"/>
      <c r="O436" s="18"/>
      <c r="P436" s="18"/>
      <c r="Q436" s="18"/>
      <c r="R436" s="18"/>
      <c r="S436" s="18"/>
      <c r="T436" s="18"/>
      <c r="U436" s="18"/>
      <c r="V436" s="18"/>
      <c r="W436" s="18"/>
      <c r="X436" s="18"/>
      <c r="Y436" s="18"/>
      <c r="Z436" s="18"/>
      <c r="AA436" s="18"/>
      <c r="AB436" s="18"/>
      <c r="AC436" s="18"/>
      <c r="AD436" s="18"/>
      <c r="AE436" s="18"/>
      <c r="AF436" s="18"/>
      <c r="AG436" s="18"/>
    </row>
    <row r="437" spans="1:33" ht="16.5" customHeight="1" x14ac:dyDescent="0.3">
      <c r="A437" s="18"/>
      <c r="B437" s="18"/>
      <c r="C437" s="191"/>
      <c r="D437" s="191"/>
      <c r="E437" s="18"/>
      <c r="F437" s="18"/>
      <c r="G437" s="18"/>
      <c r="H437" s="18"/>
      <c r="I437" s="18"/>
      <c r="J437" s="18"/>
      <c r="K437" s="18"/>
      <c r="L437" s="18"/>
      <c r="M437" s="18"/>
      <c r="N437" s="18"/>
      <c r="O437" s="18"/>
      <c r="P437" s="18"/>
      <c r="Q437" s="18"/>
      <c r="R437" s="18"/>
      <c r="S437" s="18"/>
      <c r="T437" s="18"/>
      <c r="U437" s="18"/>
      <c r="V437" s="18"/>
      <c r="W437" s="18"/>
      <c r="X437" s="18"/>
      <c r="Y437" s="18"/>
      <c r="Z437" s="18"/>
      <c r="AA437" s="18"/>
      <c r="AB437" s="18"/>
      <c r="AC437" s="18"/>
      <c r="AD437" s="18"/>
      <c r="AE437" s="18"/>
      <c r="AF437" s="18"/>
      <c r="AG437" s="18"/>
    </row>
    <row r="438" spans="1:33" ht="16.5" customHeight="1" x14ac:dyDescent="0.3">
      <c r="A438" s="18"/>
      <c r="B438" s="18"/>
      <c r="C438" s="191"/>
      <c r="D438" s="191"/>
      <c r="E438" s="18"/>
      <c r="F438" s="18"/>
      <c r="G438" s="18"/>
      <c r="H438" s="18"/>
      <c r="I438" s="18"/>
      <c r="J438" s="18"/>
      <c r="K438" s="18"/>
      <c r="L438" s="18"/>
      <c r="M438" s="18"/>
      <c r="N438" s="18"/>
      <c r="O438" s="18"/>
      <c r="P438" s="18"/>
      <c r="Q438" s="18"/>
      <c r="R438" s="18"/>
      <c r="S438" s="18"/>
      <c r="T438" s="18"/>
      <c r="U438" s="18"/>
      <c r="V438" s="18"/>
      <c r="W438" s="18"/>
      <c r="X438" s="18"/>
      <c r="Y438" s="18"/>
      <c r="Z438" s="18"/>
      <c r="AA438" s="18"/>
      <c r="AB438" s="18"/>
      <c r="AC438" s="18"/>
      <c r="AD438" s="18"/>
      <c r="AE438" s="18"/>
      <c r="AF438" s="18"/>
      <c r="AG438" s="18"/>
    </row>
    <row r="439" spans="1:33" ht="16.5" customHeight="1" x14ac:dyDescent="0.3">
      <c r="A439" s="18"/>
      <c r="B439" s="18"/>
      <c r="C439" s="191"/>
      <c r="D439" s="191"/>
      <c r="E439" s="18"/>
      <c r="F439" s="18"/>
      <c r="G439" s="18"/>
      <c r="H439" s="18"/>
      <c r="I439" s="18"/>
      <c r="J439" s="18"/>
      <c r="K439" s="18"/>
      <c r="L439" s="18"/>
      <c r="M439" s="18"/>
      <c r="N439" s="18"/>
      <c r="O439" s="18"/>
      <c r="P439" s="18"/>
      <c r="Q439" s="18"/>
      <c r="R439" s="18"/>
      <c r="S439" s="18"/>
      <c r="T439" s="18"/>
      <c r="U439" s="18"/>
      <c r="V439" s="18"/>
      <c r="W439" s="18"/>
      <c r="X439" s="18"/>
      <c r="Y439" s="18"/>
      <c r="Z439" s="18"/>
      <c r="AA439" s="18"/>
      <c r="AB439" s="18"/>
      <c r="AC439" s="18"/>
      <c r="AD439" s="18"/>
      <c r="AE439" s="18"/>
      <c r="AF439" s="18"/>
      <c r="AG439" s="18"/>
    </row>
    <row r="440" spans="1:33" ht="16.5" customHeight="1" x14ac:dyDescent="0.3">
      <c r="A440" s="18"/>
      <c r="B440" s="18"/>
      <c r="C440" s="191"/>
      <c r="D440" s="191"/>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row>
    <row r="441" spans="1:33" ht="16.5" customHeight="1" x14ac:dyDescent="0.3">
      <c r="A441" s="18"/>
      <c r="B441" s="18"/>
      <c r="C441" s="191"/>
      <c r="D441" s="191"/>
      <c r="E441" s="18"/>
      <c r="F441" s="18"/>
      <c r="G441" s="18"/>
      <c r="H441" s="18"/>
      <c r="I441" s="18"/>
      <c r="J441" s="18"/>
      <c r="K441" s="18"/>
      <c r="L441" s="18"/>
      <c r="M441" s="18"/>
      <c r="N441" s="18"/>
      <c r="O441" s="18"/>
      <c r="P441" s="18"/>
      <c r="Q441" s="18"/>
      <c r="R441" s="18"/>
      <c r="S441" s="18"/>
      <c r="T441" s="18"/>
      <c r="U441" s="18"/>
      <c r="V441" s="18"/>
      <c r="W441" s="18"/>
      <c r="X441" s="18"/>
      <c r="Y441" s="18"/>
      <c r="Z441" s="18"/>
      <c r="AA441" s="18"/>
      <c r="AB441" s="18"/>
      <c r="AC441" s="18"/>
      <c r="AD441" s="18"/>
      <c r="AE441" s="18"/>
      <c r="AF441" s="18"/>
      <c r="AG441" s="18"/>
    </row>
    <row r="442" spans="1:33" ht="16.5" customHeight="1" x14ac:dyDescent="0.3">
      <c r="A442" s="18"/>
      <c r="B442" s="18"/>
      <c r="C442" s="191"/>
      <c r="D442" s="191"/>
      <c r="E442" s="18"/>
      <c r="F442" s="18"/>
      <c r="G442" s="18"/>
      <c r="H442" s="18"/>
      <c r="I442" s="18"/>
      <c r="J442" s="18"/>
      <c r="K442" s="18"/>
      <c r="L442" s="18"/>
      <c r="M442" s="18"/>
      <c r="N442" s="18"/>
      <c r="O442" s="18"/>
      <c r="P442" s="18"/>
      <c r="Q442" s="18"/>
      <c r="R442" s="18"/>
      <c r="S442" s="18"/>
      <c r="T442" s="18"/>
      <c r="U442" s="18"/>
      <c r="V442" s="18"/>
      <c r="W442" s="18"/>
      <c r="X442" s="18"/>
      <c r="Y442" s="18"/>
      <c r="Z442" s="18"/>
      <c r="AA442" s="18"/>
      <c r="AB442" s="18"/>
      <c r="AC442" s="18"/>
      <c r="AD442" s="18"/>
      <c r="AE442" s="18"/>
      <c r="AF442" s="18"/>
      <c r="AG442" s="18"/>
    </row>
    <row r="443" spans="1:33" ht="16.5" customHeight="1" x14ac:dyDescent="0.3">
      <c r="A443" s="18"/>
      <c r="B443" s="18"/>
      <c r="C443" s="191"/>
      <c r="D443" s="191"/>
      <c r="E443" s="18"/>
      <c r="F443" s="18"/>
      <c r="G443" s="18"/>
      <c r="H443" s="18"/>
      <c r="I443" s="18"/>
      <c r="J443" s="18"/>
      <c r="K443" s="18"/>
      <c r="L443" s="18"/>
      <c r="M443" s="18"/>
      <c r="N443" s="18"/>
      <c r="O443" s="18"/>
      <c r="P443" s="18"/>
      <c r="Q443" s="18"/>
      <c r="R443" s="18"/>
      <c r="S443" s="18"/>
      <c r="T443" s="18"/>
      <c r="U443" s="18"/>
      <c r="V443" s="18"/>
      <c r="W443" s="18"/>
      <c r="X443" s="18"/>
      <c r="Y443" s="18"/>
      <c r="Z443" s="18"/>
      <c r="AA443" s="18"/>
      <c r="AB443" s="18"/>
      <c r="AC443" s="18"/>
      <c r="AD443" s="18"/>
      <c r="AE443" s="18"/>
      <c r="AF443" s="18"/>
      <c r="AG443" s="18"/>
    </row>
    <row r="444" spans="1:33" ht="16.5" customHeight="1" x14ac:dyDescent="0.3">
      <c r="A444" s="18"/>
      <c r="B444" s="18"/>
      <c r="C444" s="191"/>
      <c r="D444" s="191"/>
      <c r="E444" s="18"/>
      <c r="F444" s="18"/>
      <c r="G444" s="18"/>
      <c r="H444" s="18"/>
      <c r="I444" s="18"/>
      <c r="J444" s="18"/>
      <c r="K444" s="18"/>
      <c r="L444" s="18"/>
      <c r="M444" s="18"/>
      <c r="N444" s="18"/>
      <c r="O444" s="18"/>
      <c r="P444" s="18"/>
      <c r="Q444" s="18"/>
      <c r="R444" s="18"/>
      <c r="S444" s="18"/>
      <c r="T444" s="18"/>
      <c r="U444" s="18"/>
      <c r="V444" s="18"/>
      <c r="W444" s="18"/>
      <c r="X444" s="18"/>
      <c r="Y444" s="18"/>
      <c r="Z444" s="18"/>
      <c r="AA444" s="18"/>
      <c r="AB444" s="18"/>
      <c r="AC444" s="18"/>
      <c r="AD444" s="18"/>
      <c r="AE444" s="18"/>
      <c r="AF444" s="18"/>
      <c r="AG444" s="18"/>
    </row>
    <row r="445" spans="1:33" ht="16.5" customHeight="1" x14ac:dyDescent="0.3">
      <c r="A445" s="18"/>
      <c r="B445" s="18"/>
      <c r="C445" s="191"/>
      <c r="D445" s="191"/>
      <c r="E445" s="18"/>
      <c r="F445" s="18"/>
      <c r="G445" s="18"/>
      <c r="H445" s="18"/>
      <c r="I445" s="18"/>
      <c r="J445" s="18"/>
      <c r="K445" s="18"/>
      <c r="L445" s="18"/>
      <c r="M445" s="18"/>
      <c r="N445" s="18"/>
      <c r="O445" s="18"/>
      <c r="P445" s="18"/>
      <c r="Q445" s="18"/>
      <c r="R445" s="18"/>
      <c r="S445" s="18"/>
      <c r="T445" s="18"/>
      <c r="U445" s="18"/>
      <c r="V445" s="18"/>
      <c r="W445" s="18"/>
      <c r="X445" s="18"/>
      <c r="Y445" s="18"/>
      <c r="Z445" s="18"/>
      <c r="AA445" s="18"/>
      <c r="AB445" s="18"/>
      <c r="AC445" s="18"/>
      <c r="AD445" s="18"/>
      <c r="AE445" s="18"/>
      <c r="AF445" s="18"/>
      <c r="AG445" s="18"/>
    </row>
    <row r="446" spans="1:33" ht="16.5" customHeight="1" x14ac:dyDescent="0.3">
      <c r="A446" s="18"/>
      <c r="B446" s="18"/>
      <c r="C446" s="191"/>
      <c r="D446" s="191"/>
      <c r="E446" s="18"/>
      <c r="F446" s="18"/>
      <c r="G446" s="18"/>
      <c r="H446" s="18"/>
      <c r="I446" s="18"/>
      <c r="J446" s="18"/>
      <c r="K446" s="18"/>
      <c r="L446" s="18"/>
      <c r="M446" s="18"/>
      <c r="N446" s="18"/>
      <c r="O446" s="18"/>
      <c r="P446" s="18"/>
      <c r="Q446" s="18"/>
      <c r="R446" s="18"/>
      <c r="S446" s="18"/>
      <c r="T446" s="18"/>
      <c r="U446" s="18"/>
      <c r="V446" s="18"/>
      <c r="W446" s="18"/>
      <c r="X446" s="18"/>
      <c r="Y446" s="18"/>
      <c r="Z446" s="18"/>
      <c r="AA446" s="18"/>
      <c r="AB446" s="18"/>
      <c r="AC446" s="18"/>
      <c r="AD446" s="18"/>
      <c r="AE446" s="18"/>
      <c r="AF446" s="18"/>
      <c r="AG446" s="18"/>
    </row>
    <row r="447" spans="1:33" ht="16.5" customHeight="1" x14ac:dyDescent="0.3">
      <c r="A447" s="18"/>
      <c r="B447" s="18"/>
      <c r="C447" s="191"/>
      <c r="D447" s="191"/>
      <c r="E447" s="18"/>
      <c r="F447" s="18"/>
      <c r="G447" s="18"/>
      <c r="H447" s="18"/>
      <c r="I447" s="18"/>
      <c r="J447" s="18"/>
      <c r="K447" s="18"/>
      <c r="L447" s="18"/>
      <c r="M447" s="18"/>
      <c r="N447" s="18"/>
      <c r="O447" s="18"/>
      <c r="P447" s="18"/>
      <c r="Q447" s="18"/>
      <c r="R447" s="18"/>
      <c r="S447" s="18"/>
      <c r="T447" s="18"/>
      <c r="U447" s="18"/>
      <c r="V447" s="18"/>
      <c r="W447" s="18"/>
      <c r="X447" s="18"/>
      <c r="Y447" s="18"/>
      <c r="Z447" s="18"/>
      <c r="AA447" s="18"/>
      <c r="AB447" s="18"/>
      <c r="AC447" s="18"/>
      <c r="AD447" s="18"/>
      <c r="AE447" s="18"/>
      <c r="AF447" s="18"/>
      <c r="AG447" s="18"/>
    </row>
    <row r="448" spans="1:33" ht="16.5" customHeight="1" x14ac:dyDescent="0.3">
      <c r="A448" s="18"/>
      <c r="B448" s="18"/>
      <c r="C448" s="191"/>
      <c r="D448" s="191"/>
      <c r="E448" s="18"/>
      <c r="F448" s="18"/>
      <c r="G448" s="18"/>
      <c r="H448" s="18"/>
      <c r="I448" s="18"/>
      <c r="J448" s="18"/>
      <c r="K448" s="18"/>
      <c r="L448" s="18"/>
      <c r="M448" s="18"/>
      <c r="N448" s="18"/>
      <c r="O448" s="18"/>
      <c r="P448" s="18"/>
      <c r="Q448" s="18"/>
      <c r="R448" s="18"/>
      <c r="S448" s="18"/>
      <c r="T448" s="18"/>
      <c r="U448" s="18"/>
      <c r="V448" s="18"/>
      <c r="W448" s="18"/>
      <c r="X448" s="18"/>
      <c r="Y448" s="18"/>
      <c r="Z448" s="18"/>
      <c r="AA448" s="18"/>
      <c r="AB448" s="18"/>
      <c r="AC448" s="18"/>
      <c r="AD448" s="18"/>
      <c r="AE448" s="18"/>
      <c r="AF448" s="18"/>
      <c r="AG448" s="18"/>
    </row>
    <row r="449" spans="1:33" ht="16.5" customHeight="1" x14ac:dyDescent="0.3">
      <c r="A449" s="18"/>
      <c r="B449" s="18"/>
      <c r="C449" s="191"/>
      <c r="D449" s="191"/>
      <c r="E449" s="18"/>
      <c r="F449" s="18"/>
      <c r="G449" s="18"/>
      <c r="H449" s="18"/>
      <c r="I449" s="18"/>
      <c r="J449" s="18"/>
      <c r="K449" s="18"/>
      <c r="L449" s="18"/>
      <c r="M449" s="18"/>
      <c r="N449" s="18"/>
      <c r="O449" s="18"/>
      <c r="P449" s="18"/>
      <c r="Q449" s="18"/>
      <c r="R449" s="18"/>
      <c r="S449" s="18"/>
      <c r="T449" s="18"/>
      <c r="U449" s="18"/>
      <c r="V449" s="18"/>
      <c r="W449" s="18"/>
      <c r="X449" s="18"/>
      <c r="Y449" s="18"/>
      <c r="Z449" s="18"/>
      <c r="AA449" s="18"/>
      <c r="AB449" s="18"/>
      <c r="AC449" s="18"/>
      <c r="AD449" s="18"/>
      <c r="AE449" s="18"/>
      <c r="AF449" s="18"/>
      <c r="AG449" s="18"/>
    </row>
    <row r="450" spans="1:33" ht="16.5" customHeight="1" x14ac:dyDescent="0.3">
      <c r="A450" s="18"/>
      <c r="B450" s="18"/>
      <c r="C450" s="191"/>
      <c r="D450" s="191"/>
      <c r="E450" s="18"/>
      <c r="F450" s="18"/>
      <c r="G450" s="18"/>
      <c r="H450" s="18"/>
      <c r="I450" s="18"/>
      <c r="J450" s="18"/>
      <c r="K450" s="18"/>
      <c r="L450" s="18"/>
      <c r="M450" s="18"/>
      <c r="N450" s="18"/>
      <c r="O450" s="18"/>
      <c r="P450" s="18"/>
      <c r="Q450" s="18"/>
      <c r="R450" s="18"/>
      <c r="S450" s="18"/>
      <c r="T450" s="18"/>
      <c r="U450" s="18"/>
      <c r="V450" s="18"/>
      <c r="W450" s="18"/>
      <c r="X450" s="18"/>
      <c r="Y450" s="18"/>
      <c r="Z450" s="18"/>
      <c r="AA450" s="18"/>
      <c r="AB450" s="18"/>
      <c r="AC450" s="18"/>
      <c r="AD450" s="18"/>
      <c r="AE450" s="18"/>
      <c r="AF450" s="18"/>
      <c r="AG450" s="18"/>
    </row>
    <row r="451" spans="1:33" ht="16.5" customHeight="1" x14ac:dyDescent="0.3">
      <c r="A451" s="18"/>
      <c r="B451" s="18"/>
      <c r="C451" s="191"/>
      <c r="D451" s="191"/>
      <c r="E451" s="18"/>
      <c r="F451" s="18"/>
      <c r="G451" s="18"/>
      <c r="H451" s="18"/>
      <c r="I451" s="18"/>
      <c r="J451" s="18"/>
      <c r="K451" s="18"/>
      <c r="L451" s="18"/>
      <c r="M451" s="18"/>
      <c r="N451" s="18"/>
      <c r="O451" s="18"/>
      <c r="P451" s="18"/>
      <c r="Q451" s="18"/>
      <c r="R451" s="18"/>
      <c r="S451" s="18"/>
      <c r="T451" s="18"/>
      <c r="U451" s="18"/>
      <c r="V451" s="18"/>
      <c r="W451" s="18"/>
      <c r="X451" s="18"/>
      <c r="Y451" s="18"/>
      <c r="Z451" s="18"/>
      <c r="AA451" s="18"/>
      <c r="AB451" s="18"/>
      <c r="AC451" s="18"/>
      <c r="AD451" s="18"/>
      <c r="AE451" s="18"/>
      <c r="AF451" s="18"/>
      <c r="AG451" s="18"/>
    </row>
    <row r="452" spans="1:33" ht="16.5" customHeight="1" x14ac:dyDescent="0.3">
      <c r="A452" s="18"/>
      <c r="B452" s="18"/>
      <c r="C452" s="191"/>
      <c r="D452" s="191"/>
      <c r="E452" s="18"/>
      <c r="F452" s="18"/>
      <c r="G452" s="18"/>
      <c r="H452" s="18"/>
      <c r="I452" s="18"/>
      <c r="J452" s="18"/>
      <c r="K452" s="18"/>
      <c r="L452" s="18"/>
      <c r="M452" s="18"/>
      <c r="N452" s="18"/>
      <c r="O452" s="18"/>
      <c r="P452" s="18"/>
      <c r="Q452" s="18"/>
      <c r="R452" s="18"/>
      <c r="S452" s="18"/>
      <c r="T452" s="18"/>
      <c r="U452" s="18"/>
      <c r="V452" s="18"/>
      <c r="W452" s="18"/>
      <c r="X452" s="18"/>
      <c r="Y452" s="18"/>
      <c r="Z452" s="18"/>
      <c r="AA452" s="18"/>
      <c r="AB452" s="18"/>
      <c r="AC452" s="18"/>
      <c r="AD452" s="18"/>
      <c r="AE452" s="18"/>
      <c r="AF452" s="18"/>
      <c r="AG452" s="18"/>
    </row>
    <row r="453" spans="1:33" ht="16.5" customHeight="1" x14ac:dyDescent="0.3">
      <c r="A453" s="18"/>
      <c r="B453" s="18"/>
      <c r="C453" s="191"/>
      <c r="D453" s="191"/>
      <c r="E453" s="18"/>
      <c r="F453" s="18"/>
      <c r="G453" s="18"/>
      <c r="H453" s="18"/>
      <c r="I453" s="18"/>
      <c r="J453" s="18"/>
      <c r="K453" s="18"/>
      <c r="L453" s="18"/>
      <c r="M453" s="18"/>
      <c r="N453" s="18"/>
      <c r="O453" s="18"/>
      <c r="P453" s="18"/>
      <c r="Q453" s="18"/>
      <c r="R453" s="18"/>
      <c r="S453" s="18"/>
      <c r="T453" s="18"/>
      <c r="U453" s="18"/>
      <c r="V453" s="18"/>
      <c r="W453" s="18"/>
      <c r="X453" s="18"/>
      <c r="Y453" s="18"/>
      <c r="Z453" s="18"/>
      <c r="AA453" s="18"/>
      <c r="AB453" s="18"/>
      <c r="AC453" s="18"/>
      <c r="AD453" s="18"/>
      <c r="AE453" s="18"/>
      <c r="AF453" s="18"/>
      <c r="AG453" s="18"/>
    </row>
    <row r="454" spans="1:33" ht="16.5" customHeight="1" x14ac:dyDescent="0.3">
      <c r="A454" s="18"/>
      <c r="B454" s="18"/>
      <c r="C454" s="191"/>
      <c r="D454" s="191"/>
      <c r="E454" s="18"/>
      <c r="F454" s="18"/>
      <c r="G454" s="18"/>
      <c r="H454" s="18"/>
      <c r="I454" s="18"/>
      <c r="J454" s="18"/>
      <c r="K454" s="18"/>
      <c r="L454" s="18"/>
      <c r="M454" s="18"/>
      <c r="N454" s="18"/>
      <c r="O454" s="18"/>
      <c r="P454" s="18"/>
      <c r="Q454" s="18"/>
      <c r="R454" s="18"/>
      <c r="S454" s="18"/>
      <c r="T454" s="18"/>
      <c r="U454" s="18"/>
      <c r="V454" s="18"/>
      <c r="W454" s="18"/>
      <c r="X454" s="18"/>
      <c r="Y454" s="18"/>
      <c r="Z454" s="18"/>
      <c r="AA454" s="18"/>
      <c r="AB454" s="18"/>
      <c r="AC454" s="18"/>
      <c r="AD454" s="18"/>
      <c r="AE454" s="18"/>
      <c r="AF454" s="18"/>
      <c r="AG454" s="18"/>
    </row>
    <row r="455" spans="1:33" ht="16.5" customHeight="1" x14ac:dyDescent="0.3">
      <c r="A455" s="18"/>
      <c r="B455" s="18"/>
      <c r="C455" s="191"/>
      <c r="D455" s="191"/>
      <c r="E455" s="18"/>
      <c r="F455" s="18"/>
      <c r="G455" s="18"/>
      <c r="H455" s="18"/>
      <c r="I455" s="18"/>
      <c r="J455" s="18"/>
      <c r="K455" s="18"/>
      <c r="L455" s="18"/>
      <c r="M455" s="18"/>
      <c r="N455" s="18"/>
      <c r="O455" s="18"/>
      <c r="P455" s="18"/>
      <c r="Q455" s="18"/>
      <c r="R455" s="18"/>
      <c r="S455" s="18"/>
      <c r="T455" s="18"/>
      <c r="U455" s="18"/>
      <c r="V455" s="18"/>
      <c r="W455" s="18"/>
      <c r="X455" s="18"/>
      <c r="Y455" s="18"/>
      <c r="Z455" s="18"/>
      <c r="AA455" s="18"/>
      <c r="AB455" s="18"/>
      <c r="AC455" s="18"/>
      <c r="AD455" s="18"/>
      <c r="AE455" s="18"/>
      <c r="AF455" s="18"/>
      <c r="AG455" s="18"/>
    </row>
    <row r="456" spans="1:33" ht="16.5" customHeight="1" x14ac:dyDescent="0.3">
      <c r="A456" s="18"/>
      <c r="B456" s="18"/>
      <c r="C456" s="191"/>
      <c r="D456" s="191"/>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row>
    <row r="457" spans="1:33" ht="16.5" customHeight="1" x14ac:dyDescent="0.3">
      <c r="A457" s="18"/>
      <c r="B457" s="18"/>
      <c r="C457" s="191"/>
      <c r="D457" s="191"/>
      <c r="E457" s="18"/>
      <c r="F457" s="18"/>
      <c r="G457" s="18"/>
      <c r="H457" s="18"/>
      <c r="I457" s="18"/>
      <c r="J457" s="18"/>
      <c r="K457" s="18"/>
      <c r="L457" s="18"/>
      <c r="M457" s="18"/>
      <c r="N457" s="18"/>
      <c r="O457" s="18"/>
      <c r="P457" s="18"/>
      <c r="Q457" s="18"/>
      <c r="R457" s="18"/>
      <c r="S457" s="18"/>
      <c r="T457" s="18"/>
      <c r="U457" s="18"/>
      <c r="V457" s="18"/>
      <c r="W457" s="18"/>
      <c r="X457" s="18"/>
      <c r="Y457" s="18"/>
      <c r="Z457" s="18"/>
      <c r="AA457" s="18"/>
      <c r="AB457" s="18"/>
      <c r="AC457" s="18"/>
      <c r="AD457" s="18"/>
      <c r="AE457" s="18"/>
      <c r="AF457" s="18"/>
      <c r="AG457" s="18"/>
    </row>
    <row r="458" spans="1:33" ht="16.5" customHeight="1" x14ac:dyDescent="0.3">
      <c r="A458" s="18"/>
      <c r="B458" s="18"/>
      <c r="C458" s="191"/>
      <c r="D458" s="191"/>
      <c r="E458" s="18"/>
      <c r="F458" s="18"/>
      <c r="G458" s="18"/>
      <c r="H458" s="18"/>
      <c r="I458" s="18"/>
      <c r="J458" s="18"/>
      <c r="K458" s="18"/>
      <c r="L458" s="18"/>
      <c r="M458" s="18"/>
      <c r="N458" s="18"/>
      <c r="O458" s="18"/>
      <c r="P458" s="18"/>
      <c r="Q458" s="18"/>
      <c r="R458" s="18"/>
      <c r="S458" s="18"/>
      <c r="T458" s="18"/>
      <c r="U458" s="18"/>
      <c r="V458" s="18"/>
      <c r="W458" s="18"/>
      <c r="X458" s="18"/>
      <c r="Y458" s="18"/>
      <c r="Z458" s="18"/>
      <c r="AA458" s="18"/>
      <c r="AB458" s="18"/>
      <c r="AC458" s="18"/>
      <c r="AD458" s="18"/>
      <c r="AE458" s="18"/>
      <c r="AF458" s="18"/>
      <c r="AG458" s="18"/>
    </row>
    <row r="459" spans="1:33" ht="16.5" customHeight="1" x14ac:dyDescent="0.3">
      <c r="A459" s="18"/>
      <c r="B459" s="18"/>
      <c r="C459" s="191"/>
      <c r="D459" s="191"/>
      <c r="E459" s="18"/>
      <c r="F459" s="18"/>
      <c r="G459" s="18"/>
      <c r="H459" s="18"/>
      <c r="I459" s="18"/>
      <c r="J459" s="18"/>
      <c r="K459" s="18"/>
      <c r="L459" s="18"/>
      <c r="M459" s="18"/>
      <c r="N459" s="18"/>
      <c r="O459" s="18"/>
      <c r="P459" s="18"/>
      <c r="Q459" s="18"/>
      <c r="R459" s="18"/>
      <c r="S459" s="18"/>
      <c r="T459" s="18"/>
      <c r="U459" s="18"/>
      <c r="V459" s="18"/>
      <c r="W459" s="18"/>
      <c r="X459" s="18"/>
      <c r="Y459" s="18"/>
      <c r="Z459" s="18"/>
      <c r="AA459" s="18"/>
      <c r="AB459" s="18"/>
      <c r="AC459" s="18"/>
      <c r="AD459" s="18"/>
      <c r="AE459" s="18"/>
      <c r="AF459" s="18"/>
      <c r="AG459" s="18"/>
    </row>
    <row r="460" spans="1:33" ht="16.5" customHeight="1" x14ac:dyDescent="0.3">
      <c r="A460" s="18"/>
      <c r="B460" s="18"/>
      <c r="C460" s="191"/>
      <c r="D460" s="191"/>
      <c r="E460" s="18"/>
      <c r="F460" s="18"/>
      <c r="G460" s="18"/>
      <c r="H460" s="18"/>
      <c r="I460" s="18"/>
      <c r="J460" s="18"/>
      <c r="K460" s="18"/>
      <c r="L460" s="18"/>
      <c r="M460" s="18"/>
      <c r="N460" s="18"/>
      <c r="O460" s="18"/>
      <c r="P460" s="18"/>
      <c r="Q460" s="18"/>
      <c r="R460" s="18"/>
      <c r="S460" s="18"/>
      <c r="T460" s="18"/>
      <c r="U460" s="18"/>
      <c r="V460" s="18"/>
      <c r="W460" s="18"/>
      <c r="X460" s="18"/>
      <c r="Y460" s="18"/>
      <c r="Z460" s="18"/>
      <c r="AA460" s="18"/>
      <c r="AB460" s="18"/>
      <c r="AC460" s="18"/>
      <c r="AD460" s="18"/>
      <c r="AE460" s="18"/>
      <c r="AF460" s="18"/>
      <c r="AG460" s="18"/>
    </row>
    <row r="461" spans="1:33" ht="16.5" customHeight="1" x14ac:dyDescent="0.3">
      <c r="A461" s="18"/>
      <c r="B461" s="18"/>
      <c r="C461" s="191"/>
      <c r="D461" s="191"/>
      <c r="E461" s="18"/>
      <c r="F461" s="18"/>
      <c r="G461" s="18"/>
      <c r="H461" s="18"/>
      <c r="I461" s="18"/>
      <c r="J461" s="18"/>
      <c r="K461" s="18"/>
      <c r="L461" s="18"/>
      <c r="M461" s="18"/>
      <c r="N461" s="18"/>
      <c r="O461" s="18"/>
      <c r="P461" s="18"/>
      <c r="Q461" s="18"/>
      <c r="R461" s="18"/>
      <c r="S461" s="18"/>
      <c r="T461" s="18"/>
      <c r="U461" s="18"/>
      <c r="V461" s="18"/>
      <c r="W461" s="18"/>
      <c r="X461" s="18"/>
      <c r="Y461" s="18"/>
      <c r="Z461" s="18"/>
      <c r="AA461" s="18"/>
      <c r="AB461" s="18"/>
      <c r="AC461" s="18"/>
      <c r="AD461" s="18"/>
      <c r="AE461" s="18"/>
      <c r="AF461" s="18"/>
      <c r="AG461" s="18"/>
    </row>
    <row r="462" spans="1:33" ht="16.5" customHeight="1" x14ac:dyDescent="0.3">
      <c r="A462" s="18"/>
      <c r="B462" s="18"/>
      <c r="C462" s="191"/>
      <c r="D462" s="191"/>
      <c r="E462" s="18"/>
      <c r="F462" s="18"/>
      <c r="G462" s="18"/>
      <c r="H462" s="18"/>
      <c r="I462" s="18"/>
      <c r="J462" s="18"/>
      <c r="K462" s="18"/>
      <c r="L462" s="18"/>
      <c r="M462" s="18"/>
      <c r="N462" s="18"/>
      <c r="O462" s="18"/>
      <c r="P462" s="18"/>
      <c r="Q462" s="18"/>
      <c r="R462" s="18"/>
      <c r="S462" s="18"/>
      <c r="T462" s="18"/>
      <c r="U462" s="18"/>
      <c r="V462" s="18"/>
      <c r="W462" s="18"/>
      <c r="X462" s="18"/>
      <c r="Y462" s="18"/>
      <c r="Z462" s="18"/>
      <c r="AA462" s="18"/>
      <c r="AB462" s="18"/>
      <c r="AC462" s="18"/>
      <c r="AD462" s="18"/>
      <c r="AE462" s="18"/>
      <c r="AF462" s="18"/>
      <c r="AG462" s="18"/>
    </row>
    <row r="463" spans="1:33" ht="16.5" customHeight="1" x14ac:dyDescent="0.3">
      <c r="A463" s="18"/>
      <c r="B463" s="18"/>
      <c r="C463" s="191"/>
      <c r="D463" s="191"/>
      <c r="E463" s="18"/>
      <c r="F463" s="18"/>
      <c r="G463" s="18"/>
      <c r="H463" s="18"/>
      <c r="I463" s="18"/>
      <c r="J463" s="18"/>
      <c r="K463" s="18"/>
      <c r="L463" s="18"/>
      <c r="M463" s="18"/>
      <c r="N463" s="18"/>
      <c r="O463" s="18"/>
      <c r="P463" s="18"/>
      <c r="Q463" s="18"/>
      <c r="R463" s="18"/>
      <c r="S463" s="18"/>
      <c r="T463" s="18"/>
      <c r="U463" s="18"/>
      <c r="V463" s="18"/>
      <c r="W463" s="18"/>
      <c r="X463" s="18"/>
      <c r="Y463" s="18"/>
      <c r="Z463" s="18"/>
      <c r="AA463" s="18"/>
      <c r="AB463" s="18"/>
      <c r="AC463" s="18"/>
      <c r="AD463" s="18"/>
      <c r="AE463" s="18"/>
      <c r="AF463" s="18"/>
      <c r="AG463" s="18"/>
    </row>
    <row r="464" spans="1:33" ht="16.5" customHeight="1" x14ac:dyDescent="0.3">
      <c r="A464" s="18"/>
      <c r="B464" s="18"/>
      <c r="C464" s="191"/>
      <c r="D464" s="191"/>
      <c r="E464" s="18"/>
      <c r="F464" s="18"/>
      <c r="G464" s="18"/>
      <c r="H464" s="18"/>
      <c r="I464" s="18"/>
      <c r="J464" s="18"/>
      <c r="K464" s="18"/>
      <c r="L464" s="18"/>
      <c r="M464" s="18"/>
      <c r="N464" s="18"/>
      <c r="O464" s="18"/>
      <c r="P464" s="18"/>
      <c r="Q464" s="18"/>
      <c r="R464" s="18"/>
      <c r="S464" s="18"/>
      <c r="T464" s="18"/>
      <c r="U464" s="18"/>
      <c r="V464" s="18"/>
      <c r="W464" s="18"/>
      <c r="X464" s="18"/>
      <c r="Y464" s="18"/>
      <c r="Z464" s="18"/>
      <c r="AA464" s="18"/>
      <c r="AB464" s="18"/>
      <c r="AC464" s="18"/>
      <c r="AD464" s="18"/>
      <c r="AE464" s="18"/>
      <c r="AF464" s="18"/>
      <c r="AG464" s="18"/>
    </row>
    <row r="465" spans="1:33" ht="16.5" customHeight="1" x14ac:dyDescent="0.3">
      <c r="A465" s="18"/>
      <c r="B465" s="18"/>
      <c r="C465" s="191"/>
      <c r="D465" s="191"/>
      <c r="E465" s="18"/>
      <c r="F465" s="18"/>
      <c r="G465" s="18"/>
      <c r="H465" s="18"/>
      <c r="I465" s="18"/>
      <c r="J465" s="18"/>
      <c r="K465" s="18"/>
      <c r="L465" s="18"/>
      <c r="M465" s="18"/>
      <c r="N465" s="18"/>
      <c r="O465" s="18"/>
      <c r="P465" s="18"/>
      <c r="Q465" s="18"/>
      <c r="R465" s="18"/>
      <c r="S465" s="18"/>
      <c r="T465" s="18"/>
      <c r="U465" s="18"/>
      <c r="V465" s="18"/>
      <c r="W465" s="18"/>
      <c r="X465" s="18"/>
      <c r="Y465" s="18"/>
      <c r="Z465" s="18"/>
      <c r="AA465" s="18"/>
      <c r="AB465" s="18"/>
      <c r="AC465" s="18"/>
      <c r="AD465" s="18"/>
      <c r="AE465" s="18"/>
      <c r="AF465" s="18"/>
      <c r="AG465" s="18"/>
    </row>
    <row r="466" spans="1:33" ht="16.5" customHeight="1" x14ac:dyDescent="0.3">
      <c r="A466" s="18"/>
      <c r="B466" s="18"/>
      <c r="C466" s="191"/>
      <c r="D466" s="191"/>
      <c r="E466" s="18"/>
      <c r="F466" s="18"/>
      <c r="G466" s="18"/>
      <c r="H466" s="18"/>
      <c r="I466" s="18"/>
      <c r="J466" s="18"/>
      <c r="K466" s="18"/>
      <c r="L466" s="18"/>
      <c r="M466" s="18"/>
      <c r="N466" s="18"/>
      <c r="O466" s="18"/>
      <c r="P466" s="18"/>
      <c r="Q466" s="18"/>
      <c r="R466" s="18"/>
      <c r="S466" s="18"/>
      <c r="T466" s="18"/>
      <c r="U466" s="18"/>
      <c r="V466" s="18"/>
      <c r="W466" s="18"/>
      <c r="X466" s="18"/>
      <c r="Y466" s="18"/>
      <c r="Z466" s="18"/>
      <c r="AA466" s="18"/>
      <c r="AB466" s="18"/>
      <c r="AC466" s="18"/>
      <c r="AD466" s="18"/>
      <c r="AE466" s="18"/>
      <c r="AF466" s="18"/>
      <c r="AG466" s="18"/>
    </row>
    <row r="467" spans="1:33" ht="16.5" customHeight="1" x14ac:dyDescent="0.3">
      <c r="A467" s="18"/>
      <c r="B467" s="18"/>
      <c r="C467" s="191"/>
      <c r="D467" s="191"/>
      <c r="E467" s="18"/>
      <c r="F467" s="18"/>
      <c r="G467" s="18"/>
      <c r="H467" s="18"/>
      <c r="I467" s="18"/>
      <c r="J467" s="18"/>
      <c r="K467" s="18"/>
      <c r="L467" s="18"/>
      <c r="M467" s="18"/>
      <c r="N467" s="18"/>
      <c r="O467" s="18"/>
      <c r="P467" s="18"/>
      <c r="Q467" s="18"/>
      <c r="R467" s="18"/>
      <c r="S467" s="18"/>
      <c r="T467" s="18"/>
      <c r="U467" s="18"/>
      <c r="V467" s="18"/>
      <c r="W467" s="18"/>
      <c r="X467" s="18"/>
      <c r="Y467" s="18"/>
      <c r="Z467" s="18"/>
      <c r="AA467" s="18"/>
      <c r="AB467" s="18"/>
      <c r="AC467" s="18"/>
      <c r="AD467" s="18"/>
      <c r="AE467" s="18"/>
      <c r="AF467" s="18"/>
      <c r="AG467" s="18"/>
    </row>
    <row r="468" spans="1:33" ht="16.5" customHeight="1" x14ac:dyDescent="0.3">
      <c r="A468" s="18"/>
      <c r="B468" s="18"/>
      <c r="C468" s="191"/>
      <c r="D468" s="191"/>
      <c r="E468" s="18"/>
      <c r="F468" s="18"/>
      <c r="G468" s="18"/>
      <c r="H468" s="18"/>
      <c r="I468" s="18"/>
      <c r="J468" s="18"/>
      <c r="K468" s="18"/>
      <c r="L468" s="18"/>
      <c r="M468" s="18"/>
      <c r="N468" s="18"/>
      <c r="O468" s="18"/>
      <c r="P468" s="18"/>
      <c r="Q468" s="18"/>
      <c r="R468" s="18"/>
      <c r="S468" s="18"/>
      <c r="T468" s="18"/>
      <c r="U468" s="18"/>
      <c r="V468" s="18"/>
      <c r="W468" s="18"/>
      <c r="X468" s="18"/>
      <c r="Y468" s="18"/>
      <c r="Z468" s="18"/>
      <c r="AA468" s="18"/>
      <c r="AB468" s="18"/>
      <c r="AC468" s="18"/>
      <c r="AD468" s="18"/>
      <c r="AE468" s="18"/>
      <c r="AF468" s="18"/>
      <c r="AG468" s="18"/>
    </row>
    <row r="469" spans="1:33" ht="16.5" customHeight="1" x14ac:dyDescent="0.3">
      <c r="A469" s="18"/>
      <c r="B469" s="18"/>
      <c r="C469" s="191"/>
      <c r="D469" s="191"/>
      <c r="E469" s="18"/>
      <c r="F469" s="18"/>
      <c r="G469" s="18"/>
      <c r="H469" s="18"/>
      <c r="I469" s="18"/>
      <c r="J469" s="18"/>
      <c r="K469" s="18"/>
      <c r="L469" s="18"/>
      <c r="M469" s="18"/>
      <c r="N469" s="18"/>
      <c r="O469" s="18"/>
      <c r="P469" s="18"/>
      <c r="Q469" s="18"/>
      <c r="R469" s="18"/>
      <c r="S469" s="18"/>
      <c r="T469" s="18"/>
      <c r="U469" s="18"/>
      <c r="V469" s="18"/>
      <c r="W469" s="18"/>
      <c r="X469" s="18"/>
      <c r="Y469" s="18"/>
      <c r="Z469" s="18"/>
      <c r="AA469" s="18"/>
      <c r="AB469" s="18"/>
      <c r="AC469" s="18"/>
      <c r="AD469" s="18"/>
      <c r="AE469" s="18"/>
      <c r="AF469" s="18"/>
      <c r="AG469" s="18"/>
    </row>
    <row r="470" spans="1:33" ht="16.5" customHeight="1" x14ac:dyDescent="0.3">
      <c r="A470" s="18"/>
      <c r="B470" s="18"/>
      <c r="C470" s="191"/>
      <c r="D470" s="191"/>
      <c r="E470" s="18"/>
      <c r="F470" s="18"/>
      <c r="G470" s="18"/>
      <c r="H470" s="18"/>
      <c r="I470" s="18"/>
      <c r="J470" s="18"/>
      <c r="K470" s="18"/>
      <c r="L470" s="18"/>
      <c r="M470" s="18"/>
      <c r="N470" s="18"/>
      <c r="O470" s="18"/>
      <c r="P470" s="18"/>
      <c r="Q470" s="18"/>
      <c r="R470" s="18"/>
      <c r="S470" s="18"/>
      <c r="T470" s="18"/>
      <c r="U470" s="18"/>
      <c r="V470" s="18"/>
      <c r="W470" s="18"/>
      <c r="X470" s="18"/>
      <c r="Y470" s="18"/>
      <c r="Z470" s="18"/>
      <c r="AA470" s="18"/>
      <c r="AB470" s="18"/>
      <c r="AC470" s="18"/>
      <c r="AD470" s="18"/>
      <c r="AE470" s="18"/>
      <c r="AF470" s="18"/>
      <c r="AG470" s="18"/>
    </row>
    <row r="471" spans="1:33" ht="16.5" customHeight="1" x14ac:dyDescent="0.3">
      <c r="A471" s="18"/>
      <c r="B471" s="18"/>
      <c r="C471" s="191"/>
      <c r="D471" s="191"/>
      <c r="E471" s="18"/>
      <c r="F471" s="18"/>
      <c r="G471" s="18"/>
      <c r="H471" s="18"/>
      <c r="I471" s="18"/>
      <c r="J471" s="18"/>
      <c r="K471" s="18"/>
      <c r="L471" s="18"/>
      <c r="M471" s="18"/>
      <c r="N471" s="18"/>
      <c r="O471" s="18"/>
      <c r="P471" s="18"/>
      <c r="Q471" s="18"/>
      <c r="R471" s="18"/>
      <c r="S471" s="18"/>
      <c r="T471" s="18"/>
      <c r="U471" s="18"/>
      <c r="V471" s="18"/>
      <c r="W471" s="18"/>
      <c r="X471" s="18"/>
      <c r="Y471" s="18"/>
      <c r="Z471" s="18"/>
      <c r="AA471" s="18"/>
      <c r="AB471" s="18"/>
      <c r="AC471" s="18"/>
      <c r="AD471" s="18"/>
      <c r="AE471" s="18"/>
      <c r="AF471" s="18"/>
      <c r="AG471" s="18"/>
    </row>
    <row r="472" spans="1:33" ht="16.5" customHeight="1" x14ac:dyDescent="0.3">
      <c r="A472" s="18"/>
      <c r="B472" s="18"/>
      <c r="C472" s="191"/>
      <c r="D472" s="191"/>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row>
    <row r="473" spans="1:33" ht="16.5" customHeight="1" x14ac:dyDescent="0.3">
      <c r="A473" s="18"/>
      <c r="B473" s="18"/>
      <c r="C473" s="191"/>
      <c r="D473" s="191"/>
      <c r="E473" s="18"/>
      <c r="F473" s="18"/>
      <c r="G473" s="18"/>
      <c r="H473" s="18"/>
      <c r="I473" s="18"/>
      <c r="J473" s="18"/>
      <c r="K473" s="18"/>
      <c r="L473" s="18"/>
      <c r="M473" s="18"/>
      <c r="N473" s="18"/>
      <c r="O473" s="18"/>
      <c r="P473" s="18"/>
      <c r="Q473" s="18"/>
      <c r="R473" s="18"/>
      <c r="S473" s="18"/>
      <c r="T473" s="18"/>
      <c r="U473" s="18"/>
      <c r="V473" s="18"/>
      <c r="W473" s="18"/>
      <c r="X473" s="18"/>
      <c r="Y473" s="18"/>
      <c r="Z473" s="18"/>
      <c r="AA473" s="18"/>
      <c r="AB473" s="18"/>
      <c r="AC473" s="18"/>
      <c r="AD473" s="18"/>
      <c r="AE473" s="18"/>
      <c r="AF473" s="18"/>
      <c r="AG473" s="18"/>
    </row>
    <row r="474" spans="1:33" ht="16.5" customHeight="1" x14ac:dyDescent="0.3">
      <c r="A474" s="18"/>
      <c r="B474" s="18"/>
      <c r="C474" s="191"/>
      <c r="D474" s="191"/>
      <c r="E474" s="18"/>
      <c r="F474" s="18"/>
      <c r="G474" s="18"/>
      <c r="H474" s="18"/>
      <c r="I474" s="18"/>
      <c r="J474" s="18"/>
      <c r="K474" s="18"/>
      <c r="L474" s="18"/>
      <c r="M474" s="18"/>
      <c r="N474" s="18"/>
      <c r="O474" s="18"/>
      <c r="P474" s="18"/>
      <c r="Q474" s="18"/>
      <c r="R474" s="18"/>
      <c r="S474" s="18"/>
      <c r="T474" s="18"/>
      <c r="U474" s="18"/>
      <c r="V474" s="18"/>
      <c r="W474" s="18"/>
      <c r="X474" s="18"/>
      <c r="Y474" s="18"/>
      <c r="Z474" s="18"/>
      <c r="AA474" s="18"/>
      <c r="AB474" s="18"/>
      <c r="AC474" s="18"/>
      <c r="AD474" s="18"/>
      <c r="AE474" s="18"/>
      <c r="AF474" s="18"/>
      <c r="AG474" s="18"/>
    </row>
    <row r="475" spans="1:33" ht="16.5" customHeight="1" x14ac:dyDescent="0.3">
      <c r="A475" s="18"/>
      <c r="B475" s="18"/>
      <c r="C475" s="191"/>
      <c r="D475" s="191"/>
      <c r="E475" s="18"/>
      <c r="F475" s="18"/>
      <c r="G475" s="18"/>
      <c r="H475" s="18"/>
      <c r="I475" s="18"/>
      <c r="J475" s="18"/>
      <c r="K475" s="18"/>
      <c r="L475" s="18"/>
      <c r="M475" s="18"/>
      <c r="N475" s="18"/>
      <c r="O475" s="18"/>
      <c r="P475" s="18"/>
      <c r="Q475" s="18"/>
      <c r="R475" s="18"/>
      <c r="S475" s="18"/>
      <c r="T475" s="18"/>
      <c r="U475" s="18"/>
      <c r="V475" s="18"/>
      <c r="W475" s="18"/>
      <c r="X475" s="18"/>
      <c r="Y475" s="18"/>
      <c r="Z475" s="18"/>
      <c r="AA475" s="18"/>
      <c r="AB475" s="18"/>
      <c r="AC475" s="18"/>
      <c r="AD475" s="18"/>
      <c r="AE475" s="18"/>
      <c r="AF475" s="18"/>
      <c r="AG475" s="18"/>
    </row>
    <row r="476" spans="1:33" ht="16.5" customHeight="1" x14ac:dyDescent="0.3">
      <c r="A476" s="18"/>
      <c r="B476" s="18"/>
      <c r="C476" s="191"/>
      <c r="D476" s="191"/>
      <c r="E476" s="18"/>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c r="AD476" s="18"/>
      <c r="AE476" s="18"/>
      <c r="AF476" s="18"/>
      <c r="AG476" s="18"/>
    </row>
    <row r="477" spans="1:33" ht="16.5" customHeight="1" x14ac:dyDescent="0.3">
      <c r="A477" s="18"/>
      <c r="B477" s="18"/>
      <c r="C477" s="191"/>
      <c r="D477" s="191"/>
      <c r="E477" s="18"/>
      <c r="F477" s="18"/>
      <c r="G477" s="18"/>
      <c r="H477" s="18"/>
      <c r="I477" s="18"/>
      <c r="J477" s="18"/>
      <c r="K477" s="18"/>
      <c r="L477" s="18"/>
      <c r="M477" s="18"/>
      <c r="N477" s="18"/>
      <c r="O477" s="18"/>
      <c r="P477" s="18"/>
      <c r="Q477" s="18"/>
      <c r="R477" s="18"/>
      <c r="S477" s="18"/>
      <c r="T477" s="18"/>
      <c r="U477" s="18"/>
      <c r="V477" s="18"/>
      <c r="W477" s="18"/>
      <c r="X477" s="18"/>
      <c r="Y477" s="18"/>
      <c r="Z477" s="18"/>
      <c r="AA477" s="18"/>
      <c r="AB477" s="18"/>
      <c r="AC477" s="18"/>
      <c r="AD477" s="18"/>
      <c r="AE477" s="18"/>
      <c r="AF477" s="18"/>
      <c r="AG477" s="18"/>
    </row>
    <row r="478" spans="1:33" ht="16.5" customHeight="1" x14ac:dyDescent="0.3">
      <c r="A478" s="18"/>
      <c r="B478" s="18"/>
      <c r="C478" s="191"/>
      <c r="D478" s="191"/>
      <c r="E478" s="18"/>
      <c r="F478" s="18"/>
      <c r="G478" s="18"/>
      <c r="H478" s="18"/>
      <c r="I478" s="18"/>
      <c r="J478" s="18"/>
      <c r="K478" s="18"/>
      <c r="L478" s="18"/>
      <c r="M478" s="18"/>
      <c r="N478" s="18"/>
      <c r="O478" s="18"/>
      <c r="P478" s="18"/>
      <c r="Q478" s="18"/>
      <c r="R478" s="18"/>
      <c r="S478" s="18"/>
      <c r="T478" s="18"/>
      <c r="U478" s="18"/>
      <c r="V478" s="18"/>
      <c r="W478" s="18"/>
      <c r="X478" s="18"/>
      <c r="Y478" s="18"/>
      <c r="Z478" s="18"/>
      <c r="AA478" s="18"/>
      <c r="AB478" s="18"/>
      <c r="AC478" s="18"/>
      <c r="AD478" s="18"/>
      <c r="AE478" s="18"/>
      <c r="AF478" s="18"/>
      <c r="AG478" s="18"/>
    </row>
    <row r="479" spans="1:33" ht="16.5" customHeight="1" x14ac:dyDescent="0.3">
      <c r="A479" s="18"/>
      <c r="B479" s="18"/>
      <c r="C479" s="191"/>
      <c r="D479" s="191"/>
      <c r="E479" s="18"/>
      <c r="F479" s="18"/>
      <c r="G479" s="18"/>
      <c r="H479" s="18"/>
      <c r="I479" s="18"/>
      <c r="J479" s="18"/>
      <c r="K479" s="18"/>
      <c r="L479" s="18"/>
      <c r="M479" s="18"/>
      <c r="N479" s="18"/>
      <c r="O479" s="18"/>
      <c r="P479" s="18"/>
      <c r="Q479" s="18"/>
      <c r="R479" s="18"/>
      <c r="S479" s="18"/>
      <c r="T479" s="18"/>
      <c r="U479" s="18"/>
      <c r="V479" s="18"/>
      <c r="W479" s="18"/>
      <c r="X479" s="18"/>
      <c r="Y479" s="18"/>
      <c r="Z479" s="18"/>
      <c r="AA479" s="18"/>
      <c r="AB479" s="18"/>
      <c r="AC479" s="18"/>
      <c r="AD479" s="18"/>
      <c r="AE479" s="18"/>
      <c r="AF479" s="18"/>
      <c r="AG479" s="18"/>
    </row>
    <row r="480" spans="1:33" ht="16.5" customHeight="1" x14ac:dyDescent="0.3">
      <c r="A480" s="18"/>
      <c r="B480" s="18"/>
      <c r="C480" s="191"/>
      <c r="D480" s="191"/>
      <c r="E480" s="18"/>
      <c r="F480" s="18"/>
      <c r="G480" s="18"/>
      <c r="H480" s="18"/>
      <c r="I480" s="18"/>
      <c r="J480" s="18"/>
      <c r="K480" s="18"/>
      <c r="L480" s="18"/>
      <c r="M480" s="18"/>
      <c r="N480" s="18"/>
      <c r="O480" s="18"/>
      <c r="P480" s="18"/>
      <c r="Q480" s="18"/>
      <c r="R480" s="18"/>
      <c r="S480" s="18"/>
      <c r="T480" s="18"/>
      <c r="U480" s="18"/>
      <c r="V480" s="18"/>
      <c r="W480" s="18"/>
      <c r="X480" s="18"/>
      <c r="Y480" s="18"/>
      <c r="Z480" s="18"/>
      <c r="AA480" s="18"/>
      <c r="AB480" s="18"/>
      <c r="AC480" s="18"/>
      <c r="AD480" s="18"/>
      <c r="AE480" s="18"/>
      <c r="AF480" s="18"/>
      <c r="AG480" s="18"/>
    </row>
    <row r="481" spans="1:33" ht="16.5" customHeight="1" x14ac:dyDescent="0.3">
      <c r="A481" s="18"/>
      <c r="B481" s="18"/>
      <c r="C481" s="191"/>
      <c r="D481" s="191"/>
      <c r="E481" s="18"/>
      <c r="F481" s="18"/>
      <c r="G481" s="18"/>
      <c r="H481" s="18"/>
      <c r="I481" s="18"/>
      <c r="J481" s="18"/>
      <c r="K481" s="18"/>
      <c r="L481" s="18"/>
      <c r="M481" s="18"/>
      <c r="N481" s="18"/>
      <c r="O481" s="18"/>
      <c r="P481" s="18"/>
      <c r="Q481" s="18"/>
      <c r="R481" s="18"/>
      <c r="S481" s="18"/>
      <c r="T481" s="18"/>
      <c r="U481" s="18"/>
      <c r="V481" s="18"/>
      <c r="W481" s="18"/>
      <c r="X481" s="18"/>
      <c r="Y481" s="18"/>
      <c r="Z481" s="18"/>
      <c r="AA481" s="18"/>
      <c r="AB481" s="18"/>
      <c r="AC481" s="18"/>
      <c r="AD481" s="18"/>
      <c r="AE481" s="18"/>
      <c r="AF481" s="18"/>
      <c r="AG481" s="18"/>
    </row>
    <row r="482" spans="1:33" ht="16.5" customHeight="1" x14ac:dyDescent="0.3">
      <c r="A482" s="18"/>
      <c r="B482" s="18"/>
      <c r="C482" s="191"/>
      <c r="D482" s="191"/>
      <c r="E482" s="18"/>
      <c r="F482" s="18"/>
      <c r="G482" s="18"/>
      <c r="H482" s="18"/>
      <c r="I482" s="18"/>
      <c r="J482" s="18"/>
      <c r="K482" s="18"/>
      <c r="L482" s="18"/>
      <c r="M482" s="18"/>
      <c r="N482" s="18"/>
      <c r="O482" s="18"/>
      <c r="P482" s="18"/>
      <c r="Q482" s="18"/>
      <c r="R482" s="18"/>
      <c r="S482" s="18"/>
      <c r="T482" s="18"/>
      <c r="U482" s="18"/>
      <c r="V482" s="18"/>
      <c r="W482" s="18"/>
      <c r="X482" s="18"/>
      <c r="Y482" s="18"/>
      <c r="Z482" s="18"/>
      <c r="AA482" s="18"/>
      <c r="AB482" s="18"/>
      <c r="AC482" s="18"/>
      <c r="AD482" s="18"/>
      <c r="AE482" s="18"/>
      <c r="AF482" s="18"/>
      <c r="AG482" s="18"/>
    </row>
    <row r="483" spans="1:33" ht="16.5" customHeight="1" x14ac:dyDescent="0.3">
      <c r="A483" s="18"/>
      <c r="B483" s="18"/>
      <c r="C483" s="191"/>
      <c r="D483" s="191"/>
      <c r="E483" s="18"/>
      <c r="F483" s="18"/>
      <c r="G483" s="18"/>
      <c r="H483" s="18"/>
      <c r="I483" s="18"/>
      <c r="J483" s="18"/>
      <c r="K483" s="18"/>
      <c r="L483" s="18"/>
      <c r="M483" s="18"/>
      <c r="N483" s="18"/>
      <c r="O483" s="18"/>
      <c r="P483" s="18"/>
      <c r="Q483" s="18"/>
      <c r="R483" s="18"/>
      <c r="S483" s="18"/>
      <c r="T483" s="18"/>
      <c r="U483" s="18"/>
      <c r="V483" s="18"/>
      <c r="W483" s="18"/>
      <c r="X483" s="18"/>
      <c r="Y483" s="18"/>
      <c r="Z483" s="18"/>
      <c r="AA483" s="18"/>
      <c r="AB483" s="18"/>
      <c r="AC483" s="18"/>
      <c r="AD483" s="18"/>
      <c r="AE483" s="18"/>
      <c r="AF483" s="18"/>
      <c r="AG483" s="18"/>
    </row>
    <row r="484" spans="1:33" ht="16.5" customHeight="1" x14ac:dyDescent="0.3">
      <c r="A484" s="18"/>
      <c r="B484" s="18"/>
      <c r="C484" s="191"/>
      <c r="D484" s="191"/>
      <c r="E484" s="18"/>
      <c r="F484" s="18"/>
      <c r="G484" s="18"/>
      <c r="H484" s="18"/>
      <c r="I484" s="18"/>
      <c r="J484" s="18"/>
      <c r="K484" s="18"/>
      <c r="L484" s="18"/>
      <c r="M484" s="18"/>
      <c r="N484" s="18"/>
      <c r="O484" s="18"/>
      <c r="P484" s="18"/>
      <c r="Q484" s="18"/>
      <c r="R484" s="18"/>
      <c r="S484" s="18"/>
      <c r="T484" s="18"/>
      <c r="U484" s="18"/>
      <c r="V484" s="18"/>
      <c r="W484" s="18"/>
      <c r="X484" s="18"/>
      <c r="Y484" s="18"/>
      <c r="Z484" s="18"/>
      <c r="AA484" s="18"/>
      <c r="AB484" s="18"/>
      <c r="AC484" s="18"/>
      <c r="AD484" s="18"/>
      <c r="AE484" s="18"/>
      <c r="AF484" s="18"/>
      <c r="AG484" s="18"/>
    </row>
    <row r="485" spans="1:33" ht="16.5" customHeight="1" x14ac:dyDescent="0.3">
      <c r="A485" s="18"/>
      <c r="B485" s="18"/>
      <c r="C485" s="191"/>
      <c r="D485" s="191"/>
      <c r="E485" s="18"/>
      <c r="F485" s="18"/>
      <c r="G485" s="18"/>
      <c r="H485" s="18"/>
      <c r="I485" s="18"/>
      <c r="J485" s="18"/>
      <c r="K485" s="18"/>
      <c r="L485" s="18"/>
      <c r="M485" s="18"/>
      <c r="N485" s="18"/>
      <c r="O485" s="18"/>
      <c r="P485" s="18"/>
      <c r="Q485" s="18"/>
      <c r="R485" s="18"/>
      <c r="S485" s="18"/>
      <c r="T485" s="18"/>
      <c r="U485" s="18"/>
      <c r="V485" s="18"/>
      <c r="W485" s="18"/>
      <c r="X485" s="18"/>
      <c r="Y485" s="18"/>
      <c r="Z485" s="18"/>
      <c r="AA485" s="18"/>
      <c r="AB485" s="18"/>
      <c r="AC485" s="18"/>
      <c r="AD485" s="18"/>
      <c r="AE485" s="18"/>
      <c r="AF485" s="18"/>
      <c r="AG485" s="18"/>
    </row>
    <row r="486" spans="1:33" ht="16.5" customHeight="1" x14ac:dyDescent="0.3">
      <c r="A486" s="18"/>
      <c r="B486" s="18"/>
      <c r="C486" s="191"/>
      <c r="D486" s="191"/>
      <c r="E486" s="18"/>
      <c r="F486" s="18"/>
      <c r="G486" s="18"/>
      <c r="H486" s="18"/>
      <c r="I486" s="18"/>
      <c r="J486" s="18"/>
      <c r="K486" s="18"/>
      <c r="L486" s="18"/>
      <c r="M486" s="18"/>
      <c r="N486" s="18"/>
      <c r="O486" s="18"/>
      <c r="P486" s="18"/>
      <c r="Q486" s="18"/>
      <c r="R486" s="18"/>
      <c r="S486" s="18"/>
      <c r="T486" s="18"/>
      <c r="U486" s="18"/>
      <c r="V486" s="18"/>
      <c r="W486" s="18"/>
      <c r="X486" s="18"/>
      <c r="Y486" s="18"/>
      <c r="Z486" s="18"/>
      <c r="AA486" s="18"/>
      <c r="AB486" s="18"/>
      <c r="AC486" s="18"/>
      <c r="AD486" s="18"/>
      <c r="AE486" s="18"/>
      <c r="AF486" s="18"/>
      <c r="AG486" s="18"/>
    </row>
    <row r="487" spans="1:33" ht="16.5" customHeight="1" x14ac:dyDescent="0.3">
      <c r="A487" s="18"/>
      <c r="B487" s="18"/>
      <c r="C487" s="191"/>
      <c r="D487" s="191"/>
      <c r="E487" s="18"/>
      <c r="F487" s="18"/>
      <c r="G487" s="18"/>
      <c r="H487" s="18"/>
      <c r="I487" s="18"/>
      <c r="J487" s="18"/>
      <c r="K487" s="18"/>
      <c r="L487" s="18"/>
      <c r="M487" s="18"/>
      <c r="N487" s="18"/>
      <c r="O487" s="18"/>
      <c r="P487" s="18"/>
      <c r="Q487" s="18"/>
      <c r="R487" s="18"/>
      <c r="S487" s="18"/>
      <c r="T487" s="18"/>
      <c r="U487" s="18"/>
      <c r="V487" s="18"/>
      <c r="W487" s="18"/>
      <c r="X487" s="18"/>
      <c r="Y487" s="18"/>
      <c r="Z487" s="18"/>
      <c r="AA487" s="18"/>
      <c r="AB487" s="18"/>
      <c r="AC487" s="18"/>
      <c r="AD487" s="18"/>
      <c r="AE487" s="18"/>
      <c r="AF487" s="18"/>
      <c r="AG487" s="18"/>
    </row>
    <row r="488" spans="1:33" ht="16.5" customHeight="1" x14ac:dyDescent="0.3">
      <c r="A488" s="18"/>
      <c r="B488" s="18"/>
      <c r="C488" s="191"/>
      <c r="D488" s="191"/>
      <c r="E488" s="18"/>
      <c r="F488" s="18"/>
      <c r="G488" s="18"/>
      <c r="H488" s="18"/>
      <c r="I488" s="18"/>
      <c r="J488" s="18"/>
      <c r="K488" s="18"/>
      <c r="L488" s="18"/>
      <c r="M488" s="18"/>
      <c r="N488" s="18"/>
      <c r="O488" s="18"/>
      <c r="P488" s="18"/>
      <c r="Q488" s="18"/>
      <c r="R488" s="18"/>
      <c r="S488" s="18"/>
      <c r="T488" s="18"/>
      <c r="U488" s="18"/>
      <c r="V488" s="18"/>
      <c r="W488" s="18"/>
      <c r="X488" s="18"/>
      <c r="Y488" s="18"/>
      <c r="Z488" s="18"/>
      <c r="AA488" s="18"/>
      <c r="AB488" s="18"/>
      <c r="AC488" s="18"/>
      <c r="AD488" s="18"/>
      <c r="AE488" s="18"/>
      <c r="AF488" s="18"/>
      <c r="AG488" s="18"/>
    </row>
    <row r="489" spans="1:33" ht="16.5" customHeight="1" x14ac:dyDescent="0.3">
      <c r="A489" s="18"/>
      <c r="B489" s="18"/>
      <c r="C489" s="191"/>
      <c r="D489" s="191"/>
      <c r="E489" s="18"/>
      <c r="F489" s="18"/>
      <c r="G489" s="18"/>
      <c r="H489" s="18"/>
      <c r="I489" s="18"/>
      <c r="J489" s="18"/>
      <c r="K489" s="18"/>
      <c r="L489" s="18"/>
      <c r="M489" s="18"/>
      <c r="N489" s="18"/>
      <c r="O489" s="18"/>
      <c r="P489" s="18"/>
      <c r="Q489" s="18"/>
      <c r="R489" s="18"/>
      <c r="S489" s="18"/>
      <c r="T489" s="18"/>
      <c r="U489" s="18"/>
      <c r="V489" s="18"/>
      <c r="W489" s="18"/>
      <c r="X489" s="18"/>
      <c r="Y489" s="18"/>
      <c r="Z489" s="18"/>
      <c r="AA489" s="18"/>
      <c r="AB489" s="18"/>
      <c r="AC489" s="18"/>
      <c r="AD489" s="18"/>
      <c r="AE489" s="18"/>
      <c r="AF489" s="18"/>
      <c r="AG489" s="18"/>
    </row>
    <row r="490" spans="1:33" ht="16.5" customHeight="1" x14ac:dyDescent="0.3">
      <c r="A490" s="18"/>
      <c r="B490" s="18"/>
      <c r="C490" s="191"/>
      <c r="D490" s="191"/>
      <c r="E490" s="18"/>
      <c r="F490" s="18"/>
      <c r="G490" s="18"/>
      <c r="H490" s="18"/>
      <c r="I490" s="18"/>
      <c r="J490" s="18"/>
      <c r="K490" s="18"/>
      <c r="L490" s="18"/>
      <c r="M490" s="18"/>
      <c r="N490" s="18"/>
      <c r="O490" s="18"/>
      <c r="P490" s="18"/>
      <c r="Q490" s="18"/>
      <c r="R490" s="18"/>
      <c r="S490" s="18"/>
      <c r="T490" s="18"/>
      <c r="U490" s="18"/>
      <c r="V490" s="18"/>
      <c r="W490" s="18"/>
      <c r="X490" s="18"/>
      <c r="Y490" s="18"/>
      <c r="Z490" s="18"/>
      <c r="AA490" s="18"/>
      <c r="AB490" s="18"/>
      <c r="AC490" s="18"/>
      <c r="AD490" s="18"/>
      <c r="AE490" s="18"/>
      <c r="AF490" s="18"/>
      <c r="AG490" s="18"/>
    </row>
    <row r="491" spans="1:33" ht="16.5" customHeight="1" x14ac:dyDescent="0.3">
      <c r="A491" s="18"/>
      <c r="B491" s="18"/>
      <c r="C491" s="191"/>
      <c r="D491" s="191"/>
      <c r="E491" s="18"/>
      <c r="F491" s="18"/>
      <c r="G491" s="18"/>
      <c r="H491" s="18"/>
      <c r="I491" s="18"/>
      <c r="J491" s="18"/>
      <c r="K491" s="18"/>
      <c r="L491" s="18"/>
      <c r="M491" s="18"/>
      <c r="N491" s="18"/>
      <c r="O491" s="18"/>
      <c r="P491" s="18"/>
      <c r="Q491" s="18"/>
      <c r="R491" s="18"/>
      <c r="S491" s="18"/>
      <c r="T491" s="18"/>
      <c r="U491" s="18"/>
      <c r="V491" s="18"/>
      <c r="W491" s="18"/>
      <c r="X491" s="18"/>
      <c r="Y491" s="18"/>
      <c r="Z491" s="18"/>
      <c r="AA491" s="18"/>
      <c r="AB491" s="18"/>
      <c r="AC491" s="18"/>
      <c r="AD491" s="18"/>
      <c r="AE491" s="18"/>
      <c r="AF491" s="18"/>
      <c r="AG491" s="18"/>
    </row>
    <row r="492" spans="1:33" ht="16.5" customHeight="1" x14ac:dyDescent="0.3">
      <c r="A492" s="18"/>
      <c r="B492" s="18"/>
      <c r="C492" s="191"/>
      <c r="D492" s="191"/>
      <c r="E492" s="18"/>
      <c r="F492" s="18"/>
      <c r="G492" s="18"/>
      <c r="H492" s="18"/>
      <c r="I492" s="18"/>
      <c r="J492" s="18"/>
      <c r="K492" s="18"/>
      <c r="L492" s="18"/>
      <c r="M492" s="18"/>
      <c r="N492" s="18"/>
      <c r="O492" s="18"/>
      <c r="P492" s="18"/>
      <c r="Q492" s="18"/>
      <c r="R492" s="18"/>
      <c r="S492" s="18"/>
      <c r="T492" s="18"/>
      <c r="U492" s="18"/>
      <c r="V492" s="18"/>
      <c r="W492" s="18"/>
      <c r="X492" s="18"/>
      <c r="Y492" s="18"/>
      <c r="Z492" s="18"/>
      <c r="AA492" s="18"/>
      <c r="AB492" s="18"/>
      <c r="AC492" s="18"/>
      <c r="AD492" s="18"/>
      <c r="AE492" s="18"/>
      <c r="AF492" s="18"/>
      <c r="AG492" s="18"/>
    </row>
    <row r="493" spans="1:33" ht="16.5" customHeight="1" x14ac:dyDescent="0.3">
      <c r="A493" s="18"/>
      <c r="B493" s="18"/>
      <c r="C493" s="191"/>
      <c r="D493" s="191"/>
      <c r="E493" s="18"/>
      <c r="F493" s="18"/>
      <c r="G493" s="18"/>
      <c r="H493" s="18"/>
      <c r="I493" s="18"/>
      <c r="J493" s="18"/>
      <c r="K493" s="18"/>
      <c r="L493" s="18"/>
      <c r="M493" s="18"/>
      <c r="N493" s="18"/>
      <c r="O493" s="18"/>
      <c r="P493" s="18"/>
      <c r="Q493" s="18"/>
      <c r="R493" s="18"/>
      <c r="S493" s="18"/>
      <c r="T493" s="18"/>
      <c r="U493" s="18"/>
      <c r="V493" s="18"/>
      <c r="W493" s="18"/>
      <c r="X493" s="18"/>
      <c r="Y493" s="18"/>
      <c r="Z493" s="18"/>
      <c r="AA493" s="18"/>
      <c r="AB493" s="18"/>
      <c r="AC493" s="18"/>
      <c r="AD493" s="18"/>
      <c r="AE493" s="18"/>
      <c r="AF493" s="18"/>
      <c r="AG493" s="18"/>
    </row>
    <row r="494" spans="1:33" ht="16.5" customHeight="1" x14ac:dyDescent="0.3">
      <c r="A494" s="18"/>
      <c r="B494" s="18"/>
      <c r="C494" s="191"/>
      <c r="D494" s="191"/>
      <c r="E494" s="18"/>
      <c r="F494" s="18"/>
      <c r="G494" s="18"/>
      <c r="H494" s="18"/>
      <c r="I494" s="18"/>
      <c r="J494" s="18"/>
      <c r="K494" s="18"/>
      <c r="L494" s="18"/>
      <c r="M494" s="18"/>
      <c r="N494" s="18"/>
      <c r="O494" s="18"/>
      <c r="P494" s="18"/>
      <c r="Q494" s="18"/>
      <c r="R494" s="18"/>
      <c r="S494" s="18"/>
      <c r="T494" s="18"/>
      <c r="U494" s="18"/>
      <c r="V494" s="18"/>
      <c r="W494" s="18"/>
      <c r="X494" s="18"/>
      <c r="Y494" s="18"/>
      <c r="Z494" s="18"/>
      <c r="AA494" s="18"/>
      <c r="AB494" s="18"/>
      <c r="AC494" s="18"/>
      <c r="AD494" s="18"/>
      <c r="AE494" s="18"/>
      <c r="AF494" s="18"/>
      <c r="AG494" s="18"/>
    </row>
    <row r="495" spans="1:33" ht="16.5" customHeight="1" x14ac:dyDescent="0.3">
      <c r="A495" s="18"/>
      <c r="B495" s="18"/>
      <c r="C495" s="191"/>
      <c r="D495" s="191"/>
      <c r="E495" s="18"/>
      <c r="F495" s="18"/>
      <c r="G495" s="18"/>
      <c r="H495" s="18"/>
      <c r="I495" s="18"/>
      <c r="J495" s="18"/>
      <c r="K495" s="18"/>
      <c r="L495" s="18"/>
      <c r="M495" s="18"/>
      <c r="N495" s="18"/>
      <c r="O495" s="18"/>
      <c r="P495" s="18"/>
      <c r="Q495" s="18"/>
      <c r="R495" s="18"/>
      <c r="S495" s="18"/>
      <c r="T495" s="18"/>
      <c r="U495" s="18"/>
      <c r="V495" s="18"/>
      <c r="W495" s="18"/>
      <c r="X495" s="18"/>
      <c r="Y495" s="18"/>
      <c r="Z495" s="18"/>
      <c r="AA495" s="18"/>
      <c r="AB495" s="18"/>
      <c r="AC495" s="18"/>
      <c r="AD495" s="18"/>
      <c r="AE495" s="18"/>
      <c r="AF495" s="18"/>
      <c r="AG495" s="18"/>
    </row>
    <row r="496" spans="1:33" ht="16.5" customHeight="1" x14ac:dyDescent="0.3">
      <c r="A496" s="18"/>
      <c r="B496" s="18"/>
      <c r="C496" s="191"/>
      <c r="D496" s="191"/>
      <c r="E496" s="18"/>
      <c r="F496" s="18"/>
      <c r="G496" s="18"/>
      <c r="H496" s="18"/>
      <c r="I496" s="18"/>
      <c r="J496" s="18"/>
      <c r="K496" s="18"/>
      <c r="L496" s="18"/>
      <c r="M496" s="18"/>
      <c r="N496" s="18"/>
      <c r="O496" s="18"/>
      <c r="P496" s="18"/>
      <c r="Q496" s="18"/>
      <c r="R496" s="18"/>
      <c r="S496" s="18"/>
      <c r="T496" s="18"/>
      <c r="U496" s="18"/>
      <c r="V496" s="18"/>
      <c r="W496" s="18"/>
      <c r="X496" s="18"/>
      <c r="Y496" s="18"/>
      <c r="Z496" s="18"/>
      <c r="AA496" s="18"/>
      <c r="AB496" s="18"/>
      <c r="AC496" s="18"/>
      <c r="AD496" s="18"/>
      <c r="AE496" s="18"/>
      <c r="AF496" s="18"/>
      <c r="AG496" s="18"/>
    </row>
    <row r="497" spans="1:33" ht="16.5" customHeight="1" x14ac:dyDescent="0.3">
      <c r="A497" s="18"/>
      <c r="B497" s="18"/>
      <c r="C497" s="191"/>
      <c r="D497" s="191"/>
      <c r="E497" s="18"/>
      <c r="F497" s="18"/>
      <c r="G497" s="18"/>
      <c r="H497" s="18"/>
      <c r="I497" s="18"/>
      <c r="J497" s="18"/>
      <c r="K497" s="18"/>
      <c r="L497" s="18"/>
      <c r="M497" s="18"/>
      <c r="N497" s="18"/>
      <c r="O497" s="18"/>
      <c r="P497" s="18"/>
      <c r="Q497" s="18"/>
      <c r="R497" s="18"/>
      <c r="S497" s="18"/>
      <c r="T497" s="18"/>
      <c r="U497" s="18"/>
      <c r="V497" s="18"/>
      <c r="W497" s="18"/>
      <c r="X497" s="18"/>
      <c r="Y497" s="18"/>
      <c r="Z497" s="18"/>
      <c r="AA497" s="18"/>
      <c r="AB497" s="18"/>
      <c r="AC497" s="18"/>
      <c r="AD497" s="18"/>
      <c r="AE497" s="18"/>
      <c r="AF497" s="18"/>
      <c r="AG497" s="18"/>
    </row>
    <row r="498" spans="1:33" ht="16.5" customHeight="1" x14ac:dyDescent="0.3">
      <c r="A498" s="18"/>
      <c r="B498" s="18"/>
      <c r="C498" s="191"/>
      <c r="D498" s="191"/>
      <c r="E498" s="18"/>
      <c r="F498" s="18"/>
      <c r="G498" s="18"/>
      <c r="H498" s="18"/>
      <c r="I498" s="18"/>
      <c r="J498" s="18"/>
      <c r="K498" s="18"/>
      <c r="L498" s="18"/>
      <c r="M498" s="18"/>
      <c r="N498" s="18"/>
      <c r="O498" s="18"/>
      <c r="P498" s="18"/>
      <c r="Q498" s="18"/>
      <c r="R498" s="18"/>
      <c r="S498" s="18"/>
      <c r="T498" s="18"/>
      <c r="U498" s="18"/>
      <c r="V498" s="18"/>
      <c r="W498" s="18"/>
      <c r="X498" s="18"/>
      <c r="Y498" s="18"/>
      <c r="Z498" s="18"/>
      <c r="AA498" s="18"/>
      <c r="AB498" s="18"/>
      <c r="AC498" s="18"/>
      <c r="AD498" s="18"/>
      <c r="AE498" s="18"/>
      <c r="AF498" s="18"/>
      <c r="AG498" s="18"/>
    </row>
    <row r="499" spans="1:33" ht="16.5" customHeight="1" x14ac:dyDescent="0.3">
      <c r="A499" s="18"/>
      <c r="B499" s="18"/>
      <c r="C499" s="191"/>
      <c r="D499" s="191"/>
      <c r="E499" s="18"/>
      <c r="F499" s="18"/>
      <c r="G499" s="18"/>
      <c r="H499" s="18"/>
      <c r="I499" s="18"/>
      <c r="J499" s="18"/>
      <c r="K499" s="18"/>
      <c r="L499" s="18"/>
      <c r="M499" s="18"/>
      <c r="N499" s="18"/>
      <c r="O499" s="18"/>
      <c r="P499" s="18"/>
      <c r="Q499" s="18"/>
      <c r="R499" s="18"/>
      <c r="S499" s="18"/>
      <c r="T499" s="18"/>
      <c r="U499" s="18"/>
      <c r="V499" s="18"/>
      <c r="W499" s="18"/>
      <c r="X499" s="18"/>
      <c r="Y499" s="18"/>
      <c r="Z499" s="18"/>
      <c r="AA499" s="18"/>
      <c r="AB499" s="18"/>
      <c r="AC499" s="18"/>
      <c r="AD499" s="18"/>
      <c r="AE499" s="18"/>
      <c r="AF499" s="18"/>
      <c r="AG499" s="18"/>
    </row>
    <row r="500" spans="1:33" ht="16.5" customHeight="1" x14ac:dyDescent="0.3">
      <c r="A500" s="18"/>
      <c r="B500" s="18"/>
      <c r="C500" s="191"/>
      <c r="D500" s="191"/>
      <c r="E500" s="18"/>
      <c r="F500" s="18"/>
      <c r="G500" s="18"/>
      <c r="H500" s="18"/>
      <c r="I500" s="18"/>
      <c r="J500" s="18"/>
      <c r="K500" s="18"/>
      <c r="L500" s="18"/>
      <c r="M500" s="18"/>
      <c r="N500" s="18"/>
      <c r="O500" s="18"/>
      <c r="P500" s="18"/>
      <c r="Q500" s="18"/>
      <c r="R500" s="18"/>
      <c r="S500" s="18"/>
      <c r="T500" s="18"/>
      <c r="U500" s="18"/>
      <c r="V500" s="18"/>
      <c r="W500" s="18"/>
      <c r="X500" s="18"/>
      <c r="Y500" s="18"/>
      <c r="Z500" s="18"/>
      <c r="AA500" s="18"/>
      <c r="AB500" s="18"/>
      <c r="AC500" s="18"/>
      <c r="AD500" s="18"/>
      <c r="AE500" s="18"/>
      <c r="AF500" s="18"/>
      <c r="AG500" s="18"/>
    </row>
    <row r="501" spans="1:33" ht="16.5" customHeight="1" x14ac:dyDescent="0.3">
      <c r="A501" s="18"/>
      <c r="B501" s="18"/>
      <c r="C501" s="191"/>
      <c r="D501" s="191"/>
      <c r="E501" s="18"/>
      <c r="F501" s="18"/>
      <c r="G501" s="18"/>
      <c r="H501" s="18"/>
      <c r="I501" s="18"/>
      <c r="J501" s="18"/>
      <c r="K501" s="18"/>
      <c r="L501" s="18"/>
      <c r="M501" s="18"/>
      <c r="N501" s="18"/>
      <c r="O501" s="18"/>
      <c r="P501" s="18"/>
      <c r="Q501" s="18"/>
      <c r="R501" s="18"/>
      <c r="S501" s="18"/>
      <c r="T501" s="18"/>
      <c r="U501" s="18"/>
      <c r="V501" s="18"/>
      <c r="W501" s="18"/>
      <c r="X501" s="18"/>
      <c r="Y501" s="18"/>
      <c r="Z501" s="18"/>
      <c r="AA501" s="18"/>
      <c r="AB501" s="18"/>
      <c r="AC501" s="18"/>
      <c r="AD501" s="18"/>
      <c r="AE501" s="18"/>
      <c r="AF501" s="18"/>
      <c r="AG501" s="18"/>
    </row>
    <row r="502" spans="1:33" ht="16.5" customHeight="1" x14ac:dyDescent="0.3">
      <c r="A502" s="18"/>
      <c r="B502" s="18"/>
      <c r="C502" s="191"/>
      <c r="D502" s="191"/>
      <c r="E502" s="18"/>
      <c r="F502" s="18"/>
      <c r="G502" s="18"/>
      <c r="H502" s="18"/>
      <c r="I502" s="18"/>
      <c r="J502" s="18"/>
      <c r="K502" s="18"/>
      <c r="L502" s="18"/>
      <c r="M502" s="18"/>
      <c r="N502" s="18"/>
      <c r="O502" s="18"/>
      <c r="P502" s="18"/>
      <c r="Q502" s="18"/>
      <c r="R502" s="18"/>
      <c r="S502" s="18"/>
      <c r="T502" s="18"/>
      <c r="U502" s="18"/>
      <c r="V502" s="18"/>
      <c r="W502" s="18"/>
      <c r="X502" s="18"/>
      <c r="Y502" s="18"/>
      <c r="Z502" s="18"/>
      <c r="AA502" s="18"/>
      <c r="AB502" s="18"/>
      <c r="AC502" s="18"/>
      <c r="AD502" s="18"/>
      <c r="AE502" s="18"/>
      <c r="AF502" s="18"/>
      <c r="AG502" s="18"/>
    </row>
    <row r="503" spans="1:33" ht="16.5" customHeight="1" x14ac:dyDescent="0.3">
      <c r="A503" s="18"/>
      <c r="B503" s="18"/>
      <c r="C503" s="191"/>
      <c r="D503" s="191"/>
      <c r="E503" s="18"/>
      <c r="F503" s="18"/>
      <c r="G503" s="18"/>
      <c r="H503" s="18"/>
      <c r="I503" s="18"/>
      <c r="J503" s="18"/>
      <c r="K503" s="18"/>
      <c r="L503" s="18"/>
      <c r="M503" s="18"/>
      <c r="N503" s="18"/>
      <c r="O503" s="18"/>
      <c r="P503" s="18"/>
      <c r="Q503" s="18"/>
      <c r="R503" s="18"/>
      <c r="S503" s="18"/>
      <c r="T503" s="18"/>
      <c r="U503" s="18"/>
      <c r="V503" s="18"/>
      <c r="W503" s="18"/>
      <c r="X503" s="18"/>
      <c r="Y503" s="18"/>
      <c r="Z503" s="18"/>
      <c r="AA503" s="18"/>
      <c r="AB503" s="18"/>
      <c r="AC503" s="18"/>
      <c r="AD503" s="18"/>
      <c r="AE503" s="18"/>
      <c r="AF503" s="18"/>
      <c r="AG503" s="18"/>
    </row>
    <row r="504" spans="1:33" ht="16.5" customHeight="1" x14ac:dyDescent="0.3">
      <c r="A504" s="18"/>
      <c r="B504" s="18"/>
      <c r="C504" s="191"/>
      <c r="D504" s="191"/>
      <c r="E504" s="18"/>
      <c r="F504" s="18"/>
      <c r="G504" s="18"/>
      <c r="H504" s="18"/>
      <c r="I504" s="18"/>
      <c r="J504" s="18"/>
      <c r="K504" s="18"/>
      <c r="L504" s="18"/>
      <c r="M504" s="18"/>
      <c r="N504" s="18"/>
      <c r="O504" s="18"/>
      <c r="P504" s="18"/>
      <c r="Q504" s="18"/>
      <c r="R504" s="18"/>
      <c r="S504" s="18"/>
      <c r="T504" s="18"/>
      <c r="U504" s="18"/>
      <c r="V504" s="18"/>
      <c r="W504" s="18"/>
      <c r="X504" s="18"/>
      <c r="Y504" s="18"/>
      <c r="Z504" s="18"/>
      <c r="AA504" s="18"/>
      <c r="AB504" s="18"/>
      <c r="AC504" s="18"/>
      <c r="AD504" s="18"/>
      <c r="AE504" s="18"/>
      <c r="AF504" s="18"/>
      <c r="AG504" s="18"/>
    </row>
    <row r="505" spans="1:33" ht="16.5" customHeight="1" x14ac:dyDescent="0.3">
      <c r="A505" s="18"/>
      <c r="B505" s="18"/>
      <c r="C505" s="191"/>
      <c r="D505" s="191"/>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row>
    <row r="506" spans="1:33" ht="16.5" customHeight="1" x14ac:dyDescent="0.3">
      <c r="A506" s="18"/>
      <c r="B506" s="18"/>
      <c r="C506" s="191"/>
      <c r="D506" s="191"/>
      <c r="E506" s="18"/>
      <c r="F506" s="18"/>
      <c r="G506" s="18"/>
      <c r="H506" s="18"/>
      <c r="I506" s="18"/>
      <c r="J506" s="18"/>
      <c r="K506" s="18"/>
      <c r="L506" s="18"/>
      <c r="M506" s="18"/>
      <c r="N506" s="18"/>
      <c r="O506" s="18"/>
      <c r="P506" s="18"/>
      <c r="Q506" s="18"/>
      <c r="R506" s="18"/>
      <c r="S506" s="18"/>
      <c r="T506" s="18"/>
      <c r="U506" s="18"/>
      <c r="V506" s="18"/>
      <c r="W506" s="18"/>
      <c r="X506" s="18"/>
      <c r="Y506" s="18"/>
      <c r="Z506" s="18"/>
      <c r="AA506" s="18"/>
      <c r="AB506" s="18"/>
      <c r="AC506" s="18"/>
      <c r="AD506" s="18"/>
      <c r="AE506" s="18"/>
      <c r="AF506" s="18"/>
      <c r="AG506" s="18"/>
    </row>
    <row r="507" spans="1:33" ht="16.5" customHeight="1" x14ac:dyDescent="0.3">
      <c r="A507" s="18"/>
      <c r="B507" s="18"/>
      <c r="C507" s="191"/>
      <c r="D507" s="191"/>
      <c r="E507" s="18"/>
      <c r="F507" s="18"/>
      <c r="G507" s="18"/>
      <c r="H507" s="18"/>
      <c r="I507" s="18"/>
      <c r="J507" s="18"/>
      <c r="K507" s="18"/>
      <c r="L507" s="18"/>
      <c r="M507" s="18"/>
      <c r="N507" s="18"/>
      <c r="O507" s="18"/>
      <c r="P507" s="18"/>
      <c r="Q507" s="18"/>
      <c r="R507" s="18"/>
      <c r="S507" s="18"/>
      <c r="T507" s="18"/>
      <c r="U507" s="18"/>
      <c r="V507" s="18"/>
      <c r="W507" s="18"/>
      <c r="X507" s="18"/>
      <c r="Y507" s="18"/>
      <c r="Z507" s="18"/>
      <c r="AA507" s="18"/>
      <c r="AB507" s="18"/>
      <c r="AC507" s="18"/>
      <c r="AD507" s="18"/>
      <c r="AE507" s="18"/>
      <c r="AF507" s="18"/>
      <c r="AG507" s="18"/>
    </row>
    <row r="508" spans="1:33" ht="16.5" customHeight="1" x14ac:dyDescent="0.3">
      <c r="A508" s="18"/>
      <c r="B508" s="18"/>
      <c r="C508" s="191"/>
      <c r="D508" s="191"/>
      <c r="E508" s="18"/>
      <c r="F508" s="18"/>
      <c r="G508" s="18"/>
      <c r="H508" s="18"/>
      <c r="I508" s="18"/>
      <c r="J508" s="18"/>
      <c r="K508" s="18"/>
      <c r="L508" s="18"/>
      <c r="M508" s="18"/>
      <c r="N508" s="18"/>
      <c r="O508" s="18"/>
      <c r="P508" s="18"/>
      <c r="Q508" s="18"/>
      <c r="R508" s="18"/>
      <c r="S508" s="18"/>
      <c r="T508" s="18"/>
      <c r="U508" s="18"/>
      <c r="V508" s="18"/>
      <c r="W508" s="18"/>
      <c r="X508" s="18"/>
      <c r="Y508" s="18"/>
      <c r="Z508" s="18"/>
      <c r="AA508" s="18"/>
      <c r="AB508" s="18"/>
      <c r="AC508" s="18"/>
      <c r="AD508" s="18"/>
      <c r="AE508" s="18"/>
      <c r="AF508" s="18"/>
      <c r="AG508" s="18"/>
    </row>
    <row r="509" spans="1:33" ht="16.5" customHeight="1" x14ac:dyDescent="0.3">
      <c r="A509" s="18"/>
      <c r="B509" s="18"/>
      <c r="C509" s="191"/>
      <c r="D509" s="191"/>
      <c r="E509" s="18"/>
      <c r="F509" s="18"/>
      <c r="G509" s="18"/>
      <c r="H509" s="18"/>
      <c r="I509" s="18"/>
      <c r="J509" s="18"/>
      <c r="K509" s="18"/>
      <c r="L509" s="18"/>
      <c r="M509" s="18"/>
      <c r="N509" s="18"/>
      <c r="O509" s="18"/>
      <c r="P509" s="18"/>
      <c r="Q509" s="18"/>
      <c r="R509" s="18"/>
      <c r="S509" s="18"/>
      <c r="T509" s="18"/>
      <c r="U509" s="18"/>
      <c r="V509" s="18"/>
      <c r="W509" s="18"/>
      <c r="X509" s="18"/>
      <c r="Y509" s="18"/>
      <c r="Z509" s="18"/>
      <c r="AA509" s="18"/>
      <c r="AB509" s="18"/>
      <c r="AC509" s="18"/>
      <c r="AD509" s="18"/>
      <c r="AE509" s="18"/>
      <c r="AF509" s="18"/>
      <c r="AG509" s="18"/>
    </row>
    <row r="510" spans="1:33" ht="16.5" customHeight="1" x14ac:dyDescent="0.3">
      <c r="A510" s="18"/>
      <c r="B510" s="18"/>
      <c r="C510" s="191"/>
      <c r="D510" s="191"/>
      <c r="E510" s="18"/>
      <c r="F510" s="18"/>
      <c r="G510" s="18"/>
      <c r="H510" s="18"/>
      <c r="I510" s="18"/>
      <c r="J510" s="18"/>
      <c r="K510" s="18"/>
      <c r="L510" s="18"/>
      <c r="M510" s="18"/>
      <c r="N510" s="18"/>
      <c r="O510" s="18"/>
      <c r="P510" s="18"/>
      <c r="Q510" s="18"/>
      <c r="R510" s="18"/>
      <c r="S510" s="18"/>
      <c r="T510" s="18"/>
      <c r="U510" s="18"/>
      <c r="V510" s="18"/>
      <c r="W510" s="18"/>
      <c r="X510" s="18"/>
      <c r="Y510" s="18"/>
      <c r="Z510" s="18"/>
      <c r="AA510" s="18"/>
      <c r="AB510" s="18"/>
      <c r="AC510" s="18"/>
      <c r="AD510" s="18"/>
      <c r="AE510" s="18"/>
      <c r="AF510" s="18"/>
      <c r="AG510" s="18"/>
    </row>
    <row r="511" spans="1:33" ht="16.5" customHeight="1" x14ac:dyDescent="0.3">
      <c r="A511" s="18"/>
      <c r="B511" s="18"/>
      <c r="C511" s="191"/>
      <c r="D511" s="191"/>
      <c r="E511" s="18"/>
      <c r="F511" s="18"/>
      <c r="G511" s="18"/>
      <c r="H511" s="18"/>
      <c r="I511" s="18"/>
      <c r="J511" s="18"/>
      <c r="K511" s="18"/>
      <c r="L511" s="18"/>
      <c r="M511" s="18"/>
      <c r="N511" s="18"/>
      <c r="O511" s="18"/>
      <c r="P511" s="18"/>
      <c r="Q511" s="18"/>
      <c r="R511" s="18"/>
      <c r="S511" s="18"/>
      <c r="T511" s="18"/>
      <c r="U511" s="18"/>
      <c r="V511" s="18"/>
      <c r="W511" s="18"/>
      <c r="X511" s="18"/>
      <c r="Y511" s="18"/>
      <c r="Z511" s="18"/>
      <c r="AA511" s="18"/>
      <c r="AB511" s="18"/>
      <c r="AC511" s="18"/>
      <c r="AD511" s="18"/>
      <c r="AE511" s="18"/>
      <c r="AF511" s="18"/>
      <c r="AG511" s="18"/>
    </row>
    <row r="512" spans="1:33" ht="16.5" customHeight="1" x14ac:dyDescent="0.3">
      <c r="A512" s="18"/>
      <c r="B512" s="18"/>
      <c r="C512" s="191"/>
      <c r="D512" s="191"/>
      <c r="E512" s="18"/>
      <c r="F512" s="18"/>
      <c r="G512" s="18"/>
      <c r="H512" s="18"/>
      <c r="I512" s="18"/>
      <c r="J512" s="18"/>
      <c r="K512" s="18"/>
      <c r="L512" s="18"/>
      <c r="M512" s="18"/>
      <c r="N512" s="18"/>
      <c r="O512" s="18"/>
      <c r="P512" s="18"/>
      <c r="Q512" s="18"/>
      <c r="R512" s="18"/>
      <c r="S512" s="18"/>
      <c r="T512" s="18"/>
      <c r="U512" s="18"/>
      <c r="V512" s="18"/>
      <c r="W512" s="18"/>
      <c r="X512" s="18"/>
      <c r="Y512" s="18"/>
      <c r="Z512" s="18"/>
      <c r="AA512" s="18"/>
      <c r="AB512" s="18"/>
      <c r="AC512" s="18"/>
      <c r="AD512" s="18"/>
      <c r="AE512" s="18"/>
      <c r="AF512" s="18"/>
      <c r="AG512" s="18"/>
    </row>
    <row r="513" spans="1:33" ht="16.5" customHeight="1" x14ac:dyDescent="0.3">
      <c r="A513" s="18"/>
      <c r="B513" s="18"/>
      <c r="C513" s="191"/>
      <c r="D513" s="191"/>
      <c r="E513" s="18"/>
      <c r="F513" s="18"/>
      <c r="G513" s="18"/>
      <c r="H513" s="18"/>
      <c r="I513" s="18"/>
      <c r="J513" s="18"/>
      <c r="K513" s="18"/>
      <c r="L513" s="18"/>
      <c r="M513" s="18"/>
      <c r="N513" s="18"/>
      <c r="O513" s="18"/>
      <c r="P513" s="18"/>
      <c r="Q513" s="18"/>
      <c r="R513" s="18"/>
      <c r="S513" s="18"/>
      <c r="T513" s="18"/>
      <c r="U513" s="18"/>
      <c r="V513" s="18"/>
      <c r="W513" s="18"/>
      <c r="X513" s="18"/>
      <c r="Y513" s="18"/>
      <c r="Z513" s="18"/>
      <c r="AA513" s="18"/>
      <c r="AB513" s="18"/>
      <c r="AC513" s="18"/>
      <c r="AD513" s="18"/>
      <c r="AE513" s="18"/>
      <c r="AF513" s="18"/>
      <c r="AG513" s="18"/>
    </row>
    <row r="514" spans="1:33" ht="16.5" customHeight="1" x14ac:dyDescent="0.3">
      <c r="A514" s="18"/>
      <c r="B514" s="18"/>
      <c r="C514" s="191"/>
      <c r="D514" s="191"/>
      <c r="E514" s="18"/>
      <c r="F514" s="18"/>
      <c r="G514" s="18"/>
      <c r="H514" s="18"/>
      <c r="I514" s="18"/>
      <c r="J514" s="18"/>
      <c r="K514" s="18"/>
      <c r="L514" s="18"/>
      <c r="M514" s="18"/>
      <c r="N514" s="18"/>
      <c r="O514" s="18"/>
      <c r="P514" s="18"/>
      <c r="Q514" s="18"/>
      <c r="R514" s="18"/>
      <c r="S514" s="18"/>
      <c r="T514" s="18"/>
      <c r="U514" s="18"/>
      <c r="V514" s="18"/>
      <c r="W514" s="18"/>
      <c r="X514" s="18"/>
      <c r="Y514" s="18"/>
      <c r="Z514" s="18"/>
      <c r="AA514" s="18"/>
      <c r="AB514" s="18"/>
      <c r="AC514" s="18"/>
      <c r="AD514" s="18"/>
      <c r="AE514" s="18"/>
      <c r="AF514" s="18"/>
      <c r="AG514" s="18"/>
    </row>
    <row r="515" spans="1:33" ht="16.5" customHeight="1" x14ac:dyDescent="0.3">
      <c r="A515" s="18"/>
      <c r="B515" s="18"/>
      <c r="C515" s="191"/>
      <c r="D515" s="191"/>
      <c r="E515" s="18"/>
      <c r="F515" s="18"/>
      <c r="G515" s="18"/>
      <c r="H515" s="18"/>
      <c r="I515" s="18"/>
      <c r="J515" s="18"/>
      <c r="K515" s="18"/>
      <c r="L515" s="18"/>
      <c r="M515" s="18"/>
      <c r="N515" s="18"/>
      <c r="O515" s="18"/>
      <c r="P515" s="18"/>
      <c r="Q515" s="18"/>
      <c r="R515" s="18"/>
      <c r="S515" s="18"/>
      <c r="T515" s="18"/>
      <c r="U515" s="18"/>
      <c r="V515" s="18"/>
      <c r="W515" s="18"/>
      <c r="X515" s="18"/>
      <c r="Y515" s="18"/>
      <c r="Z515" s="18"/>
      <c r="AA515" s="18"/>
      <c r="AB515" s="18"/>
      <c r="AC515" s="18"/>
      <c r="AD515" s="18"/>
      <c r="AE515" s="18"/>
      <c r="AF515" s="18"/>
      <c r="AG515" s="18"/>
    </row>
    <row r="516" spans="1:33" ht="16.5" customHeight="1" x14ac:dyDescent="0.3">
      <c r="A516" s="18"/>
      <c r="B516" s="18"/>
      <c r="C516" s="191"/>
      <c r="D516" s="191"/>
      <c r="E516" s="18"/>
      <c r="F516" s="18"/>
      <c r="G516" s="18"/>
      <c r="H516" s="18"/>
      <c r="I516" s="18"/>
      <c r="J516" s="18"/>
      <c r="K516" s="18"/>
      <c r="L516" s="18"/>
      <c r="M516" s="18"/>
      <c r="N516" s="18"/>
      <c r="O516" s="18"/>
      <c r="P516" s="18"/>
      <c r="Q516" s="18"/>
      <c r="R516" s="18"/>
      <c r="S516" s="18"/>
      <c r="T516" s="18"/>
      <c r="U516" s="18"/>
      <c r="V516" s="18"/>
      <c r="W516" s="18"/>
      <c r="X516" s="18"/>
      <c r="Y516" s="18"/>
      <c r="Z516" s="18"/>
      <c r="AA516" s="18"/>
      <c r="AB516" s="18"/>
      <c r="AC516" s="18"/>
      <c r="AD516" s="18"/>
      <c r="AE516" s="18"/>
      <c r="AF516" s="18"/>
      <c r="AG516" s="18"/>
    </row>
    <row r="517" spans="1:33" ht="16.5" customHeight="1" x14ac:dyDescent="0.3">
      <c r="A517" s="18"/>
      <c r="B517" s="18"/>
      <c r="C517" s="191"/>
      <c r="D517" s="191"/>
      <c r="E517" s="18"/>
      <c r="F517" s="18"/>
      <c r="G517" s="18"/>
      <c r="H517" s="18"/>
      <c r="I517" s="18"/>
      <c r="J517" s="18"/>
      <c r="K517" s="18"/>
      <c r="L517" s="18"/>
      <c r="M517" s="18"/>
      <c r="N517" s="18"/>
      <c r="O517" s="18"/>
      <c r="P517" s="18"/>
      <c r="Q517" s="18"/>
      <c r="R517" s="18"/>
      <c r="S517" s="18"/>
      <c r="T517" s="18"/>
      <c r="U517" s="18"/>
      <c r="V517" s="18"/>
      <c r="W517" s="18"/>
      <c r="X517" s="18"/>
      <c r="Y517" s="18"/>
      <c r="Z517" s="18"/>
      <c r="AA517" s="18"/>
      <c r="AB517" s="18"/>
      <c r="AC517" s="18"/>
      <c r="AD517" s="18"/>
      <c r="AE517" s="18"/>
      <c r="AF517" s="18"/>
      <c r="AG517" s="18"/>
    </row>
    <row r="518" spans="1:33" ht="16.5" customHeight="1" x14ac:dyDescent="0.3">
      <c r="A518" s="18"/>
      <c r="B518" s="18"/>
      <c r="C518" s="191"/>
      <c r="D518" s="191"/>
      <c r="E518" s="18"/>
      <c r="F518" s="18"/>
      <c r="G518" s="18"/>
      <c r="H518" s="18"/>
      <c r="I518" s="18"/>
      <c r="J518" s="18"/>
      <c r="K518" s="18"/>
      <c r="L518" s="18"/>
      <c r="M518" s="18"/>
      <c r="N518" s="18"/>
      <c r="O518" s="18"/>
      <c r="P518" s="18"/>
      <c r="Q518" s="18"/>
      <c r="R518" s="18"/>
      <c r="S518" s="18"/>
      <c r="T518" s="18"/>
      <c r="U518" s="18"/>
      <c r="V518" s="18"/>
      <c r="W518" s="18"/>
      <c r="X518" s="18"/>
      <c r="Y518" s="18"/>
      <c r="Z518" s="18"/>
      <c r="AA518" s="18"/>
      <c r="AB518" s="18"/>
      <c r="AC518" s="18"/>
      <c r="AD518" s="18"/>
      <c r="AE518" s="18"/>
      <c r="AF518" s="18"/>
      <c r="AG518" s="18"/>
    </row>
    <row r="519" spans="1:33" ht="16.5" customHeight="1" x14ac:dyDescent="0.3">
      <c r="A519" s="18"/>
      <c r="B519" s="18"/>
      <c r="C519" s="191"/>
      <c r="D519" s="191"/>
      <c r="E519" s="18"/>
      <c r="F519" s="18"/>
      <c r="G519" s="18"/>
      <c r="H519" s="18"/>
      <c r="I519" s="18"/>
      <c r="J519" s="18"/>
      <c r="K519" s="18"/>
      <c r="L519" s="18"/>
      <c r="M519" s="18"/>
      <c r="N519" s="18"/>
      <c r="O519" s="18"/>
      <c r="P519" s="18"/>
      <c r="Q519" s="18"/>
      <c r="R519" s="18"/>
      <c r="S519" s="18"/>
      <c r="T519" s="18"/>
      <c r="U519" s="18"/>
      <c r="V519" s="18"/>
      <c r="W519" s="18"/>
      <c r="X519" s="18"/>
      <c r="Y519" s="18"/>
      <c r="Z519" s="18"/>
      <c r="AA519" s="18"/>
      <c r="AB519" s="18"/>
      <c r="AC519" s="18"/>
      <c r="AD519" s="18"/>
      <c r="AE519" s="18"/>
      <c r="AF519" s="18"/>
      <c r="AG519" s="18"/>
    </row>
    <row r="520" spans="1:33" ht="16.5" customHeight="1" x14ac:dyDescent="0.3">
      <c r="A520" s="18"/>
      <c r="B520" s="18"/>
      <c r="C520" s="191"/>
      <c r="D520" s="191"/>
      <c r="E520" s="18"/>
      <c r="F520" s="18"/>
      <c r="G520" s="18"/>
      <c r="H520" s="18"/>
      <c r="I520" s="18"/>
      <c r="J520" s="18"/>
      <c r="K520" s="18"/>
      <c r="L520" s="18"/>
      <c r="M520" s="18"/>
      <c r="N520" s="18"/>
      <c r="O520" s="18"/>
      <c r="P520" s="18"/>
      <c r="Q520" s="18"/>
      <c r="R520" s="18"/>
      <c r="S520" s="18"/>
      <c r="T520" s="18"/>
      <c r="U520" s="18"/>
      <c r="V520" s="18"/>
      <c r="W520" s="18"/>
      <c r="X520" s="18"/>
      <c r="Y520" s="18"/>
      <c r="Z520" s="18"/>
      <c r="AA520" s="18"/>
      <c r="AB520" s="18"/>
      <c r="AC520" s="18"/>
      <c r="AD520" s="18"/>
      <c r="AE520" s="18"/>
      <c r="AF520" s="18"/>
      <c r="AG520" s="18"/>
    </row>
    <row r="521" spans="1:33" ht="16.5" customHeight="1" x14ac:dyDescent="0.3">
      <c r="A521" s="18"/>
      <c r="B521" s="18"/>
      <c r="C521" s="191"/>
      <c r="D521" s="191"/>
      <c r="E521" s="18"/>
      <c r="F521" s="18"/>
      <c r="G521" s="18"/>
      <c r="H521" s="18"/>
      <c r="I521" s="18"/>
      <c r="J521" s="18"/>
      <c r="K521" s="18"/>
      <c r="L521" s="18"/>
      <c r="M521" s="18"/>
      <c r="N521" s="18"/>
      <c r="O521" s="18"/>
      <c r="P521" s="18"/>
      <c r="Q521" s="18"/>
      <c r="R521" s="18"/>
      <c r="S521" s="18"/>
      <c r="T521" s="18"/>
      <c r="U521" s="18"/>
      <c r="V521" s="18"/>
      <c r="W521" s="18"/>
      <c r="X521" s="18"/>
      <c r="Y521" s="18"/>
      <c r="Z521" s="18"/>
      <c r="AA521" s="18"/>
      <c r="AB521" s="18"/>
      <c r="AC521" s="18"/>
      <c r="AD521" s="18"/>
      <c r="AE521" s="18"/>
      <c r="AF521" s="18"/>
      <c r="AG521" s="18"/>
    </row>
    <row r="522" spans="1:33" ht="16.5" customHeight="1" x14ac:dyDescent="0.3">
      <c r="A522" s="18"/>
      <c r="B522" s="18"/>
      <c r="C522" s="191"/>
      <c r="D522" s="191"/>
      <c r="E522" s="18"/>
      <c r="F522" s="18"/>
      <c r="G522" s="18"/>
      <c r="H522" s="18"/>
      <c r="I522" s="18"/>
      <c r="J522" s="18"/>
      <c r="K522" s="18"/>
      <c r="L522" s="18"/>
      <c r="M522" s="18"/>
      <c r="N522" s="18"/>
      <c r="O522" s="18"/>
      <c r="P522" s="18"/>
      <c r="Q522" s="18"/>
      <c r="R522" s="18"/>
      <c r="S522" s="18"/>
      <c r="T522" s="18"/>
      <c r="U522" s="18"/>
      <c r="V522" s="18"/>
      <c r="W522" s="18"/>
      <c r="X522" s="18"/>
      <c r="Y522" s="18"/>
      <c r="Z522" s="18"/>
      <c r="AA522" s="18"/>
      <c r="AB522" s="18"/>
      <c r="AC522" s="18"/>
      <c r="AD522" s="18"/>
      <c r="AE522" s="18"/>
      <c r="AF522" s="18"/>
      <c r="AG522" s="18"/>
    </row>
    <row r="523" spans="1:33" ht="16.5" customHeight="1" x14ac:dyDescent="0.3">
      <c r="A523" s="18"/>
      <c r="B523" s="18"/>
      <c r="C523" s="191"/>
      <c r="D523" s="191"/>
      <c r="E523" s="18"/>
      <c r="F523" s="18"/>
      <c r="G523" s="18"/>
      <c r="H523" s="18"/>
      <c r="I523" s="18"/>
      <c r="J523" s="18"/>
      <c r="K523" s="18"/>
      <c r="L523" s="18"/>
      <c r="M523" s="18"/>
      <c r="N523" s="18"/>
      <c r="O523" s="18"/>
      <c r="P523" s="18"/>
      <c r="Q523" s="18"/>
      <c r="R523" s="18"/>
      <c r="S523" s="18"/>
      <c r="T523" s="18"/>
      <c r="U523" s="18"/>
      <c r="V523" s="18"/>
      <c r="W523" s="18"/>
      <c r="X523" s="18"/>
      <c r="Y523" s="18"/>
      <c r="Z523" s="18"/>
      <c r="AA523" s="18"/>
      <c r="AB523" s="18"/>
      <c r="AC523" s="18"/>
      <c r="AD523" s="18"/>
      <c r="AE523" s="18"/>
      <c r="AF523" s="18"/>
      <c r="AG523" s="18"/>
    </row>
    <row r="524" spans="1:33" ht="16.5" customHeight="1" x14ac:dyDescent="0.3">
      <c r="A524" s="18"/>
      <c r="B524" s="18"/>
      <c r="C524" s="191"/>
      <c r="D524" s="191"/>
      <c r="E524" s="18"/>
      <c r="F524" s="18"/>
      <c r="G524" s="18"/>
      <c r="H524" s="18"/>
      <c r="I524" s="18"/>
      <c r="J524" s="18"/>
      <c r="K524" s="18"/>
      <c r="L524" s="18"/>
      <c r="M524" s="18"/>
      <c r="N524" s="18"/>
      <c r="O524" s="18"/>
      <c r="P524" s="18"/>
      <c r="Q524" s="18"/>
      <c r="R524" s="18"/>
      <c r="S524" s="18"/>
      <c r="T524" s="18"/>
      <c r="U524" s="18"/>
      <c r="V524" s="18"/>
      <c r="W524" s="18"/>
      <c r="X524" s="18"/>
      <c r="Y524" s="18"/>
      <c r="Z524" s="18"/>
      <c r="AA524" s="18"/>
      <c r="AB524" s="18"/>
      <c r="AC524" s="18"/>
      <c r="AD524" s="18"/>
      <c r="AE524" s="18"/>
      <c r="AF524" s="18"/>
      <c r="AG524" s="18"/>
    </row>
    <row r="525" spans="1:33" ht="16.5" customHeight="1" x14ac:dyDescent="0.3">
      <c r="A525" s="18"/>
      <c r="B525" s="18"/>
      <c r="C525" s="191"/>
      <c r="D525" s="191"/>
      <c r="E525" s="18"/>
      <c r="F525" s="18"/>
      <c r="G525" s="18"/>
      <c r="H525" s="18"/>
      <c r="I525" s="18"/>
      <c r="J525" s="18"/>
      <c r="K525" s="18"/>
      <c r="L525" s="18"/>
      <c r="M525" s="18"/>
      <c r="N525" s="18"/>
      <c r="O525" s="18"/>
      <c r="P525" s="18"/>
      <c r="Q525" s="18"/>
      <c r="R525" s="18"/>
      <c r="S525" s="18"/>
      <c r="T525" s="18"/>
      <c r="U525" s="18"/>
      <c r="V525" s="18"/>
      <c r="W525" s="18"/>
      <c r="X525" s="18"/>
      <c r="Y525" s="18"/>
      <c r="Z525" s="18"/>
      <c r="AA525" s="18"/>
      <c r="AB525" s="18"/>
      <c r="AC525" s="18"/>
      <c r="AD525" s="18"/>
      <c r="AE525" s="18"/>
      <c r="AF525" s="18"/>
      <c r="AG525" s="18"/>
    </row>
    <row r="526" spans="1:33" ht="16.5" customHeight="1" x14ac:dyDescent="0.3">
      <c r="A526" s="18"/>
      <c r="B526" s="18"/>
      <c r="C526" s="191"/>
      <c r="D526" s="191"/>
      <c r="E526" s="18"/>
      <c r="F526" s="18"/>
      <c r="G526" s="18"/>
      <c r="H526" s="18"/>
      <c r="I526" s="18"/>
      <c r="J526" s="18"/>
      <c r="K526" s="18"/>
      <c r="L526" s="18"/>
      <c r="M526" s="18"/>
      <c r="N526" s="18"/>
      <c r="O526" s="18"/>
      <c r="P526" s="18"/>
      <c r="Q526" s="18"/>
      <c r="R526" s="18"/>
      <c r="S526" s="18"/>
      <c r="T526" s="18"/>
      <c r="U526" s="18"/>
      <c r="V526" s="18"/>
      <c r="W526" s="18"/>
      <c r="X526" s="18"/>
      <c r="Y526" s="18"/>
      <c r="Z526" s="18"/>
      <c r="AA526" s="18"/>
      <c r="AB526" s="18"/>
      <c r="AC526" s="18"/>
      <c r="AD526" s="18"/>
      <c r="AE526" s="18"/>
      <c r="AF526" s="18"/>
      <c r="AG526" s="18"/>
    </row>
    <row r="527" spans="1:33" ht="16.5" customHeight="1" x14ac:dyDescent="0.3">
      <c r="A527" s="18"/>
      <c r="B527" s="18"/>
      <c r="C527" s="191"/>
      <c r="D527" s="191"/>
      <c r="E527" s="18"/>
      <c r="F527" s="18"/>
      <c r="G527" s="18"/>
      <c r="H527" s="18"/>
      <c r="I527" s="18"/>
      <c r="J527" s="18"/>
      <c r="K527" s="18"/>
      <c r="L527" s="18"/>
      <c r="M527" s="18"/>
      <c r="N527" s="18"/>
      <c r="O527" s="18"/>
      <c r="P527" s="18"/>
      <c r="Q527" s="18"/>
      <c r="R527" s="18"/>
      <c r="S527" s="18"/>
      <c r="T527" s="18"/>
      <c r="U527" s="18"/>
      <c r="V527" s="18"/>
      <c r="W527" s="18"/>
      <c r="X527" s="18"/>
      <c r="Y527" s="18"/>
      <c r="Z527" s="18"/>
      <c r="AA527" s="18"/>
      <c r="AB527" s="18"/>
      <c r="AC527" s="18"/>
      <c r="AD527" s="18"/>
      <c r="AE527" s="18"/>
      <c r="AF527" s="18"/>
      <c r="AG527" s="18"/>
    </row>
    <row r="528" spans="1:33" ht="16.5" customHeight="1" x14ac:dyDescent="0.3">
      <c r="A528" s="18"/>
      <c r="B528" s="18"/>
      <c r="C528" s="191"/>
      <c r="D528" s="191"/>
      <c r="E528" s="18"/>
      <c r="F528" s="18"/>
      <c r="G528" s="18"/>
      <c r="H528" s="18"/>
      <c r="I528" s="18"/>
      <c r="J528" s="18"/>
      <c r="K528" s="18"/>
      <c r="L528" s="18"/>
      <c r="M528" s="18"/>
      <c r="N528" s="18"/>
      <c r="O528" s="18"/>
      <c r="P528" s="18"/>
      <c r="Q528" s="18"/>
      <c r="R528" s="18"/>
      <c r="S528" s="18"/>
      <c r="T528" s="18"/>
      <c r="U528" s="18"/>
      <c r="V528" s="18"/>
      <c r="W528" s="18"/>
      <c r="X528" s="18"/>
      <c r="Y528" s="18"/>
      <c r="Z528" s="18"/>
      <c r="AA528" s="18"/>
      <c r="AB528" s="18"/>
      <c r="AC528" s="18"/>
      <c r="AD528" s="18"/>
      <c r="AE528" s="18"/>
      <c r="AF528" s="18"/>
      <c r="AG528" s="18"/>
    </row>
    <row r="529" spans="1:33" ht="16.5" customHeight="1" x14ac:dyDescent="0.3">
      <c r="A529" s="18"/>
      <c r="B529" s="18"/>
      <c r="C529" s="191"/>
      <c r="D529" s="191"/>
      <c r="E529" s="18"/>
      <c r="F529" s="18"/>
      <c r="G529" s="18"/>
      <c r="H529" s="18"/>
      <c r="I529" s="18"/>
      <c r="J529" s="18"/>
      <c r="K529" s="18"/>
      <c r="L529" s="18"/>
      <c r="M529" s="18"/>
      <c r="N529" s="18"/>
      <c r="O529" s="18"/>
      <c r="P529" s="18"/>
      <c r="Q529" s="18"/>
      <c r="R529" s="18"/>
      <c r="S529" s="18"/>
      <c r="T529" s="18"/>
      <c r="U529" s="18"/>
      <c r="V529" s="18"/>
      <c r="W529" s="18"/>
      <c r="X529" s="18"/>
      <c r="Y529" s="18"/>
      <c r="Z529" s="18"/>
      <c r="AA529" s="18"/>
      <c r="AB529" s="18"/>
      <c r="AC529" s="18"/>
      <c r="AD529" s="18"/>
      <c r="AE529" s="18"/>
      <c r="AF529" s="18"/>
      <c r="AG529" s="18"/>
    </row>
    <row r="530" spans="1:33" ht="16.5" customHeight="1" x14ac:dyDescent="0.3">
      <c r="A530" s="18"/>
      <c r="B530" s="18"/>
      <c r="C530" s="191"/>
      <c r="D530" s="191"/>
      <c r="E530" s="18"/>
      <c r="F530" s="18"/>
      <c r="G530" s="18"/>
      <c r="H530" s="18"/>
      <c r="I530" s="18"/>
      <c r="J530" s="18"/>
      <c r="K530" s="18"/>
      <c r="L530" s="18"/>
      <c r="M530" s="18"/>
      <c r="N530" s="18"/>
      <c r="O530" s="18"/>
      <c r="P530" s="18"/>
      <c r="Q530" s="18"/>
      <c r="R530" s="18"/>
      <c r="S530" s="18"/>
      <c r="T530" s="18"/>
      <c r="U530" s="18"/>
      <c r="V530" s="18"/>
      <c r="W530" s="18"/>
      <c r="X530" s="18"/>
      <c r="Y530" s="18"/>
      <c r="Z530" s="18"/>
      <c r="AA530" s="18"/>
      <c r="AB530" s="18"/>
      <c r="AC530" s="18"/>
      <c r="AD530" s="18"/>
      <c r="AE530" s="18"/>
      <c r="AF530" s="18"/>
      <c r="AG530" s="18"/>
    </row>
    <row r="531" spans="1:33" ht="16.5" customHeight="1" x14ac:dyDescent="0.3">
      <c r="A531" s="18"/>
      <c r="B531" s="18"/>
      <c r="C531" s="191"/>
      <c r="D531" s="191"/>
      <c r="E531" s="18"/>
      <c r="F531" s="18"/>
      <c r="G531" s="18"/>
      <c r="H531" s="18"/>
      <c r="I531" s="18"/>
      <c r="J531" s="18"/>
      <c r="K531" s="18"/>
      <c r="L531" s="18"/>
      <c r="M531" s="18"/>
      <c r="N531" s="18"/>
      <c r="O531" s="18"/>
      <c r="P531" s="18"/>
      <c r="Q531" s="18"/>
      <c r="R531" s="18"/>
      <c r="S531" s="18"/>
      <c r="T531" s="18"/>
      <c r="U531" s="18"/>
      <c r="V531" s="18"/>
      <c r="W531" s="18"/>
      <c r="X531" s="18"/>
      <c r="Y531" s="18"/>
      <c r="Z531" s="18"/>
      <c r="AA531" s="18"/>
      <c r="AB531" s="18"/>
      <c r="AC531" s="18"/>
      <c r="AD531" s="18"/>
      <c r="AE531" s="18"/>
      <c r="AF531" s="18"/>
      <c r="AG531" s="18"/>
    </row>
    <row r="532" spans="1:33" ht="16.5" customHeight="1" x14ac:dyDescent="0.3">
      <c r="A532" s="18"/>
      <c r="B532" s="18"/>
      <c r="C532" s="191"/>
      <c r="D532" s="191"/>
      <c r="E532" s="18"/>
      <c r="F532" s="18"/>
      <c r="G532" s="18"/>
      <c r="H532" s="18"/>
      <c r="I532" s="18"/>
      <c r="J532" s="18"/>
      <c r="K532" s="18"/>
      <c r="L532" s="18"/>
      <c r="M532" s="18"/>
      <c r="N532" s="18"/>
      <c r="O532" s="18"/>
      <c r="P532" s="18"/>
      <c r="Q532" s="18"/>
      <c r="R532" s="18"/>
      <c r="S532" s="18"/>
      <c r="T532" s="18"/>
      <c r="U532" s="18"/>
      <c r="V532" s="18"/>
      <c r="W532" s="18"/>
      <c r="X532" s="18"/>
      <c r="Y532" s="18"/>
      <c r="Z532" s="18"/>
      <c r="AA532" s="18"/>
      <c r="AB532" s="18"/>
      <c r="AC532" s="18"/>
      <c r="AD532" s="18"/>
      <c r="AE532" s="18"/>
      <c r="AF532" s="18"/>
      <c r="AG532" s="18"/>
    </row>
    <row r="533" spans="1:33" ht="16.5" customHeight="1" x14ac:dyDescent="0.3">
      <c r="A533" s="18"/>
      <c r="B533" s="18"/>
      <c r="C533" s="191"/>
      <c r="D533" s="191"/>
      <c r="E533" s="18"/>
      <c r="F533" s="18"/>
      <c r="G533" s="18"/>
      <c r="H533" s="18"/>
      <c r="I533" s="18"/>
      <c r="J533" s="18"/>
      <c r="K533" s="18"/>
      <c r="L533" s="18"/>
      <c r="M533" s="18"/>
      <c r="N533" s="18"/>
      <c r="O533" s="18"/>
      <c r="P533" s="18"/>
      <c r="Q533" s="18"/>
      <c r="R533" s="18"/>
      <c r="S533" s="18"/>
      <c r="T533" s="18"/>
      <c r="U533" s="18"/>
      <c r="V533" s="18"/>
      <c r="W533" s="18"/>
      <c r="X533" s="18"/>
      <c r="Y533" s="18"/>
      <c r="Z533" s="18"/>
      <c r="AA533" s="18"/>
      <c r="AB533" s="18"/>
      <c r="AC533" s="18"/>
      <c r="AD533" s="18"/>
      <c r="AE533" s="18"/>
      <c r="AF533" s="18"/>
      <c r="AG533" s="18"/>
    </row>
    <row r="534" spans="1:33" ht="16.5" customHeight="1" x14ac:dyDescent="0.3">
      <c r="A534" s="18"/>
      <c r="B534" s="18"/>
      <c r="C534" s="191"/>
      <c r="D534" s="191"/>
      <c r="E534" s="18"/>
      <c r="F534" s="18"/>
      <c r="G534" s="18"/>
      <c r="H534" s="18"/>
      <c r="I534" s="18"/>
      <c r="J534" s="18"/>
      <c r="K534" s="18"/>
      <c r="L534" s="18"/>
      <c r="M534" s="18"/>
      <c r="N534" s="18"/>
      <c r="O534" s="18"/>
      <c r="P534" s="18"/>
      <c r="Q534" s="18"/>
      <c r="R534" s="18"/>
      <c r="S534" s="18"/>
      <c r="T534" s="18"/>
      <c r="U534" s="18"/>
      <c r="V534" s="18"/>
      <c r="W534" s="18"/>
      <c r="X534" s="18"/>
      <c r="Y534" s="18"/>
      <c r="Z534" s="18"/>
      <c r="AA534" s="18"/>
      <c r="AB534" s="18"/>
      <c r="AC534" s="18"/>
      <c r="AD534" s="18"/>
      <c r="AE534" s="18"/>
      <c r="AF534" s="18"/>
      <c r="AG534" s="18"/>
    </row>
    <row r="535" spans="1:33" ht="16.5" customHeight="1" x14ac:dyDescent="0.3">
      <c r="A535" s="18"/>
      <c r="B535" s="18"/>
      <c r="C535" s="191"/>
      <c r="D535" s="191"/>
      <c r="E535" s="18"/>
      <c r="F535" s="18"/>
      <c r="G535" s="18"/>
      <c r="H535" s="18"/>
      <c r="I535" s="18"/>
      <c r="J535" s="18"/>
      <c r="K535" s="18"/>
      <c r="L535" s="18"/>
      <c r="M535" s="18"/>
      <c r="N535" s="18"/>
      <c r="O535" s="18"/>
      <c r="P535" s="18"/>
      <c r="Q535" s="18"/>
      <c r="R535" s="18"/>
      <c r="S535" s="18"/>
      <c r="T535" s="18"/>
      <c r="U535" s="18"/>
      <c r="V535" s="18"/>
      <c r="W535" s="18"/>
      <c r="X535" s="18"/>
      <c r="Y535" s="18"/>
      <c r="Z535" s="18"/>
      <c r="AA535" s="18"/>
      <c r="AB535" s="18"/>
      <c r="AC535" s="18"/>
      <c r="AD535" s="18"/>
      <c r="AE535" s="18"/>
      <c r="AF535" s="18"/>
      <c r="AG535" s="18"/>
    </row>
    <row r="536" spans="1:33" ht="16.5" customHeight="1" x14ac:dyDescent="0.3">
      <c r="A536" s="18"/>
      <c r="B536" s="18"/>
      <c r="C536" s="191"/>
      <c r="D536" s="191"/>
      <c r="E536" s="18"/>
      <c r="F536" s="18"/>
      <c r="G536" s="18"/>
      <c r="H536" s="18"/>
      <c r="I536" s="18"/>
      <c r="J536" s="18"/>
      <c r="K536" s="18"/>
      <c r="L536" s="18"/>
      <c r="M536" s="18"/>
      <c r="N536" s="18"/>
      <c r="O536" s="18"/>
      <c r="P536" s="18"/>
      <c r="Q536" s="18"/>
      <c r="R536" s="18"/>
      <c r="S536" s="18"/>
      <c r="T536" s="18"/>
      <c r="U536" s="18"/>
      <c r="V536" s="18"/>
      <c r="W536" s="18"/>
      <c r="X536" s="18"/>
      <c r="Y536" s="18"/>
      <c r="Z536" s="18"/>
      <c r="AA536" s="18"/>
      <c r="AB536" s="18"/>
      <c r="AC536" s="18"/>
      <c r="AD536" s="18"/>
      <c r="AE536" s="18"/>
      <c r="AF536" s="18"/>
      <c r="AG536" s="18"/>
    </row>
    <row r="537" spans="1:33" ht="16.5" customHeight="1" x14ac:dyDescent="0.3">
      <c r="A537" s="18"/>
      <c r="B537" s="18"/>
      <c r="C537" s="191"/>
      <c r="D537" s="191"/>
      <c r="E537" s="18"/>
      <c r="F537" s="18"/>
      <c r="G537" s="18"/>
      <c r="H537" s="18"/>
      <c r="I537" s="18"/>
      <c r="J537" s="18"/>
      <c r="K537" s="18"/>
      <c r="L537" s="18"/>
      <c r="M537" s="18"/>
      <c r="N537" s="18"/>
      <c r="O537" s="18"/>
      <c r="P537" s="18"/>
      <c r="Q537" s="18"/>
      <c r="R537" s="18"/>
      <c r="S537" s="18"/>
      <c r="T537" s="18"/>
      <c r="U537" s="18"/>
      <c r="V537" s="18"/>
      <c r="W537" s="18"/>
      <c r="X537" s="18"/>
      <c r="Y537" s="18"/>
      <c r="Z537" s="18"/>
      <c r="AA537" s="18"/>
      <c r="AB537" s="18"/>
      <c r="AC537" s="18"/>
      <c r="AD537" s="18"/>
      <c r="AE537" s="18"/>
      <c r="AF537" s="18"/>
      <c r="AG537" s="18"/>
    </row>
    <row r="538" spans="1:33" ht="16.5" customHeight="1" x14ac:dyDescent="0.3">
      <c r="A538" s="18"/>
      <c r="B538" s="18"/>
      <c r="C538" s="191"/>
      <c r="D538" s="191"/>
      <c r="E538" s="18"/>
      <c r="F538" s="18"/>
      <c r="G538" s="18"/>
      <c r="H538" s="18"/>
      <c r="I538" s="18"/>
      <c r="J538" s="18"/>
      <c r="K538" s="18"/>
      <c r="L538" s="18"/>
      <c r="M538" s="18"/>
      <c r="N538" s="18"/>
      <c r="O538" s="18"/>
      <c r="P538" s="18"/>
      <c r="Q538" s="18"/>
      <c r="R538" s="18"/>
      <c r="S538" s="18"/>
      <c r="T538" s="18"/>
      <c r="U538" s="18"/>
      <c r="V538" s="18"/>
      <c r="W538" s="18"/>
      <c r="X538" s="18"/>
      <c r="Y538" s="18"/>
      <c r="Z538" s="18"/>
      <c r="AA538" s="18"/>
      <c r="AB538" s="18"/>
      <c r="AC538" s="18"/>
      <c r="AD538" s="18"/>
      <c r="AE538" s="18"/>
      <c r="AF538" s="18"/>
      <c r="AG538" s="18"/>
    </row>
    <row r="539" spans="1:33" ht="16.5" customHeight="1" x14ac:dyDescent="0.3">
      <c r="A539" s="18"/>
      <c r="B539" s="18"/>
      <c r="C539" s="191"/>
      <c r="D539" s="191"/>
      <c r="E539" s="18"/>
      <c r="F539" s="18"/>
      <c r="G539" s="18"/>
      <c r="H539" s="18"/>
      <c r="I539" s="18"/>
      <c r="J539" s="18"/>
      <c r="K539" s="18"/>
      <c r="L539" s="18"/>
      <c r="M539" s="18"/>
      <c r="N539" s="18"/>
      <c r="O539" s="18"/>
      <c r="P539" s="18"/>
      <c r="Q539" s="18"/>
      <c r="R539" s="18"/>
      <c r="S539" s="18"/>
      <c r="T539" s="18"/>
      <c r="U539" s="18"/>
      <c r="V539" s="18"/>
      <c r="W539" s="18"/>
      <c r="X539" s="18"/>
      <c r="Y539" s="18"/>
      <c r="Z539" s="18"/>
      <c r="AA539" s="18"/>
      <c r="AB539" s="18"/>
      <c r="AC539" s="18"/>
      <c r="AD539" s="18"/>
      <c r="AE539" s="18"/>
      <c r="AF539" s="18"/>
      <c r="AG539" s="18"/>
    </row>
    <row r="540" spans="1:33" ht="16.5" customHeight="1" x14ac:dyDescent="0.3">
      <c r="A540" s="18"/>
      <c r="B540" s="18"/>
      <c r="C540" s="191"/>
      <c r="D540" s="191"/>
      <c r="E540" s="18"/>
      <c r="F540" s="18"/>
      <c r="G540" s="18"/>
      <c r="H540" s="18"/>
      <c r="I540" s="18"/>
      <c r="J540" s="18"/>
      <c r="K540" s="18"/>
      <c r="L540" s="18"/>
      <c r="M540" s="18"/>
      <c r="N540" s="18"/>
      <c r="O540" s="18"/>
      <c r="P540" s="18"/>
      <c r="Q540" s="18"/>
      <c r="R540" s="18"/>
      <c r="S540" s="18"/>
      <c r="T540" s="18"/>
      <c r="U540" s="18"/>
      <c r="V540" s="18"/>
      <c r="W540" s="18"/>
      <c r="X540" s="18"/>
      <c r="Y540" s="18"/>
      <c r="Z540" s="18"/>
      <c r="AA540" s="18"/>
      <c r="AB540" s="18"/>
      <c r="AC540" s="18"/>
      <c r="AD540" s="18"/>
      <c r="AE540" s="18"/>
      <c r="AF540" s="18"/>
      <c r="AG540" s="18"/>
    </row>
    <row r="541" spans="1:33" ht="16.5" customHeight="1" x14ac:dyDescent="0.3">
      <c r="A541" s="18"/>
      <c r="B541" s="18"/>
      <c r="C541" s="191"/>
      <c r="D541" s="191"/>
      <c r="E541" s="18"/>
      <c r="F541" s="18"/>
      <c r="G541" s="18"/>
      <c r="H541" s="18"/>
      <c r="I541" s="18"/>
      <c r="J541" s="18"/>
      <c r="K541" s="18"/>
      <c r="L541" s="18"/>
      <c r="M541" s="18"/>
      <c r="N541" s="18"/>
      <c r="O541" s="18"/>
      <c r="P541" s="18"/>
      <c r="Q541" s="18"/>
      <c r="R541" s="18"/>
      <c r="S541" s="18"/>
      <c r="T541" s="18"/>
      <c r="U541" s="18"/>
      <c r="V541" s="18"/>
      <c r="W541" s="18"/>
      <c r="X541" s="18"/>
      <c r="Y541" s="18"/>
      <c r="Z541" s="18"/>
      <c r="AA541" s="18"/>
      <c r="AB541" s="18"/>
      <c r="AC541" s="18"/>
      <c r="AD541" s="18"/>
      <c r="AE541" s="18"/>
      <c r="AF541" s="18"/>
      <c r="AG541" s="18"/>
    </row>
    <row r="542" spans="1:33" ht="16.5" customHeight="1" x14ac:dyDescent="0.3">
      <c r="A542" s="18"/>
      <c r="B542" s="18"/>
      <c r="C542" s="191"/>
      <c r="D542" s="191"/>
      <c r="E542" s="18"/>
      <c r="F542" s="18"/>
      <c r="G542" s="18"/>
      <c r="H542" s="18"/>
      <c r="I542" s="18"/>
      <c r="J542" s="18"/>
      <c r="K542" s="18"/>
      <c r="L542" s="18"/>
      <c r="M542" s="18"/>
      <c r="N542" s="18"/>
      <c r="O542" s="18"/>
      <c r="P542" s="18"/>
      <c r="Q542" s="18"/>
      <c r="R542" s="18"/>
      <c r="S542" s="18"/>
      <c r="T542" s="18"/>
      <c r="U542" s="18"/>
      <c r="V542" s="18"/>
      <c r="W542" s="18"/>
      <c r="X542" s="18"/>
      <c r="Y542" s="18"/>
      <c r="Z542" s="18"/>
      <c r="AA542" s="18"/>
      <c r="AB542" s="18"/>
      <c r="AC542" s="18"/>
      <c r="AD542" s="18"/>
      <c r="AE542" s="18"/>
      <c r="AF542" s="18"/>
      <c r="AG542" s="18"/>
    </row>
    <row r="543" spans="1:33" ht="16.5" customHeight="1" x14ac:dyDescent="0.3">
      <c r="A543" s="18"/>
      <c r="B543" s="18"/>
      <c r="C543" s="191"/>
      <c r="D543" s="191"/>
      <c r="E543" s="18"/>
      <c r="F543" s="18"/>
      <c r="G543" s="18"/>
      <c r="H543" s="18"/>
      <c r="I543" s="18"/>
      <c r="J543" s="18"/>
      <c r="K543" s="18"/>
      <c r="L543" s="18"/>
      <c r="M543" s="18"/>
      <c r="N543" s="18"/>
      <c r="O543" s="18"/>
      <c r="P543" s="18"/>
      <c r="Q543" s="18"/>
      <c r="R543" s="18"/>
      <c r="S543" s="18"/>
      <c r="T543" s="18"/>
      <c r="U543" s="18"/>
      <c r="V543" s="18"/>
      <c r="W543" s="18"/>
      <c r="X543" s="18"/>
      <c r="Y543" s="18"/>
      <c r="Z543" s="18"/>
      <c r="AA543" s="18"/>
      <c r="AB543" s="18"/>
      <c r="AC543" s="18"/>
      <c r="AD543" s="18"/>
      <c r="AE543" s="18"/>
      <c r="AF543" s="18"/>
      <c r="AG543" s="18"/>
    </row>
    <row r="544" spans="1:33" ht="16.5" customHeight="1" x14ac:dyDescent="0.3">
      <c r="A544" s="18"/>
      <c r="B544" s="18"/>
      <c r="C544" s="191"/>
      <c r="D544" s="191"/>
      <c r="E544" s="18"/>
      <c r="F544" s="18"/>
      <c r="G544" s="18"/>
      <c r="H544" s="18"/>
      <c r="I544" s="18"/>
      <c r="J544" s="18"/>
      <c r="K544" s="18"/>
      <c r="L544" s="18"/>
      <c r="M544" s="18"/>
      <c r="N544" s="18"/>
      <c r="O544" s="18"/>
      <c r="P544" s="18"/>
      <c r="Q544" s="18"/>
      <c r="R544" s="18"/>
      <c r="S544" s="18"/>
      <c r="T544" s="18"/>
      <c r="U544" s="18"/>
      <c r="V544" s="18"/>
      <c r="W544" s="18"/>
      <c r="X544" s="18"/>
      <c r="Y544" s="18"/>
      <c r="Z544" s="18"/>
      <c r="AA544" s="18"/>
      <c r="AB544" s="18"/>
      <c r="AC544" s="18"/>
      <c r="AD544" s="18"/>
      <c r="AE544" s="18"/>
      <c r="AF544" s="18"/>
      <c r="AG544" s="18"/>
    </row>
    <row r="545" spans="1:33" ht="16.5" customHeight="1" x14ac:dyDescent="0.3">
      <c r="A545" s="18"/>
      <c r="B545" s="18"/>
      <c r="C545" s="191"/>
      <c r="D545" s="191"/>
      <c r="E545" s="18"/>
      <c r="F545" s="18"/>
      <c r="G545" s="18"/>
      <c r="H545" s="18"/>
      <c r="I545" s="18"/>
      <c r="J545" s="18"/>
      <c r="K545" s="18"/>
      <c r="L545" s="18"/>
      <c r="M545" s="18"/>
      <c r="N545" s="18"/>
      <c r="O545" s="18"/>
      <c r="P545" s="18"/>
      <c r="Q545" s="18"/>
      <c r="R545" s="18"/>
      <c r="S545" s="18"/>
      <c r="T545" s="18"/>
      <c r="U545" s="18"/>
      <c r="V545" s="18"/>
      <c r="W545" s="18"/>
      <c r="X545" s="18"/>
      <c r="Y545" s="18"/>
      <c r="Z545" s="18"/>
      <c r="AA545" s="18"/>
      <c r="AB545" s="18"/>
      <c r="AC545" s="18"/>
      <c r="AD545" s="18"/>
      <c r="AE545" s="18"/>
      <c r="AF545" s="18"/>
      <c r="AG545" s="18"/>
    </row>
    <row r="546" spans="1:33" ht="16.5" customHeight="1" x14ac:dyDescent="0.3">
      <c r="A546" s="18"/>
      <c r="B546" s="18"/>
      <c r="C546" s="191"/>
      <c r="D546" s="191"/>
      <c r="E546" s="18"/>
      <c r="F546" s="18"/>
      <c r="G546" s="18"/>
      <c r="H546" s="18"/>
      <c r="I546" s="18"/>
      <c r="J546" s="18"/>
      <c r="K546" s="18"/>
      <c r="L546" s="18"/>
      <c r="M546" s="18"/>
      <c r="N546" s="18"/>
      <c r="O546" s="18"/>
      <c r="P546" s="18"/>
      <c r="Q546" s="18"/>
      <c r="R546" s="18"/>
      <c r="S546" s="18"/>
      <c r="T546" s="18"/>
      <c r="U546" s="18"/>
      <c r="V546" s="18"/>
      <c r="W546" s="18"/>
      <c r="X546" s="18"/>
      <c r="Y546" s="18"/>
      <c r="Z546" s="18"/>
      <c r="AA546" s="18"/>
      <c r="AB546" s="18"/>
      <c r="AC546" s="18"/>
      <c r="AD546" s="18"/>
      <c r="AE546" s="18"/>
      <c r="AF546" s="18"/>
      <c r="AG546" s="18"/>
    </row>
    <row r="547" spans="1:33" ht="16.5" customHeight="1" x14ac:dyDescent="0.3">
      <c r="A547" s="18"/>
      <c r="B547" s="18"/>
      <c r="C547" s="191"/>
      <c r="D547" s="191"/>
      <c r="E547" s="18"/>
      <c r="F547" s="18"/>
      <c r="G547" s="18"/>
      <c r="H547" s="18"/>
      <c r="I547" s="18"/>
      <c r="J547" s="18"/>
      <c r="K547" s="18"/>
      <c r="L547" s="18"/>
      <c r="M547" s="18"/>
      <c r="N547" s="18"/>
      <c r="O547" s="18"/>
      <c r="P547" s="18"/>
      <c r="Q547" s="18"/>
      <c r="R547" s="18"/>
      <c r="S547" s="18"/>
      <c r="T547" s="18"/>
      <c r="U547" s="18"/>
      <c r="V547" s="18"/>
      <c r="W547" s="18"/>
      <c r="X547" s="18"/>
      <c r="Y547" s="18"/>
      <c r="Z547" s="18"/>
      <c r="AA547" s="18"/>
      <c r="AB547" s="18"/>
      <c r="AC547" s="18"/>
      <c r="AD547" s="18"/>
      <c r="AE547" s="18"/>
      <c r="AF547" s="18"/>
      <c r="AG547" s="18"/>
    </row>
    <row r="548" spans="1:33" ht="16.5" customHeight="1" x14ac:dyDescent="0.3">
      <c r="A548" s="18"/>
      <c r="B548" s="18"/>
      <c r="C548" s="191"/>
      <c r="D548" s="191"/>
      <c r="E548" s="18"/>
      <c r="F548" s="18"/>
      <c r="G548" s="18"/>
      <c r="H548" s="18"/>
      <c r="I548" s="18"/>
      <c r="J548" s="18"/>
      <c r="K548" s="18"/>
      <c r="L548" s="18"/>
      <c r="M548" s="18"/>
      <c r="N548" s="18"/>
      <c r="O548" s="18"/>
      <c r="P548" s="18"/>
      <c r="Q548" s="18"/>
      <c r="R548" s="18"/>
      <c r="S548" s="18"/>
      <c r="T548" s="18"/>
      <c r="U548" s="18"/>
      <c r="V548" s="18"/>
      <c r="W548" s="18"/>
      <c r="X548" s="18"/>
      <c r="Y548" s="18"/>
      <c r="Z548" s="18"/>
      <c r="AA548" s="18"/>
      <c r="AB548" s="18"/>
      <c r="AC548" s="18"/>
      <c r="AD548" s="18"/>
      <c r="AE548" s="18"/>
      <c r="AF548" s="18"/>
      <c r="AG548" s="18"/>
    </row>
    <row r="549" spans="1:33" ht="16.5" customHeight="1" x14ac:dyDescent="0.3">
      <c r="A549" s="18"/>
      <c r="B549" s="18"/>
      <c r="C549" s="191"/>
      <c r="D549" s="191"/>
      <c r="E549" s="18"/>
      <c r="F549" s="18"/>
      <c r="G549" s="18"/>
      <c r="H549" s="18"/>
      <c r="I549" s="18"/>
      <c r="J549" s="18"/>
      <c r="K549" s="18"/>
      <c r="L549" s="18"/>
      <c r="M549" s="18"/>
      <c r="N549" s="18"/>
      <c r="O549" s="18"/>
      <c r="P549" s="18"/>
      <c r="Q549" s="18"/>
      <c r="R549" s="18"/>
      <c r="S549" s="18"/>
      <c r="T549" s="18"/>
      <c r="U549" s="18"/>
      <c r="V549" s="18"/>
      <c r="W549" s="18"/>
      <c r="X549" s="18"/>
      <c r="Y549" s="18"/>
      <c r="Z549" s="18"/>
      <c r="AA549" s="18"/>
      <c r="AB549" s="18"/>
      <c r="AC549" s="18"/>
      <c r="AD549" s="18"/>
      <c r="AE549" s="18"/>
      <c r="AF549" s="18"/>
      <c r="AG549" s="18"/>
    </row>
    <row r="550" spans="1:33" ht="16.5" customHeight="1" x14ac:dyDescent="0.3">
      <c r="A550" s="18"/>
      <c r="B550" s="18"/>
      <c r="C550" s="191"/>
      <c r="D550" s="191"/>
      <c r="E550" s="18"/>
      <c r="F550" s="18"/>
      <c r="G550" s="18"/>
      <c r="H550" s="18"/>
      <c r="I550" s="18"/>
      <c r="J550" s="18"/>
      <c r="K550" s="18"/>
      <c r="L550" s="18"/>
      <c r="M550" s="18"/>
      <c r="N550" s="18"/>
      <c r="O550" s="18"/>
      <c r="P550" s="18"/>
      <c r="Q550" s="18"/>
      <c r="R550" s="18"/>
      <c r="S550" s="18"/>
      <c r="T550" s="18"/>
      <c r="U550" s="18"/>
      <c r="V550" s="18"/>
      <c r="W550" s="18"/>
      <c r="X550" s="18"/>
      <c r="Y550" s="18"/>
      <c r="Z550" s="18"/>
      <c r="AA550" s="18"/>
      <c r="AB550" s="18"/>
      <c r="AC550" s="18"/>
      <c r="AD550" s="18"/>
      <c r="AE550" s="18"/>
      <c r="AF550" s="18"/>
      <c r="AG550" s="18"/>
    </row>
    <row r="551" spans="1:33" ht="16.5" customHeight="1" x14ac:dyDescent="0.3">
      <c r="A551" s="18"/>
      <c r="B551" s="18"/>
      <c r="C551" s="191"/>
      <c r="D551" s="191"/>
      <c r="E551" s="18"/>
      <c r="F551" s="18"/>
      <c r="G551" s="18"/>
      <c r="H551" s="18"/>
      <c r="I551" s="18"/>
      <c r="J551" s="18"/>
      <c r="K551" s="18"/>
      <c r="L551" s="18"/>
      <c r="M551" s="18"/>
      <c r="N551" s="18"/>
      <c r="O551" s="18"/>
      <c r="P551" s="18"/>
      <c r="Q551" s="18"/>
      <c r="R551" s="18"/>
      <c r="S551" s="18"/>
      <c r="T551" s="18"/>
      <c r="U551" s="18"/>
      <c r="V551" s="18"/>
      <c r="W551" s="18"/>
      <c r="X551" s="18"/>
      <c r="Y551" s="18"/>
      <c r="Z551" s="18"/>
      <c r="AA551" s="18"/>
      <c r="AB551" s="18"/>
      <c r="AC551" s="18"/>
      <c r="AD551" s="18"/>
      <c r="AE551" s="18"/>
      <c r="AF551" s="18"/>
      <c r="AG551" s="18"/>
    </row>
    <row r="552" spans="1:33" ht="16.5" customHeight="1" x14ac:dyDescent="0.3">
      <c r="A552" s="18"/>
      <c r="B552" s="18"/>
      <c r="C552" s="191"/>
      <c r="D552" s="191"/>
      <c r="E552" s="18"/>
      <c r="F552" s="18"/>
      <c r="G552" s="18"/>
      <c r="H552" s="18"/>
      <c r="I552" s="18"/>
      <c r="J552" s="18"/>
      <c r="K552" s="18"/>
      <c r="L552" s="18"/>
      <c r="M552" s="18"/>
      <c r="N552" s="18"/>
      <c r="O552" s="18"/>
      <c r="P552" s="18"/>
      <c r="Q552" s="18"/>
      <c r="R552" s="18"/>
      <c r="S552" s="18"/>
      <c r="T552" s="18"/>
      <c r="U552" s="18"/>
      <c r="V552" s="18"/>
      <c r="W552" s="18"/>
      <c r="X552" s="18"/>
      <c r="Y552" s="18"/>
      <c r="Z552" s="18"/>
      <c r="AA552" s="18"/>
      <c r="AB552" s="18"/>
      <c r="AC552" s="18"/>
      <c r="AD552" s="18"/>
      <c r="AE552" s="18"/>
      <c r="AF552" s="18"/>
      <c r="AG552" s="18"/>
    </row>
    <row r="553" spans="1:33" ht="16.5" customHeight="1" x14ac:dyDescent="0.3">
      <c r="A553" s="18"/>
      <c r="B553" s="18"/>
      <c r="C553" s="191"/>
      <c r="D553" s="191"/>
      <c r="E553" s="18"/>
      <c r="F553" s="18"/>
      <c r="G553" s="18"/>
      <c r="H553" s="18"/>
      <c r="I553" s="18"/>
      <c r="J553" s="18"/>
      <c r="K553" s="18"/>
      <c r="L553" s="18"/>
      <c r="M553" s="18"/>
      <c r="N553" s="18"/>
      <c r="O553" s="18"/>
      <c r="P553" s="18"/>
      <c r="Q553" s="18"/>
      <c r="R553" s="18"/>
      <c r="S553" s="18"/>
      <c r="T553" s="18"/>
      <c r="U553" s="18"/>
      <c r="V553" s="18"/>
      <c r="W553" s="18"/>
      <c r="X553" s="18"/>
      <c r="Y553" s="18"/>
      <c r="Z553" s="18"/>
      <c r="AA553" s="18"/>
      <c r="AB553" s="18"/>
      <c r="AC553" s="18"/>
      <c r="AD553" s="18"/>
      <c r="AE553" s="18"/>
      <c r="AF553" s="18"/>
      <c r="AG553" s="18"/>
    </row>
    <row r="554" spans="1:33" ht="16.5" customHeight="1" x14ac:dyDescent="0.3">
      <c r="A554" s="18"/>
      <c r="B554" s="18"/>
      <c r="C554" s="191"/>
      <c r="D554" s="191"/>
      <c r="E554" s="18"/>
      <c r="F554" s="18"/>
      <c r="G554" s="18"/>
      <c r="H554" s="18"/>
      <c r="I554" s="18"/>
      <c r="J554" s="18"/>
      <c r="K554" s="18"/>
      <c r="L554" s="18"/>
      <c r="M554" s="18"/>
      <c r="N554" s="18"/>
      <c r="O554" s="18"/>
      <c r="P554" s="18"/>
      <c r="Q554" s="18"/>
      <c r="R554" s="18"/>
      <c r="S554" s="18"/>
      <c r="T554" s="18"/>
      <c r="U554" s="18"/>
      <c r="V554" s="18"/>
      <c r="W554" s="18"/>
      <c r="X554" s="18"/>
      <c r="Y554" s="18"/>
      <c r="Z554" s="18"/>
      <c r="AA554" s="18"/>
      <c r="AB554" s="18"/>
      <c r="AC554" s="18"/>
      <c r="AD554" s="18"/>
      <c r="AE554" s="18"/>
      <c r="AF554" s="18"/>
      <c r="AG554" s="18"/>
    </row>
    <row r="555" spans="1:33" ht="16.5" customHeight="1" x14ac:dyDescent="0.3">
      <c r="A555" s="18"/>
      <c r="B555" s="18"/>
      <c r="C555" s="191"/>
      <c r="D555" s="191"/>
      <c r="E555" s="18"/>
      <c r="F555" s="18"/>
      <c r="G555" s="18"/>
      <c r="H555" s="18"/>
      <c r="I555" s="18"/>
      <c r="J555" s="18"/>
      <c r="K555" s="18"/>
      <c r="L555" s="18"/>
      <c r="M555" s="18"/>
      <c r="N555" s="18"/>
      <c r="O555" s="18"/>
      <c r="P555" s="18"/>
      <c r="Q555" s="18"/>
      <c r="R555" s="18"/>
      <c r="S555" s="18"/>
      <c r="T555" s="18"/>
      <c r="U555" s="18"/>
      <c r="V555" s="18"/>
      <c r="W555" s="18"/>
      <c r="X555" s="18"/>
      <c r="Y555" s="18"/>
      <c r="Z555" s="18"/>
      <c r="AA555" s="18"/>
      <c r="AB555" s="18"/>
      <c r="AC555" s="18"/>
      <c r="AD555" s="18"/>
      <c r="AE555" s="18"/>
      <c r="AF555" s="18"/>
      <c r="AG555" s="18"/>
    </row>
    <row r="556" spans="1:33" ht="16.5" customHeight="1" x14ac:dyDescent="0.3">
      <c r="A556" s="18"/>
      <c r="B556" s="18"/>
      <c r="C556" s="191"/>
      <c r="D556" s="191"/>
      <c r="E556" s="18"/>
      <c r="F556" s="18"/>
      <c r="G556" s="18"/>
      <c r="H556" s="18"/>
      <c r="I556" s="18"/>
      <c r="J556" s="18"/>
      <c r="K556" s="18"/>
      <c r="L556" s="18"/>
      <c r="M556" s="18"/>
      <c r="N556" s="18"/>
      <c r="O556" s="18"/>
      <c r="P556" s="18"/>
      <c r="Q556" s="18"/>
      <c r="R556" s="18"/>
      <c r="S556" s="18"/>
      <c r="T556" s="18"/>
      <c r="U556" s="18"/>
      <c r="V556" s="18"/>
      <c r="W556" s="18"/>
      <c r="X556" s="18"/>
      <c r="Y556" s="18"/>
      <c r="Z556" s="18"/>
      <c r="AA556" s="18"/>
      <c r="AB556" s="18"/>
      <c r="AC556" s="18"/>
      <c r="AD556" s="18"/>
      <c r="AE556" s="18"/>
      <c r="AF556" s="18"/>
      <c r="AG556" s="18"/>
    </row>
    <row r="557" spans="1:33" ht="16.5" customHeight="1" x14ac:dyDescent="0.3">
      <c r="A557" s="18"/>
      <c r="B557" s="18"/>
      <c r="C557" s="191"/>
      <c r="D557" s="191"/>
      <c r="E557" s="18"/>
      <c r="F557" s="18"/>
      <c r="G557" s="18"/>
      <c r="H557" s="18"/>
      <c r="I557" s="18"/>
      <c r="J557" s="18"/>
      <c r="K557" s="18"/>
      <c r="L557" s="18"/>
      <c r="M557" s="18"/>
      <c r="N557" s="18"/>
      <c r="O557" s="18"/>
      <c r="P557" s="18"/>
      <c r="Q557" s="18"/>
      <c r="R557" s="18"/>
      <c r="S557" s="18"/>
      <c r="T557" s="18"/>
      <c r="U557" s="18"/>
      <c r="V557" s="18"/>
      <c r="W557" s="18"/>
      <c r="X557" s="18"/>
      <c r="Y557" s="18"/>
      <c r="Z557" s="18"/>
      <c r="AA557" s="18"/>
      <c r="AB557" s="18"/>
      <c r="AC557" s="18"/>
      <c r="AD557" s="18"/>
      <c r="AE557" s="18"/>
      <c r="AF557" s="18"/>
      <c r="AG557" s="18"/>
    </row>
    <row r="558" spans="1:33" ht="16.5" customHeight="1" x14ac:dyDescent="0.3">
      <c r="A558" s="18"/>
      <c r="B558" s="18"/>
      <c r="C558" s="191"/>
      <c r="D558" s="191"/>
      <c r="E558" s="18"/>
      <c r="F558" s="18"/>
      <c r="G558" s="18"/>
      <c r="H558" s="18"/>
      <c r="I558" s="18"/>
      <c r="J558" s="18"/>
      <c r="K558" s="18"/>
      <c r="L558" s="18"/>
      <c r="M558" s="18"/>
      <c r="N558" s="18"/>
      <c r="O558" s="18"/>
      <c r="P558" s="18"/>
      <c r="Q558" s="18"/>
      <c r="R558" s="18"/>
      <c r="S558" s="18"/>
      <c r="T558" s="18"/>
      <c r="U558" s="18"/>
      <c r="V558" s="18"/>
      <c r="W558" s="18"/>
      <c r="X558" s="18"/>
      <c r="Y558" s="18"/>
      <c r="Z558" s="18"/>
      <c r="AA558" s="18"/>
      <c r="AB558" s="18"/>
      <c r="AC558" s="18"/>
      <c r="AD558" s="18"/>
      <c r="AE558" s="18"/>
      <c r="AF558" s="18"/>
      <c r="AG558" s="18"/>
    </row>
    <row r="559" spans="1:33" ht="16.5" customHeight="1" x14ac:dyDescent="0.3">
      <c r="A559" s="18"/>
      <c r="B559" s="18"/>
      <c r="C559" s="191"/>
      <c r="D559" s="191"/>
      <c r="E559" s="18"/>
      <c r="F559" s="18"/>
      <c r="G559" s="18"/>
      <c r="H559" s="18"/>
      <c r="I559" s="18"/>
      <c r="J559" s="18"/>
      <c r="K559" s="18"/>
      <c r="L559" s="18"/>
      <c r="M559" s="18"/>
      <c r="N559" s="18"/>
      <c r="O559" s="18"/>
      <c r="P559" s="18"/>
      <c r="Q559" s="18"/>
      <c r="R559" s="18"/>
      <c r="S559" s="18"/>
      <c r="T559" s="18"/>
      <c r="U559" s="18"/>
      <c r="V559" s="18"/>
      <c r="W559" s="18"/>
      <c r="X559" s="18"/>
      <c r="Y559" s="18"/>
      <c r="Z559" s="18"/>
      <c r="AA559" s="18"/>
      <c r="AB559" s="18"/>
      <c r="AC559" s="18"/>
      <c r="AD559" s="18"/>
      <c r="AE559" s="18"/>
      <c r="AF559" s="18"/>
      <c r="AG559" s="18"/>
    </row>
    <row r="560" spans="1:33" ht="16.5" customHeight="1" x14ac:dyDescent="0.3">
      <c r="A560" s="18"/>
      <c r="B560" s="18"/>
      <c r="C560" s="191"/>
      <c r="D560" s="191"/>
      <c r="E560" s="18"/>
      <c r="F560" s="18"/>
      <c r="G560" s="18"/>
      <c r="H560" s="18"/>
      <c r="I560" s="18"/>
      <c r="J560" s="18"/>
      <c r="K560" s="18"/>
      <c r="L560" s="18"/>
      <c r="M560" s="18"/>
      <c r="N560" s="18"/>
      <c r="O560" s="18"/>
      <c r="P560" s="18"/>
      <c r="Q560" s="18"/>
      <c r="R560" s="18"/>
      <c r="S560" s="18"/>
      <c r="T560" s="18"/>
      <c r="U560" s="18"/>
      <c r="V560" s="18"/>
      <c r="W560" s="18"/>
      <c r="X560" s="18"/>
      <c r="Y560" s="18"/>
      <c r="Z560" s="18"/>
      <c r="AA560" s="18"/>
      <c r="AB560" s="18"/>
      <c r="AC560" s="18"/>
      <c r="AD560" s="18"/>
      <c r="AE560" s="18"/>
      <c r="AF560" s="18"/>
      <c r="AG560" s="18"/>
    </row>
    <row r="561" spans="1:33" ht="16.5" customHeight="1" x14ac:dyDescent="0.3">
      <c r="A561" s="18"/>
      <c r="B561" s="18"/>
      <c r="C561" s="191"/>
      <c r="D561" s="191"/>
      <c r="E561" s="18"/>
      <c r="F561" s="18"/>
      <c r="G561" s="18"/>
      <c r="H561" s="18"/>
      <c r="I561" s="18"/>
      <c r="J561" s="18"/>
      <c r="K561" s="18"/>
      <c r="L561" s="18"/>
      <c r="M561" s="18"/>
      <c r="N561" s="18"/>
      <c r="O561" s="18"/>
      <c r="P561" s="18"/>
      <c r="Q561" s="18"/>
      <c r="R561" s="18"/>
      <c r="S561" s="18"/>
      <c r="T561" s="18"/>
      <c r="U561" s="18"/>
      <c r="V561" s="18"/>
      <c r="W561" s="18"/>
      <c r="X561" s="18"/>
      <c r="Y561" s="18"/>
      <c r="Z561" s="18"/>
      <c r="AA561" s="18"/>
      <c r="AB561" s="18"/>
      <c r="AC561" s="18"/>
      <c r="AD561" s="18"/>
      <c r="AE561" s="18"/>
      <c r="AF561" s="18"/>
      <c r="AG561" s="18"/>
    </row>
    <row r="562" spans="1:33" ht="16.5" customHeight="1" x14ac:dyDescent="0.3">
      <c r="A562" s="18"/>
      <c r="B562" s="18"/>
      <c r="C562" s="191"/>
      <c r="D562" s="191"/>
      <c r="E562" s="18"/>
      <c r="F562" s="18"/>
      <c r="G562" s="18"/>
      <c r="H562" s="18"/>
      <c r="I562" s="18"/>
      <c r="J562" s="18"/>
      <c r="K562" s="18"/>
      <c r="L562" s="18"/>
      <c r="M562" s="18"/>
      <c r="N562" s="18"/>
      <c r="O562" s="18"/>
      <c r="P562" s="18"/>
      <c r="Q562" s="18"/>
      <c r="R562" s="18"/>
      <c r="S562" s="18"/>
      <c r="T562" s="18"/>
      <c r="U562" s="18"/>
      <c r="V562" s="18"/>
      <c r="W562" s="18"/>
      <c r="X562" s="18"/>
      <c r="Y562" s="18"/>
      <c r="Z562" s="18"/>
      <c r="AA562" s="18"/>
      <c r="AB562" s="18"/>
      <c r="AC562" s="18"/>
      <c r="AD562" s="18"/>
      <c r="AE562" s="18"/>
      <c r="AF562" s="18"/>
      <c r="AG562" s="18"/>
    </row>
    <row r="563" spans="1:33" ht="16.5" customHeight="1" x14ac:dyDescent="0.3">
      <c r="A563" s="18"/>
      <c r="B563" s="18"/>
      <c r="C563" s="191"/>
      <c r="D563" s="191"/>
      <c r="E563" s="18"/>
      <c r="F563" s="18"/>
      <c r="G563" s="18"/>
      <c r="H563" s="18"/>
      <c r="I563" s="18"/>
      <c r="J563" s="18"/>
      <c r="K563" s="18"/>
      <c r="L563" s="18"/>
      <c r="M563" s="18"/>
      <c r="N563" s="18"/>
      <c r="O563" s="18"/>
      <c r="P563" s="18"/>
      <c r="Q563" s="18"/>
      <c r="R563" s="18"/>
      <c r="S563" s="18"/>
      <c r="T563" s="18"/>
      <c r="U563" s="18"/>
      <c r="V563" s="18"/>
      <c r="W563" s="18"/>
      <c r="X563" s="18"/>
      <c r="Y563" s="18"/>
      <c r="Z563" s="18"/>
      <c r="AA563" s="18"/>
      <c r="AB563" s="18"/>
      <c r="AC563" s="18"/>
      <c r="AD563" s="18"/>
      <c r="AE563" s="18"/>
      <c r="AF563" s="18"/>
      <c r="AG563" s="18"/>
    </row>
    <row r="564" spans="1:33" ht="16.5" customHeight="1" x14ac:dyDescent="0.3">
      <c r="A564" s="18"/>
      <c r="B564" s="18"/>
      <c r="C564" s="191"/>
      <c r="D564" s="191"/>
      <c r="E564" s="18"/>
      <c r="F564" s="18"/>
      <c r="G564" s="18"/>
      <c r="H564" s="18"/>
      <c r="I564" s="18"/>
      <c r="J564" s="18"/>
      <c r="K564" s="18"/>
      <c r="L564" s="18"/>
      <c r="M564" s="18"/>
      <c r="N564" s="18"/>
      <c r="O564" s="18"/>
      <c r="P564" s="18"/>
      <c r="Q564" s="18"/>
      <c r="R564" s="18"/>
      <c r="S564" s="18"/>
      <c r="T564" s="18"/>
      <c r="U564" s="18"/>
      <c r="V564" s="18"/>
      <c r="W564" s="18"/>
      <c r="X564" s="18"/>
      <c r="Y564" s="18"/>
      <c r="Z564" s="18"/>
      <c r="AA564" s="18"/>
      <c r="AB564" s="18"/>
      <c r="AC564" s="18"/>
      <c r="AD564" s="18"/>
      <c r="AE564" s="18"/>
      <c r="AF564" s="18"/>
      <c r="AG564" s="18"/>
    </row>
    <row r="565" spans="1:33" ht="16.5" customHeight="1" x14ac:dyDescent="0.3">
      <c r="A565" s="18"/>
      <c r="B565" s="18"/>
      <c r="C565" s="191"/>
      <c r="D565" s="191"/>
      <c r="E565" s="18"/>
      <c r="F565" s="18"/>
      <c r="G565" s="18"/>
      <c r="H565" s="18"/>
      <c r="I565" s="18"/>
      <c r="J565" s="18"/>
      <c r="K565" s="18"/>
      <c r="L565" s="18"/>
      <c r="M565" s="18"/>
      <c r="N565" s="18"/>
      <c r="O565" s="18"/>
      <c r="P565" s="18"/>
      <c r="Q565" s="18"/>
      <c r="R565" s="18"/>
      <c r="S565" s="18"/>
      <c r="T565" s="18"/>
      <c r="U565" s="18"/>
      <c r="V565" s="18"/>
      <c r="W565" s="18"/>
      <c r="X565" s="18"/>
      <c r="Y565" s="18"/>
      <c r="Z565" s="18"/>
      <c r="AA565" s="18"/>
      <c r="AB565" s="18"/>
      <c r="AC565" s="18"/>
      <c r="AD565" s="18"/>
      <c r="AE565" s="18"/>
      <c r="AF565" s="18"/>
      <c r="AG565" s="18"/>
    </row>
    <row r="566" spans="1:33" ht="16.5" customHeight="1" x14ac:dyDescent="0.3">
      <c r="A566" s="18"/>
      <c r="B566" s="18"/>
      <c r="C566" s="191"/>
      <c r="D566" s="191"/>
      <c r="E566" s="18"/>
      <c r="F566" s="18"/>
      <c r="G566" s="18"/>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row>
    <row r="567" spans="1:33" ht="16.5" customHeight="1" x14ac:dyDescent="0.3">
      <c r="A567" s="18"/>
      <c r="B567" s="18"/>
      <c r="C567" s="191"/>
      <c r="D567" s="191"/>
      <c r="E567" s="18"/>
      <c r="F567" s="18"/>
      <c r="G567" s="18"/>
      <c r="H567" s="18"/>
      <c r="I567" s="18"/>
      <c r="J567" s="18"/>
      <c r="K567" s="18"/>
      <c r="L567" s="18"/>
      <c r="M567" s="18"/>
      <c r="N567" s="18"/>
      <c r="O567" s="18"/>
      <c r="P567" s="18"/>
      <c r="Q567" s="18"/>
      <c r="R567" s="18"/>
      <c r="S567" s="18"/>
      <c r="T567" s="18"/>
      <c r="U567" s="18"/>
      <c r="V567" s="18"/>
      <c r="W567" s="18"/>
      <c r="X567" s="18"/>
      <c r="Y567" s="18"/>
      <c r="Z567" s="18"/>
      <c r="AA567" s="18"/>
      <c r="AB567" s="18"/>
      <c r="AC567" s="18"/>
      <c r="AD567" s="18"/>
      <c r="AE567" s="18"/>
      <c r="AF567" s="18"/>
      <c r="AG567" s="18"/>
    </row>
    <row r="568" spans="1:33" ht="16.5" customHeight="1" x14ac:dyDescent="0.3">
      <c r="A568" s="18"/>
      <c r="B568" s="18"/>
      <c r="C568" s="191"/>
      <c r="D568" s="191"/>
      <c r="E568" s="18"/>
      <c r="F568" s="18"/>
      <c r="G568" s="18"/>
      <c r="H568" s="18"/>
      <c r="I568" s="18"/>
      <c r="J568" s="18"/>
      <c r="K568" s="18"/>
      <c r="L568" s="18"/>
      <c r="M568" s="18"/>
      <c r="N568" s="18"/>
      <c r="O568" s="18"/>
      <c r="P568" s="18"/>
      <c r="Q568" s="18"/>
      <c r="R568" s="18"/>
      <c r="S568" s="18"/>
      <c r="T568" s="18"/>
      <c r="U568" s="18"/>
      <c r="V568" s="18"/>
      <c r="W568" s="18"/>
      <c r="X568" s="18"/>
      <c r="Y568" s="18"/>
      <c r="Z568" s="18"/>
      <c r="AA568" s="18"/>
      <c r="AB568" s="18"/>
      <c r="AC568" s="18"/>
      <c r="AD568" s="18"/>
      <c r="AE568" s="18"/>
      <c r="AF568" s="18"/>
      <c r="AG568" s="18"/>
    </row>
    <row r="569" spans="1:33" ht="16.5" customHeight="1" x14ac:dyDescent="0.3">
      <c r="A569" s="18"/>
      <c r="B569" s="18"/>
      <c r="C569" s="191"/>
      <c r="D569" s="191"/>
      <c r="E569" s="18"/>
      <c r="F569" s="18"/>
      <c r="G569" s="18"/>
      <c r="H569" s="18"/>
      <c r="I569" s="18"/>
      <c r="J569" s="18"/>
      <c r="K569" s="18"/>
      <c r="L569" s="18"/>
      <c r="M569" s="18"/>
      <c r="N569" s="18"/>
      <c r="O569" s="18"/>
      <c r="P569" s="18"/>
      <c r="Q569" s="18"/>
      <c r="R569" s="18"/>
      <c r="S569" s="18"/>
      <c r="T569" s="18"/>
      <c r="U569" s="18"/>
      <c r="V569" s="18"/>
      <c r="W569" s="18"/>
      <c r="X569" s="18"/>
      <c r="Y569" s="18"/>
      <c r="Z569" s="18"/>
      <c r="AA569" s="18"/>
      <c r="AB569" s="18"/>
      <c r="AC569" s="18"/>
      <c r="AD569" s="18"/>
      <c r="AE569" s="18"/>
      <c r="AF569" s="18"/>
      <c r="AG569" s="18"/>
    </row>
    <row r="570" spans="1:33" ht="16.5" customHeight="1" x14ac:dyDescent="0.3">
      <c r="A570" s="18"/>
      <c r="B570" s="18"/>
      <c r="C570" s="191"/>
      <c r="D570" s="191"/>
      <c r="E570" s="18"/>
      <c r="F570" s="18"/>
      <c r="G570" s="18"/>
      <c r="H570" s="18"/>
      <c r="I570" s="18"/>
      <c r="J570" s="18"/>
      <c r="K570" s="18"/>
      <c r="L570" s="18"/>
      <c r="M570" s="18"/>
      <c r="N570" s="18"/>
      <c r="O570" s="18"/>
      <c r="P570" s="18"/>
      <c r="Q570" s="18"/>
      <c r="R570" s="18"/>
      <c r="S570" s="18"/>
      <c r="T570" s="18"/>
      <c r="U570" s="18"/>
      <c r="V570" s="18"/>
      <c r="W570" s="18"/>
      <c r="X570" s="18"/>
      <c r="Y570" s="18"/>
      <c r="Z570" s="18"/>
      <c r="AA570" s="18"/>
      <c r="AB570" s="18"/>
      <c r="AC570" s="18"/>
      <c r="AD570" s="18"/>
      <c r="AE570" s="18"/>
      <c r="AF570" s="18"/>
      <c r="AG570" s="18"/>
    </row>
    <row r="571" spans="1:33" ht="16.5" customHeight="1" x14ac:dyDescent="0.3">
      <c r="A571" s="18"/>
      <c r="B571" s="18"/>
      <c r="C571" s="191"/>
      <c r="D571" s="191"/>
      <c r="E571" s="18"/>
      <c r="F571" s="18"/>
      <c r="G571" s="18"/>
      <c r="H571" s="18"/>
      <c r="I571" s="18"/>
      <c r="J571" s="18"/>
      <c r="K571" s="18"/>
      <c r="L571" s="18"/>
      <c r="M571" s="18"/>
      <c r="N571" s="18"/>
      <c r="O571" s="18"/>
      <c r="P571" s="18"/>
      <c r="Q571" s="18"/>
      <c r="R571" s="18"/>
      <c r="S571" s="18"/>
      <c r="T571" s="18"/>
      <c r="U571" s="18"/>
      <c r="V571" s="18"/>
      <c r="W571" s="18"/>
      <c r="X571" s="18"/>
      <c r="Y571" s="18"/>
      <c r="Z571" s="18"/>
      <c r="AA571" s="18"/>
      <c r="AB571" s="18"/>
      <c r="AC571" s="18"/>
      <c r="AD571" s="18"/>
      <c r="AE571" s="18"/>
      <c r="AF571" s="18"/>
      <c r="AG571" s="18"/>
    </row>
    <row r="572" spans="1:33" ht="16.5" customHeight="1" x14ac:dyDescent="0.3">
      <c r="A572" s="18"/>
      <c r="B572" s="18"/>
      <c r="C572" s="191"/>
      <c r="D572" s="191"/>
      <c r="E572" s="18"/>
      <c r="F572" s="18"/>
      <c r="G572" s="18"/>
      <c r="H572" s="18"/>
      <c r="I572" s="18"/>
      <c r="J572" s="18"/>
      <c r="K572" s="18"/>
      <c r="L572" s="18"/>
      <c r="M572" s="18"/>
      <c r="N572" s="18"/>
      <c r="O572" s="18"/>
      <c r="P572" s="18"/>
      <c r="Q572" s="18"/>
      <c r="R572" s="18"/>
      <c r="S572" s="18"/>
      <c r="T572" s="18"/>
      <c r="U572" s="18"/>
      <c r="V572" s="18"/>
      <c r="W572" s="18"/>
      <c r="X572" s="18"/>
      <c r="Y572" s="18"/>
      <c r="Z572" s="18"/>
      <c r="AA572" s="18"/>
      <c r="AB572" s="18"/>
      <c r="AC572" s="18"/>
      <c r="AD572" s="18"/>
      <c r="AE572" s="18"/>
      <c r="AF572" s="18"/>
      <c r="AG572" s="18"/>
    </row>
    <row r="573" spans="1:33" ht="16.5" customHeight="1" x14ac:dyDescent="0.3">
      <c r="A573" s="18"/>
      <c r="B573" s="18"/>
      <c r="C573" s="191"/>
      <c r="D573" s="191"/>
      <c r="E573" s="18"/>
      <c r="F573" s="18"/>
      <c r="G573" s="18"/>
      <c r="H573" s="18"/>
      <c r="I573" s="18"/>
      <c r="J573" s="18"/>
      <c r="K573" s="18"/>
      <c r="L573" s="18"/>
      <c r="M573" s="18"/>
      <c r="N573" s="18"/>
      <c r="O573" s="18"/>
      <c r="P573" s="18"/>
      <c r="Q573" s="18"/>
      <c r="R573" s="18"/>
      <c r="S573" s="18"/>
      <c r="T573" s="18"/>
      <c r="U573" s="18"/>
      <c r="V573" s="18"/>
      <c r="W573" s="18"/>
      <c r="X573" s="18"/>
      <c r="Y573" s="18"/>
      <c r="Z573" s="18"/>
      <c r="AA573" s="18"/>
      <c r="AB573" s="18"/>
      <c r="AC573" s="18"/>
      <c r="AD573" s="18"/>
      <c r="AE573" s="18"/>
      <c r="AF573" s="18"/>
      <c r="AG573" s="18"/>
    </row>
    <row r="574" spans="1:33" ht="16.5" customHeight="1" x14ac:dyDescent="0.3">
      <c r="A574" s="18"/>
      <c r="B574" s="18"/>
      <c r="C574" s="191"/>
      <c r="D574" s="191"/>
      <c r="E574" s="18"/>
      <c r="F574" s="18"/>
      <c r="G574" s="18"/>
      <c r="H574" s="18"/>
      <c r="I574" s="18"/>
      <c r="J574" s="18"/>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row>
    <row r="575" spans="1:33" ht="16.5" customHeight="1" x14ac:dyDescent="0.3">
      <c r="A575" s="18"/>
      <c r="B575" s="18"/>
      <c r="C575" s="191"/>
      <c r="D575" s="191"/>
      <c r="E575" s="18"/>
      <c r="F575" s="18"/>
      <c r="G575" s="18"/>
      <c r="H575" s="18"/>
      <c r="I575" s="18"/>
      <c r="J575" s="18"/>
      <c r="K575" s="18"/>
      <c r="L575" s="18"/>
      <c r="M575" s="18"/>
      <c r="N575" s="18"/>
      <c r="O575" s="18"/>
      <c r="P575" s="18"/>
      <c r="Q575" s="18"/>
      <c r="R575" s="18"/>
      <c r="S575" s="18"/>
      <c r="T575" s="18"/>
      <c r="U575" s="18"/>
      <c r="V575" s="18"/>
      <c r="W575" s="18"/>
      <c r="X575" s="18"/>
      <c r="Y575" s="18"/>
      <c r="Z575" s="18"/>
      <c r="AA575" s="18"/>
      <c r="AB575" s="18"/>
      <c r="AC575" s="18"/>
      <c r="AD575" s="18"/>
      <c r="AE575" s="18"/>
      <c r="AF575" s="18"/>
      <c r="AG575" s="18"/>
    </row>
    <row r="576" spans="1:33" ht="16.5" customHeight="1" x14ac:dyDescent="0.3">
      <c r="A576" s="18"/>
      <c r="B576" s="18"/>
      <c r="C576" s="191"/>
      <c r="D576" s="191"/>
      <c r="E576" s="18"/>
      <c r="F576" s="18"/>
      <c r="G576" s="18"/>
      <c r="H576" s="18"/>
      <c r="I576" s="18"/>
      <c r="J576" s="18"/>
      <c r="K576" s="18"/>
      <c r="L576" s="18"/>
      <c r="M576" s="18"/>
      <c r="N576" s="18"/>
      <c r="O576" s="18"/>
      <c r="P576" s="18"/>
      <c r="Q576" s="18"/>
      <c r="R576" s="18"/>
      <c r="S576" s="18"/>
      <c r="T576" s="18"/>
      <c r="U576" s="18"/>
      <c r="V576" s="18"/>
      <c r="W576" s="18"/>
      <c r="X576" s="18"/>
      <c r="Y576" s="18"/>
      <c r="Z576" s="18"/>
      <c r="AA576" s="18"/>
      <c r="AB576" s="18"/>
      <c r="AC576" s="18"/>
      <c r="AD576" s="18"/>
      <c r="AE576" s="18"/>
      <c r="AF576" s="18"/>
      <c r="AG576" s="18"/>
    </row>
    <row r="577" spans="1:33" ht="16.5" customHeight="1" x14ac:dyDescent="0.3">
      <c r="A577" s="18"/>
      <c r="B577" s="18"/>
      <c r="C577" s="191"/>
      <c r="D577" s="191"/>
      <c r="E577" s="18"/>
      <c r="F577" s="18"/>
      <c r="G577" s="18"/>
      <c r="H577" s="18"/>
      <c r="I577" s="18"/>
      <c r="J577" s="18"/>
      <c r="K577" s="18"/>
      <c r="L577" s="18"/>
      <c r="M577" s="18"/>
      <c r="N577" s="18"/>
      <c r="O577" s="18"/>
      <c r="P577" s="18"/>
      <c r="Q577" s="18"/>
      <c r="R577" s="18"/>
      <c r="S577" s="18"/>
      <c r="T577" s="18"/>
      <c r="U577" s="18"/>
      <c r="V577" s="18"/>
      <c r="W577" s="18"/>
      <c r="X577" s="18"/>
      <c r="Y577" s="18"/>
      <c r="Z577" s="18"/>
      <c r="AA577" s="18"/>
      <c r="AB577" s="18"/>
      <c r="AC577" s="18"/>
      <c r="AD577" s="18"/>
      <c r="AE577" s="18"/>
      <c r="AF577" s="18"/>
      <c r="AG577" s="18"/>
    </row>
    <row r="578" spans="1:33" ht="16.5" customHeight="1" x14ac:dyDescent="0.3">
      <c r="A578" s="18"/>
      <c r="B578" s="18"/>
      <c r="C578" s="191"/>
      <c r="D578" s="191"/>
      <c r="E578" s="18"/>
      <c r="F578" s="18"/>
      <c r="G578" s="18"/>
      <c r="H578" s="18"/>
      <c r="I578" s="18"/>
      <c r="J578" s="18"/>
      <c r="K578" s="18"/>
      <c r="L578" s="18"/>
      <c r="M578" s="18"/>
      <c r="N578" s="18"/>
      <c r="O578" s="18"/>
      <c r="P578" s="18"/>
      <c r="Q578" s="18"/>
      <c r="R578" s="18"/>
      <c r="S578" s="18"/>
      <c r="T578" s="18"/>
      <c r="U578" s="18"/>
      <c r="V578" s="18"/>
      <c r="W578" s="18"/>
      <c r="X578" s="18"/>
      <c r="Y578" s="18"/>
      <c r="Z578" s="18"/>
      <c r="AA578" s="18"/>
      <c r="AB578" s="18"/>
      <c r="AC578" s="18"/>
      <c r="AD578" s="18"/>
      <c r="AE578" s="18"/>
      <c r="AF578" s="18"/>
      <c r="AG578" s="18"/>
    </row>
    <row r="579" spans="1:33" ht="16.5" customHeight="1" x14ac:dyDescent="0.3">
      <c r="A579" s="18"/>
      <c r="B579" s="18"/>
      <c r="C579" s="191"/>
      <c r="D579" s="191"/>
      <c r="E579" s="18"/>
      <c r="F579" s="18"/>
      <c r="G579" s="18"/>
      <c r="H579" s="18"/>
      <c r="I579" s="18"/>
      <c r="J579" s="18"/>
      <c r="K579" s="18"/>
      <c r="L579" s="18"/>
      <c r="M579" s="18"/>
      <c r="N579" s="18"/>
      <c r="O579" s="18"/>
      <c r="P579" s="18"/>
      <c r="Q579" s="18"/>
      <c r="R579" s="18"/>
      <c r="S579" s="18"/>
      <c r="T579" s="18"/>
      <c r="U579" s="18"/>
      <c r="V579" s="18"/>
      <c r="W579" s="18"/>
      <c r="X579" s="18"/>
      <c r="Y579" s="18"/>
      <c r="Z579" s="18"/>
      <c r="AA579" s="18"/>
      <c r="AB579" s="18"/>
      <c r="AC579" s="18"/>
      <c r="AD579" s="18"/>
      <c r="AE579" s="18"/>
      <c r="AF579" s="18"/>
      <c r="AG579" s="18"/>
    </row>
    <row r="580" spans="1:33" ht="16.5" customHeight="1" x14ac:dyDescent="0.3">
      <c r="A580" s="18"/>
      <c r="B580" s="18"/>
      <c r="C580" s="191"/>
      <c r="D580" s="191"/>
      <c r="E580" s="18"/>
      <c r="F580" s="18"/>
      <c r="G580" s="18"/>
      <c r="H580" s="18"/>
      <c r="I580" s="18"/>
      <c r="J580" s="18"/>
      <c r="K580" s="18"/>
      <c r="L580" s="18"/>
      <c r="M580" s="18"/>
      <c r="N580" s="18"/>
      <c r="O580" s="18"/>
      <c r="P580" s="18"/>
      <c r="Q580" s="18"/>
      <c r="R580" s="18"/>
      <c r="S580" s="18"/>
      <c r="T580" s="18"/>
      <c r="U580" s="18"/>
      <c r="V580" s="18"/>
      <c r="W580" s="18"/>
      <c r="X580" s="18"/>
      <c r="Y580" s="18"/>
      <c r="Z580" s="18"/>
      <c r="AA580" s="18"/>
      <c r="AB580" s="18"/>
      <c r="AC580" s="18"/>
      <c r="AD580" s="18"/>
      <c r="AE580" s="18"/>
      <c r="AF580" s="18"/>
      <c r="AG580" s="18"/>
    </row>
    <row r="581" spans="1:33" ht="16.5" customHeight="1" x14ac:dyDescent="0.3">
      <c r="A581" s="18"/>
      <c r="B581" s="18"/>
      <c r="C581" s="191"/>
      <c r="D581" s="191"/>
      <c r="E581" s="18"/>
      <c r="F581" s="18"/>
      <c r="G581" s="18"/>
      <c r="H581" s="18"/>
      <c r="I581" s="18"/>
      <c r="J581" s="18"/>
      <c r="K581" s="18"/>
      <c r="L581" s="18"/>
      <c r="M581" s="18"/>
      <c r="N581" s="18"/>
      <c r="O581" s="18"/>
      <c r="P581" s="18"/>
      <c r="Q581" s="18"/>
      <c r="R581" s="18"/>
      <c r="S581" s="18"/>
      <c r="T581" s="18"/>
      <c r="U581" s="18"/>
      <c r="V581" s="18"/>
      <c r="W581" s="18"/>
      <c r="X581" s="18"/>
      <c r="Y581" s="18"/>
      <c r="Z581" s="18"/>
      <c r="AA581" s="18"/>
      <c r="AB581" s="18"/>
      <c r="AC581" s="18"/>
      <c r="AD581" s="18"/>
      <c r="AE581" s="18"/>
      <c r="AF581" s="18"/>
      <c r="AG581" s="18"/>
    </row>
    <row r="582" spans="1:33" ht="16.5" customHeight="1" x14ac:dyDescent="0.3">
      <c r="A582" s="18"/>
      <c r="B582" s="18"/>
      <c r="C582" s="191"/>
      <c r="D582" s="191"/>
      <c r="E582" s="18"/>
      <c r="F582" s="18"/>
      <c r="G582" s="18"/>
      <c r="H582" s="18"/>
      <c r="I582" s="18"/>
      <c r="J582" s="18"/>
      <c r="K582" s="18"/>
      <c r="L582" s="18"/>
      <c r="M582" s="18"/>
      <c r="N582" s="18"/>
      <c r="O582" s="18"/>
      <c r="P582" s="18"/>
      <c r="Q582" s="18"/>
      <c r="R582" s="18"/>
      <c r="S582" s="18"/>
      <c r="T582" s="18"/>
      <c r="U582" s="18"/>
      <c r="V582" s="18"/>
      <c r="W582" s="18"/>
      <c r="X582" s="18"/>
      <c r="Y582" s="18"/>
      <c r="Z582" s="18"/>
      <c r="AA582" s="18"/>
      <c r="AB582" s="18"/>
      <c r="AC582" s="18"/>
      <c r="AD582" s="18"/>
      <c r="AE582" s="18"/>
      <c r="AF582" s="18"/>
      <c r="AG582" s="18"/>
    </row>
    <row r="583" spans="1:33" ht="16.5" customHeight="1" x14ac:dyDescent="0.3">
      <c r="A583" s="18"/>
      <c r="B583" s="18"/>
      <c r="C583" s="191"/>
      <c r="D583" s="191"/>
      <c r="E583" s="18"/>
      <c r="F583" s="18"/>
      <c r="G583" s="18"/>
      <c r="H583" s="18"/>
      <c r="I583" s="18"/>
      <c r="J583" s="18"/>
      <c r="K583" s="18"/>
      <c r="L583" s="18"/>
      <c r="M583" s="18"/>
      <c r="N583" s="18"/>
      <c r="O583" s="18"/>
      <c r="P583" s="18"/>
      <c r="Q583" s="18"/>
      <c r="R583" s="18"/>
      <c r="S583" s="18"/>
      <c r="T583" s="18"/>
      <c r="U583" s="18"/>
      <c r="V583" s="18"/>
      <c r="W583" s="18"/>
      <c r="X583" s="18"/>
      <c r="Y583" s="18"/>
      <c r="Z583" s="18"/>
      <c r="AA583" s="18"/>
      <c r="AB583" s="18"/>
      <c r="AC583" s="18"/>
      <c r="AD583" s="18"/>
      <c r="AE583" s="18"/>
      <c r="AF583" s="18"/>
      <c r="AG583" s="18"/>
    </row>
    <row r="584" spans="1:33" ht="16.5" customHeight="1" x14ac:dyDescent="0.3">
      <c r="A584" s="18"/>
      <c r="B584" s="18"/>
      <c r="C584" s="191"/>
      <c r="D584" s="191"/>
      <c r="E584" s="18"/>
      <c r="F584" s="18"/>
      <c r="G584" s="18"/>
      <c r="H584" s="18"/>
      <c r="I584" s="18"/>
      <c r="J584" s="18"/>
      <c r="K584" s="18"/>
      <c r="L584" s="18"/>
      <c r="M584" s="18"/>
      <c r="N584" s="18"/>
      <c r="O584" s="18"/>
      <c r="P584" s="18"/>
      <c r="Q584" s="18"/>
      <c r="R584" s="18"/>
      <c r="S584" s="18"/>
      <c r="T584" s="18"/>
      <c r="U584" s="18"/>
      <c r="V584" s="18"/>
      <c r="W584" s="18"/>
      <c r="X584" s="18"/>
      <c r="Y584" s="18"/>
      <c r="Z584" s="18"/>
      <c r="AA584" s="18"/>
      <c r="AB584" s="18"/>
      <c r="AC584" s="18"/>
      <c r="AD584" s="18"/>
      <c r="AE584" s="18"/>
      <c r="AF584" s="18"/>
      <c r="AG584" s="18"/>
    </row>
    <row r="585" spans="1:33" ht="16.5" customHeight="1" x14ac:dyDescent="0.3">
      <c r="A585" s="18"/>
      <c r="B585" s="18"/>
      <c r="C585" s="191"/>
      <c r="D585" s="191"/>
      <c r="E585" s="18"/>
      <c r="F585" s="18"/>
      <c r="G585" s="18"/>
      <c r="H585" s="18"/>
      <c r="I585" s="18"/>
      <c r="J585" s="18"/>
      <c r="K585" s="18"/>
      <c r="L585" s="18"/>
      <c r="M585" s="18"/>
      <c r="N585" s="18"/>
      <c r="O585" s="18"/>
      <c r="P585" s="18"/>
      <c r="Q585" s="18"/>
      <c r="R585" s="18"/>
      <c r="S585" s="18"/>
      <c r="T585" s="18"/>
      <c r="U585" s="18"/>
      <c r="V585" s="18"/>
      <c r="W585" s="18"/>
      <c r="X585" s="18"/>
      <c r="Y585" s="18"/>
      <c r="Z585" s="18"/>
      <c r="AA585" s="18"/>
      <c r="AB585" s="18"/>
      <c r="AC585" s="18"/>
      <c r="AD585" s="18"/>
      <c r="AE585" s="18"/>
      <c r="AF585" s="18"/>
      <c r="AG585" s="18"/>
    </row>
    <row r="586" spans="1:33" ht="16.5" customHeight="1" x14ac:dyDescent="0.3">
      <c r="A586" s="18"/>
      <c r="B586" s="18"/>
      <c r="C586" s="191"/>
      <c r="D586" s="191"/>
      <c r="E586" s="18"/>
      <c r="F586" s="18"/>
      <c r="G586" s="18"/>
      <c r="H586" s="18"/>
      <c r="I586" s="18"/>
      <c r="J586" s="18"/>
      <c r="K586" s="18"/>
      <c r="L586" s="18"/>
      <c r="M586" s="18"/>
      <c r="N586" s="18"/>
      <c r="O586" s="18"/>
      <c r="P586" s="18"/>
      <c r="Q586" s="18"/>
      <c r="R586" s="18"/>
      <c r="S586" s="18"/>
      <c r="T586" s="18"/>
      <c r="U586" s="18"/>
      <c r="V586" s="18"/>
      <c r="W586" s="18"/>
      <c r="X586" s="18"/>
      <c r="Y586" s="18"/>
      <c r="Z586" s="18"/>
      <c r="AA586" s="18"/>
      <c r="AB586" s="18"/>
      <c r="AC586" s="18"/>
      <c r="AD586" s="18"/>
      <c r="AE586" s="18"/>
      <c r="AF586" s="18"/>
      <c r="AG586" s="18"/>
    </row>
    <row r="587" spans="1:33" ht="16.5" customHeight="1" x14ac:dyDescent="0.3">
      <c r="A587" s="18"/>
      <c r="B587" s="18"/>
      <c r="C587" s="191"/>
      <c r="D587" s="191"/>
      <c r="E587" s="18"/>
      <c r="F587" s="18"/>
      <c r="G587" s="18"/>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row>
    <row r="588" spans="1:33" ht="16.5" customHeight="1" x14ac:dyDescent="0.3">
      <c r="A588" s="18"/>
      <c r="B588" s="18"/>
      <c r="C588" s="191"/>
      <c r="D588" s="191"/>
      <c r="E588" s="18"/>
      <c r="F588" s="18"/>
      <c r="G588" s="18"/>
      <c r="H588" s="18"/>
      <c r="I588" s="18"/>
      <c r="J588" s="18"/>
      <c r="K588" s="18"/>
      <c r="L588" s="18"/>
      <c r="M588" s="18"/>
      <c r="N588" s="18"/>
      <c r="O588" s="18"/>
      <c r="P588" s="18"/>
      <c r="Q588" s="18"/>
      <c r="R588" s="18"/>
      <c r="S588" s="18"/>
      <c r="T588" s="18"/>
      <c r="U588" s="18"/>
      <c r="V588" s="18"/>
      <c r="W588" s="18"/>
      <c r="X588" s="18"/>
      <c r="Y588" s="18"/>
      <c r="Z588" s="18"/>
      <c r="AA588" s="18"/>
      <c r="AB588" s="18"/>
      <c r="AC588" s="18"/>
      <c r="AD588" s="18"/>
      <c r="AE588" s="18"/>
      <c r="AF588" s="18"/>
      <c r="AG588" s="18"/>
    </row>
    <row r="589" spans="1:33" ht="16.5" customHeight="1" x14ac:dyDescent="0.3">
      <c r="A589" s="18"/>
      <c r="B589" s="18"/>
      <c r="C589" s="191"/>
      <c r="D589" s="191"/>
      <c r="E589" s="18"/>
      <c r="F589" s="18"/>
      <c r="G589" s="18"/>
      <c r="H589" s="18"/>
      <c r="I589" s="18"/>
      <c r="J589" s="18"/>
      <c r="K589" s="18"/>
      <c r="L589" s="18"/>
      <c r="M589" s="18"/>
      <c r="N589" s="18"/>
      <c r="O589" s="18"/>
      <c r="P589" s="18"/>
      <c r="Q589" s="18"/>
      <c r="R589" s="18"/>
      <c r="S589" s="18"/>
      <c r="T589" s="18"/>
      <c r="U589" s="18"/>
      <c r="V589" s="18"/>
      <c r="W589" s="18"/>
      <c r="X589" s="18"/>
      <c r="Y589" s="18"/>
      <c r="Z589" s="18"/>
      <c r="AA589" s="18"/>
      <c r="AB589" s="18"/>
      <c r="AC589" s="18"/>
      <c r="AD589" s="18"/>
      <c r="AE589" s="18"/>
      <c r="AF589" s="18"/>
      <c r="AG589" s="18"/>
    </row>
    <row r="590" spans="1:33" ht="16.5" customHeight="1" x14ac:dyDescent="0.3">
      <c r="A590" s="18"/>
      <c r="B590" s="18"/>
      <c r="C590" s="191"/>
      <c r="D590" s="191"/>
      <c r="E590" s="18"/>
      <c r="F590" s="18"/>
      <c r="G590" s="18"/>
      <c r="H590" s="18"/>
      <c r="I590" s="18"/>
      <c r="J590" s="18"/>
      <c r="K590" s="18"/>
      <c r="L590" s="18"/>
      <c r="M590" s="18"/>
      <c r="N590" s="18"/>
      <c r="O590" s="18"/>
      <c r="P590" s="18"/>
      <c r="Q590" s="18"/>
      <c r="R590" s="18"/>
      <c r="S590" s="18"/>
      <c r="T590" s="18"/>
      <c r="U590" s="18"/>
      <c r="V590" s="18"/>
      <c r="W590" s="18"/>
      <c r="X590" s="18"/>
      <c r="Y590" s="18"/>
      <c r="Z590" s="18"/>
      <c r="AA590" s="18"/>
      <c r="AB590" s="18"/>
      <c r="AC590" s="18"/>
      <c r="AD590" s="18"/>
      <c r="AE590" s="18"/>
      <c r="AF590" s="18"/>
      <c r="AG590" s="18"/>
    </row>
    <row r="591" spans="1:33" ht="16.5" customHeight="1" x14ac:dyDescent="0.3">
      <c r="A591" s="18"/>
      <c r="B591" s="18"/>
      <c r="C591" s="191"/>
      <c r="D591" s="191"/>
      <c r="E591" s="18"/>
      <c r="F591" s="18"/>
      <c r="G591" s="18"/>
      <c r="H591" s="18"/>
      <c r="I591" s="18"/>
      <c r="J591" s="18"/>
      <c r="K591" s="18"/>
      <c r="L591" s="18"/>
      <c r="M591" s="18"/>
      <c r="N591" s="18"/>
      <c r="O591" s="18"/>
      <c r="P591" s="18"/>
      <c r="Q591" s="18"/>
      <c r="R591" s="18"/>
      <c r="S591" s="18"/>
      <c r="T591" s="18"/>
      <c r="U591" s="18"/>
      <c r="V591" s="18"/>
      <c r="W591" s="18"/>
      <c r="X591" s="18"/>
      <c r="Y591" s="18"/>
      <c r="Z591" s="18"/>
      <c r="AA591" s="18"/>
      <c r="AB591" s="18"/>
      <c r="AC591" s="18"/>
      <c r="AD591" s="18"/>
      <c r="AE591" s="18"/>
      <c r="AF591" s="18"/>
      <c r="AG591" s="18"/>
    </row>
    <row r="592" spans="1:33" ht="16.5" customHeight="1" x14ac:dyDescent="0.3">
      <c r="A592" s="18"/>
      <c r="B592" s="18"/>
      <c r="C592" s="191"/>
      <c r="D592" s="191"/>
      <c r="E592" s="18"/>
      <c r="F592" s="18"/>
      <c r="G592" s="18"/>
      <c r="H592" s="18"/>
      <c r="I592" s="18"/>
      <c r="J592" s="18"/>
      <c r="K592" s="18"/>
      <c r="L592" s="18"/>
      <c r="M592" s="18"/>
      <c r="N592" s="18"/>
      <c r="O592" s="18"/>
      <c r="P592" s="18"/>
      <c r="Q592" s="18"/>
      <c r="R592" s="18"/>
      <c r="S592" s="18"/>
      <c r="T592" s="18"/>
      <c r="U592" s="18"/>
      <c r="V592" s="18"/>
      <c r="W592" s="18"/>
      <c r="X592" s="18"/>
      <c r="Y592" s="18"/>
      <c r="Z592" s="18"/>
      <c r="AA592" s="18"/>
      <c r="AB592" s="18"/>
      <c r="AC592" s="18"/>
      <c r="AD592" s="18"/>
      <c r="AE592" s="18"/>
      <c r="AF592" s="18"/>
      <c r="AG592" s="18"/>
    </row>
    <row r="593" spans="1:33" ht="16.5" customHeight="1" x14ac:dyDescent="0.3">
      <c r="A593" s="18"/>
      <c r="B593" s="18"/>
      <c r="C593" s="191"/>
      <c r="D593" s="191"/>
      <c r="E593" s="18"/>
      <c r="F593" s="18"/>
      <c r="G593" s="18"/>
      <c r="H593" s="18"/>
      <c r="I593" s="18"/>
      <c r="J593" s="18"/>
      <c r="K593" s="18"/>
      <c r="L593" s="18"/>
      <c r="M593" s="18"/>
      <c r="N593" s="18"/>
      <c r="O593" s="18"/>
      <c r="P593" s="18"/>
      <c r="Q593" s="18"/>
      <c r="R593" s="18"/>
      <c r="S593" s="18"/>
      <c r="T593" s="18"/>
      <c r="U593" s="18"/>
      <c r="V593" s="18"/>
      <c r="W593" s="18"/>
      <c r="X593" s="18"/>
      <c r="Y593" s="18"/>
      <c r="Z593" s="18"/>
      <c r="AA593" s="18"/>
      <c r="AB593" s="18"/>
      <c r="AC593" s="18"/>
      <c r="AD593" s="18"/>
      <c r="AE593" s="18"/>
      <c r="AF593" s="18"/>
      <c r="AG593" s="18"/>
    </row>
    <row r="594" spans="1:33" ht="16.5" customHeight="1" x14ac:dyDescent="0.3">
      <c r="A594" s="18"/>
      <c r="B594" s="18"/>
      <c r="C594" s="191"/>
      <c r="D594" s="191"/>
      <c r="E594" s="18"/>
      <c r="F594" s="18"/>
      <c r="G594" s="18"/>
      <c r="H594" s="18"/>
      <c r="I594" s="18"/>
      <c r="J594" s="18"/>
      <c r="K594" s="18"/>
      <c r="L594" s="18"/>
      <c r="M594" s="18"/>
      <c r="N594" s="18"/>
      <c r="O594" s="18"/>
      <c r="P594" s="18"/>
      <c r="Q594" s="18"/>
      <c r="R594" s="18"/>
      <c r="S594" s="18"/>
      <c r="T594" s="18"/>
      <c r="U594" s="18"/>
      <c r="V594" s="18"/>
      <c r="W594" s="18"/>
      <c r="X594" s="18"/>
      <c r="Y594" s="18"/>
      <c r="Z594" s="18"/>
      <c r="AA594" s="18"/>
      <c r="AB594" s="18"/>
      <c r="AC594" s="18"/>
      <c r="AD594" s="18"/>
      <c r="AE594" s="18"/>
      <c r="AF594" s="18"/>
      <c r="AG594" s="18"/>
    </row>
    <row r="595" spans="1:33" ht="16.5" customHeight="1" x14ac:dyDescent="0.3">
      <c r="A595" s="18"/>
      <c r="B595" s="18"/>
      <c r="C595" s="191"/>
      <c r="D595" s="191"/>
      <c r="E595" s="18"/>
      <c r="F595" s="18"/>
      <c r="G595" s="18"/>
      <c r="H595" s="18"/>
      <c r="I595" s="18"/>
      <c r="J595" s="18"/>
      <c r="K595" s="18"/>
      <c r="L595" s="18"/>
      <c r="M595" s="18"/>
      <c r="N595" s="18"/>
      <c r="O595" s="18"/>
      <c r="P595" s="18"/>
      <c r="Q595" s="18"/>
      <c r="R595" s="18"/>
      <c r="S595" s="18"/>
      <c r="T595" s="18"/>
      <c r="U595" s="18"/>
      <c r="V595" s="18"/>
      <c r="W595" s="18"/>
      <c r="X595" s="18"/>
      <c r="Y595" s="18"/>
      <c r="Z595" s="18"/>
      <c r="AA595" s="18"/>
      <c r="AB595" s="18"/>
      <c r="AC595" s="18"/>
      <c r="AD595" s="18"/>
      <c r="AE595" s="18"/>
      <c r="AF595" s="18"/>
      <c r="AG595" s="18"/>
    </row>
    <row r="596" spans="1:33" ht="16.5" customHeight="1" x14ac:dyDescent="0.3">
      <c r="A596" s="18"/>
      <c r="B596" s="18"/>
      <c r="C596" s="191"/>
      <c r="D596" s="191"/>
      <c r="E596" s="18"/>
      <c r="F596" s="18"/>
      <c r="G596" s="18"/>
      <c r="H596" s="18"/>
      <c r="I596" s="18"/>
      <c r="J596" s="18"/>
      <c r="K596" s="18"/>
      <c r="L596" s="18"/>
      <c r="M596" s="18"/>
      <c r="N596" s="18"/>
      <c r="O596" s="18"/>
      <c r="P596" s="18"/>
      <c r="Q596" s="18"/>
      <c r="R596" s="18"/>
      <c r="S596" s="18"/>
      <c r="T596" s="18"/>
      <c r="U596" s="18"/>
      <c r="V596" s="18"/>
      <c r="W596" s="18"/>
      <c r="X596" s="18"/>
      <c r="Y596" s="18"/>
      <c r="Z596" s="18"/>
      <c r="AA596" s="18"/>
      <c r="AB596" s="18"/>
      <c r="AC596" s="18"/>
      <c r="AD596" s="18"/>
      <c r="AE596" s="18"/>
      <c r="AF596" s="18"/>
      <c r="AG596" s="18"/>
    </row>
    <row r="597" spans="1:33" ht="16.5" customHeight="1" x14ac:dyDescent="0.3">
      <c r="A597" s="18"/>
      <c r="B597" s="18"/>
      <c r="C597" s="191"/>
      <c r="D597" s="191"/>
      <c r="E597" s="18"/>
      <c r="F597" s="18"/>
      <c r="G597" s="18"/>
      <c r="H597" s="18"/>
      <c r="I597" s="18"/>
      <c r="J597" s="18"/>
      <c r="K597" s="18"/>
      <c r="L597" s="18"/>
      <c r="M597" s="18"/>
      <c r="N597" s="18"/>
      <c r="O597" s="18"/>
      <c r="P597" s="18"/>
      <c r="Q597" s="18"/>
      <c r="R597" s="18"/>
      <c r="S597" s="18"/>
      <c r="T597" s="18"/>
      <c r="U597" s="18"/>
      <c r="V597" s="18"/>
      <c r="W597" s="18"/>
      <c r="X597" s="18"/>
      <c r="Y597" s="18"/>
      <c r="Z597" s="18"/>
      <c r="AA597" s="18"/>
      <c r="AB597" s="18"/>
      <c r="AC597" s="18"/>
      <c r="AD597" s="18"/>
      <c r="AE597" s="18"/>
      <c r="AF597" s="18"/>
      <c r="AG597" s="18"/>
    </row>
    <row r="598" spans="1:33" ht="16.5" customHeight="1" x14ac:dyDescent="0.3">
      <c r="A598" s="18"/>
      <c r="B598" s="18"/>
      <c r="C598" s="191"/>
      <c r="D598" s="191"/>
      <c r="E598" s="18"/>
      <c r="F598" s="18"/>
      <c r="G598" s="18"/>
      <c r="H598" s="18"/>
      <c r="I598" s="18"/>
      <c r="J598" s="18"/>
      <c r="K598" s="18"/>
      <c r="L598" s="18"/>
      <c r="M598" s="18"/>
      <c r="N598" s="18"/>
      <c r="O598" s="18"/>
      <c r="P598" s="18"/>
      <c r="Q598" s="18"/>
      <c r="R598" s="18"/>
      <c r="S598" s="18"/>
      <c r="T598" s="18"/>
      <c r="U598" s="18"/>
      <c r="V598" s="18"/>
      <c r="W598" s="18"/>
      <c r="X598" s="18"/>
      <c r="Y598" s="18"/>
      <c r="Z598" s="18"/>
      <c r="AA598" s="18"/>
      <c r="AB598" s="18"/>
      <c r="AC598" s="18"/>
      <c r="AD598" s="18"/>
      <c r="AE598" s="18"/>
      <c r="AF598" s="18"/>
      <c r="AG598" s="18"/>
    </row>
    <row r="599" spans="1:33" ht="16.5" customHeight="1" x14ac:dyDescent="0.3">
      <c r="A599" s="18"/>
      <c r="B599" s="18"/>
      <c r="C599" s="191"/>
      <c r="D599" s="191"/>
      <c r="E599" s="18"/>
      <c r="F599" s="18"/>
      <c r="G599" s="18"/>
      <c r="H599" s="18"/>
      <c r="I599" s="18"/>
      <c r="J599" s="18"/>
      <c r="K599" s="18"/>
      <c r="L599" s="18"/>
      <c r="M599" s="18"/>
      <c r="N599" s="18"/>
      <c r="O599" s="18"/>
      <c r="P599" s="18"/>
      <c r="Q599" s="18"/>
      <c r="R599" s="18"/>
      <c r="S599" s="18"/>
      <c r="T599" s="18"/>
      <c r="U599" s="18"/>
      <c r="V599" s="18"/>
      <c r="W599" s="18"/>
      <c r="X599" s="18"/>
      <c r="Y599" s="18"/>
      <c r="Z599" s="18"/>
      <c r="AA599" s="18"/>
      <c r="AB599" s="18"/>
      <c r="AC599" s="18"/>
      <c r="AD599" s="18"/>
      <c r="AE599" s="18"/>
      <c r="AF599" s="18"/>
      <c r="AG599" s="18"/>
    </row>
    <row r="600" spans="1:33" ht="16.5" customHeight="1" x14ac:dyDescent="0.3">
      <c r="A600" s="18"/>
      <c r="B600" s="18"/>
      <c r="C600" s="191"/>
      <c r="D600" s="191"/>
      <c r="E600" s="18"/>
      <c r="F600" s="18"/>
      <c r="G600" s="18"/>
      <c r="H600" s="18"/>
      <c r="I600" s="18"/>
      <c r="J600" s="18"/>
      <c r="K600" s="18"/>
      <c r="L600" s="18"/>
      <c r="M600" s="18"/>
      <c r="N600" s="18"/>
      <c r="O600" s="18"/>
      <c r="P600" s="18"/>
      <c r="Q600" s="18"/>
      <c r="R600" s="18"/>
      <c r="S600" s="18"/>
      <c r="T600" s="18"/>
      <c r="U600" s="18"/>
      <c r="V600" s="18"/>
      <c r="W600" s="18"/>
      <c r="X600" s="18"/>
      <c r="Y600" s="18"/>
      <c r="Z600" s="18"/>
      <c r="AA600" s="18"/>
      <c r="AB600" s="18"/>
      <c r="AC600" s="18"/>
      <c r="AD600" s="18"/>
      <c r="AE600" s="18"/>
      <c r="AF600" s="18"/>
      <c r="AG600" s="18"/>
    </row>
    <row r="601" spans="1:33" ht="16.5" customHeight="1" x14ac:dyDescent="0.3">
      <c r="A601" s="18"/>
      <c r="B601" s="18"/>
      <c r="C601" s="191"/>
      <c r="D601" s="191"/>
      <c r="E601" s="18"/>
      <c r="F601" s="18"/>
      <c r="G601" s="18"/>
      <c r="H601" s="18"/>
      <c r="I601" s="18"/>
      <c r="J601" s="18"/>
      <c r="K601" s="18"/>
      <c r="L601" s="18"/>
      <c r="M601" s="18"/>
      <c r="N601" s="18"/>
      <c r="O601" s="18"/>
      <c r="P601" s="18"/>
      <c r="Q601" s="18"/>
      <c r="R601" s="18"/>
      <c r="S601" s="18"/>
      <c r="T601" s="18"/>
      <c r="U601" s="18"/>
      <c r="V601" s="18"/>
      <c r="W601" s="18"/>
      <c r="X601" s="18"/>
      <c r="Y601" s="18"/>
      <c r="Z601" s="18"/>
      <c r="AA601" s="18"/>
      <c r="AB601" s="18"/>
      <c r="AC601" s="18"/>
      <c r="AD601" s="18"/>
      <c r="AE601" s="18"/>
      <c r="AF601" s="18"/>
      <c r="AG601" s="18"/>
    </row>
    <row r="602" spans="1:33" ht="16.5" customHeight="1" x14ac:dyDescent="0.3">
      <c r="A602" s="18"/>
      <c r="B602" s="18"/>
      <c r="C602" s="191"/>
      <c r="D602" s="191"/>
      <c r="E602" s="18"/>
      <c r="F602" s="18"/>
      <c r="G602" s="18"/>
      <c r="H602" s="18"/>
      <c r="I602" s="18"/>
      <c r="J602" s="18"/>
      <c r="K602" s="18"/>
      <c r="L602" s="18"/>
      <c r="M602" s="18"/>
      <c r="N602" s="18"/>
      <c r="O602" s="18"/>
      <c r="P602" s="18"/>
      <c r="Q602" s="18"/>
      <c r="R602" s="18"/>
      <c r="S602" s="18"/>
      <c r="T602" s="18"/>
      <c r="U602" s="18"/>
      <c r="V602" s="18"/>
      <c r="W602" s="18"/>
      <c r="X602" s="18"/>
      <c r="Y602" s="18"/>
      <c r="Z602" s="18"/>
      <c r="AA602" s="18"/>
      <c r="AB602" s="18"/>
      <c r="AC602" s="18"/>
      <c r="AD602" s="18"/>
      <c r="AE602" s="18"/>
      <c r="AF602" s="18"/>
      <c r="AG602" s="18"/>
    </row>
    <row r="603" spans="1:33" ht="16.5" customHeight="1" x14ac:dyDescent="0.3">
      <c r="A603" s="18"/>
      <c r="B603" s="18"/>
      <c r="C603" s="191"/>
      <c r="D603" s="191"/>
      <c r="E603" s="18"/>
      <c r="F603" s="18"/>
      <c r="G603" s="18"/>
      <c r="H603" s="18"/>
      <c r="I603" s="18"/>
      <c r="J603" s="18"/>
      <c r="K603" s="18"/>
      <c r="L603" s="18"/>
      <c r="M603" s="18"/>
      <c r="N603" s="18"/>
      <c r="O603" s="18"/>
      <c r="P603" s="18"/>
      <c r="Q603" s="18"/>
      <c r="R603" s="18"/>
      <c r="S603" s="18"/>
      <c r="T603" s="18"/>
      <c r="U603" s="18"/>
      <c r="V603" s="18"/>
      <c r="W603" s="18"/>
      <c r="X603" s="18"/>
      <c r="Y603" s="18"/>
      <c r="Z603" s="18"/>
      <c r="AA603" s="18"/>
      <c r="AB603" s="18"/>
      <c r="AC603" s="18"/>
      <c r="AD603" s="18"/>
      <c r="AE603" s="18"/>
      <c r="AF603" s="18"/>
      <c r="AG603" s="18"/>
    </row>
    <row r="604" spans="1:33" ht="16.5" customHeight="1" x14ac:dyDescent="0.3">
      <c r="A604" s="18"/>
      <c r="B604" s="18"/>
      <c r="C604" s="191"/>
      <c r="D604" s="191"/>
      <c r="E604" s="18"/>
      <c r="F604" s="18"/>
      <c r="G604" s="18"/>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row>
    <row r="605" spans="1:33" ht="16.5" customHeight="1" x14ac:dyDescent="0.3">
      <c r="A605" s="18"/>
      <c r="B605" s="18"/>
      <c r="C605" s="191"/>
      <c r="D605" s="191"/>
      <c r="E605" s="18"/>
      <c r="F605" s="18"/>
      <c r="G605" s="18"/>
      <c r="H605" s="18"/>
      <c r="I605" s="18"/>
      <c r="J605" s="18"/>
      <c r="K605" s="18"/>
      <c r="L605" s="18"/>
      <c r="M605" s="18"/>
      <c r="N605" s="18"/>
      <c r="O605" s="18"/>
      <c r="P605" s="18"/>
      <c r="Q605" s="18"/>
      <c r="R605" s="18"/>
      <c r="S605" s="18"/>
      <c r="T605" s="18"/>
      <c r="U605" s="18"/>
      <c r="V605" s="18"/>
      <c r="W605" s="18"/>
      <c r="X605" s="18"/>
      <c r="Y605" s="18"/>
      <c r="Z605" s="18"/>
      <c r="AA605" s="18"/>
      <c r="AB605" s="18"/>
      <c r="AC605" s="18"/>
      <c r="AD605" s="18"/>
      <c r="AE605" s="18"/>
      <c r="AF605" s="18"/>
      <c r="AG605" s="18"/>
    </row>
    <row r="606" spans="1:33" ht="16.5" customHeight="1" x14ac:dyDescent="0.3">
      <c r="A606" s="18"/>
      <c r="B606" s="18"/>
      <c r="C606" s="191"/>
      <c r="D606" s="191"/>
      <c r="E606" s="18"/>
      <c r="F606" s="18"/>
      <c r="G606" s="18"/>
      <c r="H606" s="18"/>
      <c r="I606" s="18"/>
      <c r="J606" s="18"/>
      <c r="K606" s="18"/>
      <c r="L606" s="18"/>
      <c r="M606" s="18"/>
      <c r="N606" s="18"/>
      <c r="O606" s="18"/>
      <c r="P606" s="18"/>
      <c r="Q606" s="18"/>
      <c r="R606" s="18"/>
      <c r="S606" s="18"/>
      <c r="T606" s="18"/>
      <c r="U606" s="18"/>
      <c r="V606" s="18"/>
      <c r="W606" s="18"/>
      <c r="X606" s="18"/>
      <c r="Y606" s="18"/>
      <c r="Z606" s="18"/>
      <c r="AA606" s="18"/>
      <c r="AB606" s="18"/>
      <c r="AC606" s="18"/>
      <c r="AD606" s="18"/>
      <c r="AE606" s="18"/>
      <c r="AF606" s="18"/>
      <c r="AG606" s="18"/>
    </row>
    <row r="607" spans="1:33" ht="16.5" customHeight="1" x14ac:dyDescent="0.3">
      <c r="A607" s="18"/>
      <c r="B607" s="18"/>
      <c r="C607" s="191"/>
      <c r="D607" s="191"/>
      <c r="E607" s="18"/>
      <c r="F607" s="18"/>
      <c r="G607" s="18"/>
      <c r="H607" s="18"/>
      <c r="I607" s="18"/>
      <c r="J607" s="18"/>
      <c r="K607" s="18"/>
      <c r="L607" s="18"/>
      <c r="M607" s="18"/>
      <c r="N607" s="18"/>
      <c r="O607" s="18"/>
      <c r="P607" s="18"/>
      <c r="Q607" s="18"/>
      <c r="R607" s="18"/>
      <c r="S607" s="18"/>
      <c r="T607" s="18"/>
      <c r="U607" s="18"/>
      <c r="V607" s="18"/>
      <c r="W607" s="18"/>
      <c r="X607" s="18"/>
      <c r="Y607" s="18"/>
      <c r="Z607" s="18"/>
      <c r="AA607" s="18"/>
      <c r="AB607" s="18"/>
      <c r="AC607" s="18"/>
      <c r="AD607" s="18"/>
      <c r="AE607" s="18"/>
      <c r="AF607" s="18"/>
      <c r="AG607" s="18"/>
    </row>
    <row r="608" spans="1:33" ht="16.5" customHeight="1" x14ac:dyDescent="0.3">
      <c r="A608" s="18"/>
      <c r="B608" s="18"/>
      <c r="C608" s="191"/>
      <c r="D608" s="191"/>
      <c r="E608" s="18"/>
      <c r="F608" s="18"/>
      <c r="G608" s="18"/>
      <c r="H608" s="18"/>
      <c r="I608" s="18"/>
      <c r="J608" s="18"/>
      <c r="K608" s="18"/>
      <c r="L608" s="18"/>
      <c r="M608" s="18"/>
      <c r="N608" s="18"/>
      <c r="O608" s="18"/>
      <c r="P608" s="18"/>
      <c r="Q608" s="18"/>
      <c r="R608" s="18"/>
      <c r="S608" s="18"/>
      <c r="T608" s="18"/>
      <c r="U608" s="18"/>
      <c r="V608" s="18"/>
      <c r="W608" s="18"/>
      <c r="X608" s="18"/>
      <c r="Y608" s="18"/>
      <c r="Z608" s="18"/>
      <c r="AA608" s="18"/>
      <c r="AB608" s="18"/>
      <c r="AC608" s="18"/>
      <c r="AD608" s="18"/>
      <c r="AE608" s="18"/>
      <c r="AF608" s="18"/>
      <c r="AG608" s="18"/>
    </row>
    <row r="609" spans="1:33" ht="16.5" customHeight="1" x14ac:dyDescent="0.3">
      <c r="A609" s="18"/>
      <c r="B609" s="18"/>
      <c r="C609" s="191"/>
      <c r="D609" s="191"/>
      <c r="E609" s="18"/>
      <c r="F609" s="18"/>
      <c r="G609" s="18"/>
      <c r="H609" s="18"/>
      <c r="I609" s="18"/>
      <c r="J609" s="18"/>
      <c r="K609" s="18"/>
      <c r="L609" s="18"/>
      <c r="M609" s="18"/>
      <c r="N609" s="18"/>
      <c r="O609" s="18"/>
      <c r="P609" s="18"/>
      <c r="Q609" s="18"/>
      <c r="R609" s="18"/>
      <c r="S609" s="18"/>
      <c r="T609" s="18"/>
      <c r="U609" s="18"/>
      <c r="V609" s="18"/>
      <c r="W609" s="18"/>
      <c r="X609" s="18"/>
      <c r="Y609" s="18"/>
      <c r="Z609" s="18"/>
      <c r="AA609" s="18"/>
      <c r="AB609" s="18"/>
      <c r="AC609" s="18"/>
      <c r="AD609" s="18"/>
      <c r="AE609" s="18"/>
      <c r="AF609" s="18"/>
      <c r="AG609" s="18"/>
    </row>
    <row r="610" spans="1:33" ht="16.5" customHeight="1" x14ac:dyDescent="0.3">
      <c r="A610" s="18"/>
      <c r="B610" s="18"/>
      <c r="C610" s="191"/>
      <c r="D610" s="191"/>
      <c r="E610" s="18"/>
      <c r="F610" s="18"/>
      <c r="G610" s="18"/>
      <c r="H610" s="18"/>
      <c r="I610" s="18"/>
      <c r="J610" s="18"/>
      <c r="K610" s="18"/>
      <c r="L610" s="18"/>
      <c r="M610" s="18"/>
      <c r="N610" s="18"/>
      <c r="O610" s="18"/>
      <c r="P610" s="18"/>
      <c r="Q610" s="18"/>
      <c r="R610" s="18"/>
      <c r="S610" s="18"/>
      <c r="T610" s="18"/>
      <c r="U610" s="18"/>
      <c r="V610" s="18"/>
      <c r="W610" s="18"/>
      <c r="X610" s="18"/>
      <c r="Y610" s="18"/>
      <c r="Z610" s="18"/>
      <c r="AA610" s="18"/>
      <c r="AB610" s="18"/>
      <c r="AC610" s="18"/>
      <c r="AD610" s="18"/>
      <c r="AE610" s="18"/>
      <c r="AF610" s="18"/>
      <c r="AG610" s="18"/>
    </row>
    <row r="611" spans="1:33" ht="16.5" customHeight="1" x14ac:dyDescent="0.3">
      <c r="A611" s="18"/>
      <c r="B611" s="18"/>
      <c r="C611" s="191"/>
      <c r="D611" s="191"/>
      <c r="E611" s="18"/>
      <c r="F611" s="18"/>
      <c r="G611" s="18"/>
      <c r="H611" s="18"/>
      <c r="I611" s="18"/>
      <c r="J611" s="18"/>
      <c r="K611" s="18"/>
      <c r="L611" s="18"/>
      <c r="M611" s="18"/>
      <c r="N611" s="18"/>
      <c r="O611" s="18"/>
      <c r="P611" s="18"/>
      <c r="Q611" s="18"/>
      <c r="R611" s="18"/>
      <c r="S611" s="18"/>
      <c r="T611" s="18"/>
      <c r="U611" s="18"/>
      <c r="V611" s="18"/>
      <c r="W611" s="18"/>
      <c r="X611" s="18"/>
      <c r="Y611" s="18"/>
      <c r="Z611" s="18"/>
      <c r="AA611" s="18"/>
      <c r="AB611" s="18"/>
      <c r="AC611" s="18"/>
      <c r="AD611" s="18"/>
      <c r="AE611" s="18"/>
      <c r="AF611" s="18"/>
      <c r="AG611" s="18"/>
    </row>
    <row r="612" spans="1:33" ht="16.5" customHeight="1" x14ac:dyDescent="0.3">
      <c r="A612" s="18"/>
      <c r="B612" s="18"/>
      <c r="C612" s="191"/>
      <c r="D612" s="191"/>
      <c r="E612" s="18"/>
      <c r="F612" s="18"/>
      <c r="G612" s="18"/>
      <c r="H612" s="18"/>
      <c r="I612" s="18"/>
      <c r="J612" s="18"/>
      <c r="K612" s="18"/>
      <c r="L612" s="18"/>
      <c r="M612" s="18"/>
      <c r="N612" s="18"/>
      <c r="O612" s="18"/>
      <c r="P612" s="18"/>
      <c r="Q612" s="18"/>
      <c r="R612" s="18"/>
      <c r="S612" s="18"/>
      <c r="T612" s="18"/>
      <c r="U612" s="18"/>
      <c r="V612" s="18"/>
      <c r="W612" s="18"/>
      <c r="X612" s="18"/>
      <c r="Y612" s="18"/>
      <c r="Z612" s="18"/>
      <c r="AA612" s="18"/>
      <c r="AB612" s="18"/>
      <c r="AC612" s="18"/>
      <c r="AD612" s="18"/>
      <c r="AE612" s="18"/>
      <c r="AF612" s="18"/>
      <c r="AG612" s="18"/>
    </row>
    <row r="613" spans="1:33" ht="16.5" customHeight="1" x14ac:dyDescent="0.3">
      <c r="A613" s="18"/>
      <c r="B613" s="18"/>
      <c r="C613" s="191"/>
      <c r="D613" s="191"/>
      <c r="E613" s="18"/>
      <c r="F613" s="18"/>
      <c r="G613" s="18"/>
      <c r="H613" s="18"/>
      <c r="I613" s="18"/>
      <c r="J613" s="18"/>
      <c r="K613" s="18"/>
      <c r="L613" s="18"/>
      <c r="M613" s="18"/>
      <c r="N613" s="18"/>
      <c r="O613" s="18"/>
      <c r="P613" s="18"/>
      <c r="Q613" s="18"/>
      <c r="R613" s="18"/>
      <c r="S613" s="18"/>
      <c r="T613" s="18"/>
      <c r="U613" s="18"/>
      <c r="V613" s="18"/>
      <c r="W613" s="18"/>
      <c r="X613" s="18"/>
      <c r="Y613" s="18"/>
      <c r="Z613" s="18"/>
      <c r="AA613" s="18"/>
      <c r="AB613" s="18"/>
      <c r="AC613" s="18"/>
      <c r="AD613" s="18"/>
      <c r="AE613" s="18"/>
      <c r="AF613" s="18"/>
      <c r="AG613" s="18"/>
    </row>
    <row r="614" spans="1:33" ht="16.5" customHeight="1" x14ac:dyDescent="0.3">
      <c r="A614" s="18"/>
      <c r="B614" s="18"/>
      <c r="C614" s="191"/>
      <c r="D614" s="191"/>
      <c r="E614" s="18"/>
      <c r="F614" s="18"/>
      <c r="G614" s="18"/>
      <c r="H614" s="18"/>
      <c r="I614" s="18"/>
      <c r="J614" s="18"/>
      <c r="K614" s="18"/>
      <c r="L614" s="18"/>
      <c r="M614" s="18"/>
      <c r="N614" s="18"/>
      <c r="O614" s="18"/>
      <c r="P614" s="18"/>
      <c r="Q614" s="18"/>
      <c r="R614" s="18"/>
      <c r="S614" s="18"/>
      <c r="T614" s="18"/>
      <c r="U614" s="18"/>
      <c r="V614" s="18"/>
      <c r="W614" s="18"/>
      <c r="X614" s="18"/>
      <c r="Y614" s="18"/>
      <c r="Z614" s="18"/>
      <c r="AA614" s="18"/>
      <c r="AB614" s="18"/>
      <c r="AC614" s="18"/>
      <c r="AD614" s="18"/>
      <c r="AE614" s="18"/>
      <c r="AF614" s="18"/>
      <c r="AG614" s="18"/>
    </row>
    <row r="615" spans="1:33" ht="16.5" customHeight="1" x14ac:dyDescent="0.3">
      <c r="A615" s="18"/>
      <c r="B615" s="18"/>
      <c r="C615" s="191"/>
      <c r="D615" s="191"/>
      <c r="E615" s="18"/>
      <c r="F615" s="18"/>
      <c r="G615" s="18"/>
      <c r="H615" s="18"/>
      <c r="I615" s="18"/>
      <c r="J615" s="18"/>
      <c r="K615" s="18"/>
      <c r="L615" s="18"/>
      <c r="M615" s="18"/>
      <c r="N615" s="18"/>
      <c r="O615" s="18"/>
      <c r="P615" s="18"/>
      <c r="Q615" s="18"/>
      <c r="R615" s="18"/>
      <c r="S615" s="18"/>
      <c r="T615" s="18"/>
      <c r="U615" s="18"/>
      <c r="V615" s="18"/>
      <c r="W615" s="18"/>
      <c r="X615" s="18"/>
      <c r="Y615" s="18"/>
      <c r="Z615" s="18"/>
      <c r="AA615" s="18"/>
      <c r="AB615" s="18"/>
      <c r="AC615" s="18"/>
      <c r="AD615" s="18"/>
      <c r="AE615" s="18"/>
      <c r="AF615" s="18"/>
      <c r="AG615" s="18"/>
    </row>
    <row r="616" spans="1:33" ht="16.5" customHeight="1" x14ac:dyDescent="0.3">
      <c r="A616" s="18"/>
      <c r="B616" s="18"/>
      <c r="C616" s="191"/>
      <c r="D616" s="191"/>
      <c r="E616" s="18"/>
      <c r="F616" s="18"/>
      <c r="G616" s="18"/>
      <c r="H616" s="18"/>
      <c r="I616" s="18"/>
      <c r="J616" s="18"/>
      <c r="K616" s="18"/>
      <c r="L616" s="18"/>
      <c r="M616" s="18"/>
      <c r="N616" s="18"/>
      <c r="O616" s="18"/>
      <c r="P616" s="18"/>
      <c r="Q616" s="18"/>
      <c r="R616" s="18"/>
      <c r="S616" s="18"/>
      <c r="T616" s="18"/>
      <c r="U616" s="18"/>
      <c r="V616" s="18"/>
      <c r="W616" s="18"/>
      <c r="X616" s="18"/>
      <c r="Y616" s="18"/>
      <c r="Z616" s="18"/>
      <c r="AA616" s="18"/>
      <c r="AB616" s="18"/>
      <c r="AC616" s="18"/>
      <c r="AD616" s="18"/>
      <c r="AE616" s="18"/>
      <c r="AF616" s="18"/>
      <c r="AG616" s="18"/>
    </row>
    <row r="617" spans="1:33" ht="16.5" customHeight="1" x14ac:dyDescent="0.3">
      <c r="A617" s="18"/>
      <c r="B617" s="18"/>
      <c r="C617" s="191"/>
      <c r="D617" s="191"/>
      <c r="E617" s="18"/>
      <c r="F617" s="18"/>
      <c r="G617" s="18"/>
      <c r="H617" s="18"/>
      <c r="I617" s="18"/>
      <c r="J617" s="18"/>
      <c r="K617" s="18"/>
      <c r="L617" s="18"/>
      <c r="M617" s="18"/>
      <c r="N617" s="18"/>
      <c r="O617" s="18"/>
      <c r="P617" s="18"/>
      <c r="Q617" s="18"/>
      <c r="R617" s="18"/>
      <c r="S617" s="18"/>
      <c r="T617" s="18"/>
      <c r="U617" s="18"/>
      <c r="V617" s="18"/>
      <c r="W617" s="18"/>
      <c r="X617" s="18"/>
      <c r="Y617" s="18"/>
      <c r="Z617" s="18"/>
      <c r="AA617" s="18"/>
      <c r="AB617" s="18"/>
      <c r="AC617" s="18"/>
      <c r="AD617" s="18"/>
      <c r="AE617" s="18"/>
      <c r="AF617" s="18"/>
      <c r="AG617" s="18"/>
    </row>
    <row r="618" spans="1:33" ht="16.5" customHeight="1" x14ac:dyDescent="0.3">
      <c r="A618" s="18"/>
      <c r="B618" s="18"/>
      <c r="C618" s="191"/>
      <c r="D618" s="191"/>
      <c r="E618" s="18"/>
      <c r="F618" s="18"/>
      <c r="G618" s="18"/>
      <c r="H618" s="18"/>
      <c r="I618" s="18"/>
      <c r="J618" s="18"/>
      <c r="K618" s="18"/>
      <c r="L618" s="18"/>
      <c r="M618" s="18"/>
      <c r="N618" s="18"/>
      <c r="O618" s="18"/>
      <c r="P618" s="18"/>
      <c r="Q618" s="18"/>
      <c r="R618" s="18"/>
      <c r="S618" s="18"/>
      <c r="T618" s="18"/>
      <c r="U618" s="18"/>
      <c r="V618" s="18"/>
      <c r="W618" s="18"/>
      <c r="X618" s="18"/>
      <c r="Y618" s="18"/>
      <c r="Z618" s="18"/>
      <c r="AA618" s="18"/>
      <c r="AB618" s="18"/>
      <c r="AC618" s="18"/>
      <c r="AD618" s="18"/>
      <c r="AE618" s="18"/>
      <c r="AF618" s="18"/>
      <c r="AG618" s="18"/>
    </row>
    <row r="619" spans="1:33" ht="16.5" customHeight="1" x14ac:dyDescent="0.3">
      <c r="A619" s="18"/>
      <c r="B619" s="18"/>
      <c r="C619" s="191"/>
      <c r="D619" s="191"/>
      <c r="E619" s="18"/>
      <c r="F619" s="18"/>
      <c r="G619" s="18"/>
      <c r="H619" s="18"/>
      <c r="I619" s="18"/>
      <c r="J619" s="18"/>
      <c r="K619" s="18"/>
      <c r="L619" s="18"/>
      <c r="M619" s="18"/>
      <c r="N619" s="18"/>
      <c r="O619" s="18"/>
      <c r="P619" s="18"/>
      <c r="Q619" s="18"/>
      <c r="R619" s="18"/>
      <c r="S619" s="18"/>
      <c r="T619" s="18"/>
      <c r="U619" s="18"/>
      <c r="V619" s="18"/>
      <c r="W619" s="18"/>
      <c r="X619" s="18"/>
      <c r="Y619" s="18"/>
      <c r="Z619" s="18"/>
      <c r="AA619" s="18"/>
      <c r="AB619" s="18"/>
      <c r="AC619" s="18"/>
      <c r="AD619" s="18"/>
      <c r="AE619" s="18"/>
      <c r="AF619" s="18"/>
      <c r="AG619" s="18"/>
    </row>
    <row r="620" spans="1:33" ht="16.5" customHeight="1" x14ac:dyDescent="0.3">
      <c r="A620" s="18"/>
      <c r="B620" s="18"/>
      <c r="C620" s="191"/>
      <c r="D620" s="191"/>
      <c r="E620" s="18"/>
      <c r="F620" s="18"/>
      <c r="G620" s="18"/>
      <c r="H620" s="18"/>
      <c r="I620" s="18"/>
      <c r="J620" s="18"/>
      <c r="K620" s="18"/>
      <c r="L620" s="18"/>
      <c r="M620" s="18"/>
      <c r="N620" s="18"/>
      <c r="O620" s="18"/>
      <c r="P620" s="18"/>
      <c r="Q620" s="18"/>
      <c r="R620" s="18"/>
      <c r="S620" s="18"/>
      <c r="T620" s="18"/>
      <c r="U620" s="18"/>
      <c r="V620" s="18"/>
      <c r="W620" s="18"/>
      <c r="X620" s="18"/>
      <c r="Y620" s="18"/>
      <c r="Z620" s="18"/>
      <c r="AA620" s="18"/>
      <c r="AB620" s="18"/>
      <c r="AC620" s="18"/>
      <c r="AD620" s="18"/>
      <c r="AE620" s="18"/>
      <c r="AF620" s="18"/>
      <c r="AG620" s="18"/>
    </row>
    <row r="621" spans="1:33" ht="16.5" customHeight="1" x14ac:dyDescent="0.3">
      <c r="A621" s="18"/>
      <c r="B621" s="18"/>
      <c r="C621" s="191"/>
      <c r="D621" s="191"/>
      <c r="E621" s="18"/>
      <c r="F621" s="18"/>
      <c r="G621" s="18"/>
      <c r="H621" s="18"/>
      <c r="I621" s="18"/>
      <c r="J621" s="18"/>
      <c r="K621" s="18"/>
      <c r="L621" s="18"/>
      <c r="M621" s="18"/>
      <c r="N621" s="18"/>
      <c r="O621" s="18"/>
      <c r="P621" s="18"/>
      <c r="Q621" s="18"/>
      <c r="R621" s="18"/>
      <c r="S621" s="18"/>
      <c r="T621" s="18"/>
      <c r="U621" s="18"/>
      <c r="V621" s="18"/>
      <c r="W621" s="18"/>
      <c r="X621" s="18"/>
      <c r="Y621" s="18"/>
      <c r="Z621" s="18"/>
      <c r="AA621" s="18"/>
      <c r="AB621" s="18"/>
      <c r="AC621" s="18"/>
      <c r="AD621" s="18"/>
      <c r="AE621" s="18"/>
      <c r="AF621" s="18"/>
      <c r="AG621" s="18"/>
    </row>
    <row r="622" spans="1:33" ht="16.5" customHeight="1" x14ac:dyDescent="0.3">
      <c r="A622" s="18"/>
      <c r="B622" s="18"/>
      <c r="C622" s="191"/>
      <c r="D622" s="191"/>
      <c r="E622" s="18"/>
      <c r="F622" s="18"/>
      <c r="G622" s="18"/>
      <c r="H622" s="18"/>
      <c r="I622" s="18"/>
      <c r="J622" s="18"/>
      <c r="K622" s="18"/>
      <c r="L622" s="18"/>
      <c r="M622" s="18"/>
      <c r="N622" s="18"/>
      <c r="O622" s="18"/>
      <c r="P622" s="18"/>
      <c r="Q622" s="18"/>
      <c r="R622" s="18"/>
      <c r="S622" s="18"/>
      <c r="T622" s="18"/>
      <c r="U622" s="18"/>
      <c r="V622" s="18"/>
      <c r="W622" s="18"/>
      <c r="X622" s="18"/>
      <c r="Y622" s="18"/>
      <c r="Z622" s="18"/>
      <c r="AA622" s="18"/>
      <c r="AB622" s="18"/>
      <c r="AC622" s="18"/>
      <c r="AD622" s="18"/>
      <c r="AE622" s="18"/>
      <c r="AF622" s="18"/>
      <c r="AG622" s="18"/>
    </row>
    <row r="623" spans="1:33" ht="16.5" customHeight="1" x14ac:dyDescent="0.3">
      <c r="A623" s="18"/>
      <c r="B623" s="18"/>
      <c r="C623" s="191"/>
      <c r="D623" s="191"/>
      <c r="E623" s="18"/>
      <c r="F623" s="18"/>
      <c r="G623" s="18"/>
      <c r="H623" s="18"/>
      <c r="I623" s="18"/>
      <c r="J623" s="18"/>
      <c r="K623" s="18"/>
      <c r="L623" s="18"/>
      <c r="M623" s="18"/>
      <c r="N623" s="18"/>
      <c r="O623" s="18"/>
      <c r="P623" s="18"/>
      <c r="Q623" s="18"/>
      <c r="R623" s="18"/>
      <c r="S623" s="18"/>
      <c r="T623" s="18"/>
      <c r="U623" s="18"/>
      <c r="V623" s="18"/>
      <c r="W623" s="18"/>
      <c r="X623" s="18"/>
      <c r="Y623" s="18"/>
      <c r="Z623" s="18"/>
      <c r="AA623" s="18"/>
      <c r="AB623" s="18"/>
      <c r="AC623" s="18"/>
      <c r="AD623" s="18"/>
      <c r="AE623" s="18"/>
      <c r="AF623" s="18"/>
      <c r="AG623" s="18"/>
    </row>
    <row r="624" spans="1:33" ht="16.5" customHeight="1" x14ac:dyDescent="0.3">
      <c r="A624" s="18"/>
      <c r="B624" s="18"/>
      <c r="C624" s="191"/>
      <c r="D624" s="191"/>
      <c r="E624" s="18"/>
      <c r="F624" s="18"/>
      <c r="G624" s="18"/>
      <c r="H624" s="18"/>
      <c r="I624" s="18"/>
      <c r="J624" s="18"/>
      <c r="K624" s="18"/>
      <c r="L624" s="18"/>
      <c r="M624" s="18"/>
      <c r="N624" s="18"/>
      <c r="O624" s="18"/>
      <c r="P624" s="18"/>
      <c r="Q624" s="18"/>
      <c r="R624" s="18"/>
      <c r="S624" s="18"/>
      <c r="T624" s="18"/>
      <c r="U624" s="18"/>
      <c r="V624" s="18"/>
      <c r="W624" s="18"/>
      <c r="X624" s="18"/>
      <c r="Y624" s="18"/>
      <c r="Z624" s="18"/>
      <c r="AA624" s="18"/>
      <c r="AB624" s="18"/>
      <c r="AC624" s="18"/>
      <c r="AD624" s="18"/>
      <c r="AE624" s="18"/>
      <c r="AF624" s="18"/>
      <c r="AG624" s="18"/>
    </row>
    <row r="625" spans="1:33" ht="16.5" customHeight="1" x14ac:dyDescent="0.3">
      <c r="A625" s="18"/>
      <c r="B625" s="18"/>
      <c r="C625" s="191"/>
      <c r="D625" s="191"/>
      <c r="E625" s="18"/>
      <c r="F625" s="18"/>
      <c r="G625" s="18"/>
      <c r="H625" s="18"/>
      <c r="I625" s="18"/>
      <c r="J625" s="18"/>
      <c r="K625" s="18"/>
      <c r="L625" s="18"/>
      <c r="M625" s="18"/>
      <c r="N625" s="18"/>
      <c r="O625" s="18"/>
      <c r="P625" s="18"/>
      <c r="Q625" s="18"/>
      <c r="R625" s="18"/>
      <c r="S625" s="18"/>
      <c r="T625" s="18"/>
      <c r="U625" s="18"/>
      <c r="V625" s="18"/>
      <c r="W625" s="18"/>
      <c r="X625" s="18"/>
      <c r="Y625" s="18"/>
      <c r="Z625" s="18"/>
      <c r="AA625" s="18"/>
      <c r="AB625" s="18"/>
      <c r="AC625" s="18"/>
      <c r="AD625" s="18"/>
      <c r="AE625" s="18"/>
      <c r="AF625" s="18"/>
      <c r="AG625" s="18"/>
    </row>
    <row r="626" spans="1:33" ht="16.5" customHeight="1" x14ac:dyDescent="0.3">
      <c r="A626" s="18"/>
      <c r="B626" s="18"/>
      <c r="C626" s="191"/>
      <c r="D626" s="191"/>
      <c r="E626" s="18"/>
      <c r="F626" s="18"/>
      <c r="G626" s="18"/>
      <c r="H626" s="18"/>
      <c r="I626" s="18"/>
      <c r="J626" s="18"/>
      <c r="K626" s="18"/>
      <c r="L626" s="18"/>
      <c r="M626" s="18"/>
      <c r="N626" s="18"/>
      <c r="O626" s="18"/>
      <c r="P626" s="18"/>
      <c r="Q626" s="18"/>
      <c r="R626" s="18"/>
      <c r="S626" s="18"/>
      <c r="T626" s="18"/>
      <c r="U626" s="18"/>
      <c r="V626" s="18"/>
      <c r="W626" s="18"/>
      <c r="X626" s="18"/>
      <c r="Y626" s="18"/>
      <c r="Z626" s="18"/>
      <c r="AA626" s="18"/>
      <c r="AB626" s="18"/>
      <c r="AC626" s="18"/>
      <c r="AD626" s="18"/>
      <c r="AE626" s="18"/>
      <c r="AF626" s="18"/>
      <c r="AG626" s="18"/>
    </row>
    <row r="627" spans="1:33" ht="16.5" customHeight="1" x14ac:dyDescent="0.3">
      <c r="A627" s="18"/>
      <c r="B627" s="18"/>
      <c r="C627" s="191"/>
      <c r="D627" s="191"/>
      <c r="E627" s="18"/>
      <c r="F627" s="18"/>
      <c r="G627" s="18"/>
      <c r="H627" s="18"/>
      <c r="I627" s="18"/>
      <c r="J627" s="18"/>
      <c r="K627" s="18"/>
      <c r="L627" s="18"/>
      <c r="M627" s="18"/>
      <c r="N627" s="18"/>
      <c r="O627" s="18"/>
      <c r="P627" s="18"/>
      <c r="Q627" s="18"/>
      <c r="R627" s="18"/>
      <c r="S627" s="18"/>
      <c r="T627" s="18"/>
      <c r="U627" s="18"/>
      <c r="V627" s="18"/>
      <c r="W627" s="18"/>
      <c r="X627" s="18"/>
      <c r="Y627" s="18"/>
      <c r="Z627" s="18"/>
      <c r="AA627" s="18"/>
      <c r="AB627" s="18"/>
      <c r="AC627" s="18"/>
      <c r="AD627" s="18"/>
      <c r="AE627" s="18"/>
      <c r="AF627" s="18"/>
      <c r="AG627" s="18"/>
    </row>
    <row r="628" spans="1:33" ht="16.5" customHeight="1" x14ac:dyDescent="0.3">
      <c r="A628" s="18"/>
      <c r="B628" s="18"/>
      <c r="C628" s="191"/>
      <c r="D628" s="191"/>
      <c r="E628" s="18"/>
      <c r="F628" s="18"/>
      <c r="G628" s="18"/>
      <c r="H628" s="18"/>
      <c r="I628" s="18"/>
      <c r="J628" s="18"/>
      <c r="K628" s="18"/>
      <c r="L628" s="18"/>
      <c r="M628" s="18"/>
      <c r="N628" s="18"/>
      <c r="O628" s="18"/>
      <c r="P628" s="18"/>
      <c r="Q628" s="18"/>
      <c r="R628" s="18"/>
      <c r="S628" s="18"/>
      <c r="T628" s="18"/>
      <c r="U628" s="18"/>
      <c r="V628" s="18"/>
      <c r="W628" s="18"/>
      <c r="X628" s="18"/>
      <c r="Y628" s="18"/>
      <c r="Z628" s="18"/>
      <c r="AA628" s="18"/>
      <c r="AB628" s="18"/>
      <c r="AC628" s="18"/>
      <c r="AD628" s="18"/>
      <c r="AE628" s="18"/>
      <c r="AF628" s="18"/>
      <c r="AG628" s="18"/>
    </row>
    <row r="629" spans="1:33" ht="16.5" customHeight="1" x14ac:dyDescent="0.3">
      <c r="A629" s="18"/>
      <c r="B629" s="18"/>
      <c r="C629" s="191"/>
      <c r="D629" s="191"/>
      <c r="E629" s="18"/>
      <c r="F629" s="18"/>
      <c r="G629" s="18"/>
      <c r="H629" s="18"/>
      <c r="I629" s="18"/>
      <c r="J629" s="18"/>
      <c r="K629" s="18"/>
      <c r="L629" s="18"/>
      <c r="M629" s="18"/>
      <c r="N629" s="18"/>
      <c r="O629" s="18"/>
      <c r="P629" s="18"/>
      <c r="Q629" s="18"/>
      <c r="R629" s="18"/>
      <c r="S629" s="18"/>
      <c r="T629" s="18"/>
      <c r="U629" s="18"/>
      <c r="V629" s="18"/>
      <c r="W629" s="18"/>
      <c r="X629" s="18"/>
      <c r="Y629" s="18"/>
      <c r="Z629" s="18"/>
      <c r="AA629" s="18"/>
      <c r="AB629" s="18"/>
      <c r="AC629" s="18"/>
      <c r="AD629" s="18"/>
      <c r="AE629" s="18"/>
      <c r="AF629" s="18"/>
      <c r="AG629" s="18"/>
    </row>
    <row r="630" spans="1:33" ht="16.5" customHeight="1" x14ac:dyDescent="0.3">
      <c r="A630" s="18"/>
      <c r="B630" s="18"/>
      <c r="C630" s="191"/>
      <c r="D630" s="191"/>
      <c r="E630" s="18"/>
      <c r="F630" s="18"/>
      <c r="G630" s="18"/>
      <c r="H630" s="18"/>
      <c r="I630" s="18"/>
      <c r="J630" s="18"/>
      <c r="K630" s="18"/>
      <c r="L630" s="18"/>
      <c r="M630" s="18"/>
      <c r="N630" s="18"/>
      <c r="O630" s="18"/>
      <c r="P630" s="18"/>
      <c r="Q630" s="18"/>
      <c r="R630" s="18"/>
      <c r="S630" s="18"/>
      <c r="T630" s="18"/>
      <c r="U630" s="18"/>
      <c r="V630" s="18"/>
      <c r="W630" s="18"/>
      <c r="X630" s="18"/>
      <c r="Y630" s="18"/>
      <c r="Z630" s="18"/>
      <c r="AA630" s="18"/>
      <c r="AB630" s="18"/>
      <c r="AC630" s="18"/>
      <c r="AD630" s="18"/>
      <c r="AE630" s="18"/>
      <c r="AF630" s="18"/>
      <c r="AG630" s="18"/>
    </row>
    <row r="631" spans="1:33" ht="16.5" customHeight="1" x14ac:dyDescent="0.3">
      <c r="A631" s="18"/>
      <c r="B631" s="18"/>
      <c r="C631" s="191"/>
      <c r="D631" s="191"/>
      <c r="E631" s="18"/>
      <c r="F631" s="18"/>
      <c r="G631" s="18"/>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row>
    <row r="632" spans="1:33" ht="16.5" customHeight="1" x14ac:dyDescent="0.3">
      <c r="A632" s="18"/>
      <c r="B632" s="18"/>
      <c r="C632" s="191"/>
      <c r="D632" s="191"/>
      <c r="E632" s="18"/>
      <c r="F632" s="18"/>
      <c r="G632" s="18"/>
      <c r="H632" s="18"/>
      <c r="I632" s="18"/>
      <c r="J632" s="18"/>
      <c r="K632" s="18"/>
      <c r="L632" s="18"/>
      <c r="M632" s="18"/>
      <c r="N632" s="18"/>
      <c r="O632" s="18"/>
      <c r="P632" s="18"/>
      <c r="Q632" s="18"/>
      <c r="R632" s="18"/>
      <c r="S632" s="18"/>
      <c r="T632" s="18"/>
      <c r="U632" s="18"/>
      <c r="V632" s="18"/>
      <c r="W632" s="18"/>
      <c r="X632" s="18"/>
      <c r="Y632" s="18"/>
      <c r="Z632" s="18"/>
      <c r="AA632" s="18"/>
      <c r="AB632" s="18"/>
      <c r="AC632" s="18"/>
      <c r="AD632" s="18"/>
      <c r="AE632" s="18"/>
      <c r="AF632" s="18"/>
      <c r="AG632" s="18"/>
    </row>
    <row r="633" spans="1:33" ht="16.5" customHeight="1" x14ac:dyDescent="0.3">
      <c r="A633" s="18"/>
      <c r="B633" s="18"/>
      <c r="C633" s="191"/>
      <c r="D633" s="191"/>
      <c r="E633" s="18"/>
      <c r="F633" s="18"/>
      <c r="G633" s="18"/>
      <c r="H633" s="18"/>
      <c r="I633" s="18"/>
      <c r="J633" s="18"/>
      <c r="K633" s="18"/>
      <c r="L633" s="18"/>
      <c r="M633" s="18"/>
      <c r="N633" s="18"/>
      <c r="O633" s="18"/>
      <c r="P633" s="18"/>
      <c r="Q633" s="18"/>
      <c r="R633" s="18"/>
      <c r="S633" s="18"/>
      <c r="T633" s="18"/>
      <c r="U633" s="18"/>
      <c r="V633" s="18"/>
      <c r="W633" s="18"/>
      <c r="X633" s="18"/>
      <c r="Y633" s="18"/>
      <c r="Z633" s="18"/>
      <c r="AA633" s="18"/>
      <c r="AB633" s="18"/>
      <c r="AC633" s="18"/>
      <c r="AD633" s="18"/>
      <c r="AE633" s="18"/>
      <c r="AF633" s="18"/>
      <c r="AG633" s="18"/>
    </row>
    <row r="634" spans="1:33" ht="16.5" customHeight="1" x14ac:dyDescent="0.3">
      <c r="A634" s="18"/>
      <c r="B634" s="18"/>
      <c r="C634" s="191"/>
      <c r="D634" s="191"/>
      <c r="E634" s="18"/>
      <c r="F634" s="18"/>
      <c r="G634" s="18"/>
      <c r="H634" s="18"/>
      <c r="I634" s="18"/>
      <c r="J634" s="18"/>
      <c r="K634" s="18"/>
      <c r="L634" s="18"/>
      <c r="M634" s="18"/>
      <c r="N634" s="18"/>
      <c r="O634" s="18"/>
      <c r="P634" s="18"/>
      <c r="Q634" s="18"/>
      <c r="R634" s="18"/>
      <c r="S634" s="18"/>
      <c r="T634" s="18"/>
      <c r="U634" s="18"/>
      <c r="V634" s="18"/>
      <c r="W634" s="18"/>
      <c r="X634" s="18"/>
      <c r="Y634" s="18"/>
      <c r="Z634" s="18"/>
      <c r="AA634" s="18"/>
      <c r="AB634" s="18"/>
      <c r="AC634" s="18"/>
      <c r="AD634" s="18"/>
      <c r="AE634" s="18"/>
      <c r="AF634" s="18"/>
      <c r="AG634" s="18"/>
    </row>
    <row r="635" spans="1:33" ht="16.5" customHeight="1" x14ac:dyDescent="0.3">
      <c r="A635" s="18"/>
      <c r="B635" s="18"/>
      <c r="C635" s="191"/>
      <c r="D635" s="191"/>
      <c r="E635" s="18"/>
      <c r="F635" s="18"/>
      <c r="G635" s="18"/>
      <c r="H635" s="18"/>
      <c r="I635" s="18"/>
      <c r="J635" s="18"/>
      <c r="K635" s="18"/>
      <c r="L635" s="18"/>
      <c r="M635" s="18"/>
      <c r="N635" s="18"/>
      <c r="O635" s="18"/>
      <c r="P635" s="18"/>
      <c r="Q635" s="18"/>
      <c r="R635" s="18"/>
      <c r="S635" s="18"/>
      <c r="T635" s="18"/>
      <c r="U635" s="18"/>
      <c r="V635" s="18"/>
      <c r="W635" s="18"/>
      <c r="X635" s="18"/>
      <c r="Y635" s="18"/>
      <c r="Z635" s="18"/>
      <c r="AA635" s="18"/>
      <c r="AB635" s="18"/>
      <c r="AC635" s="18"/>
      <c r="AD635" s="18"/>
      <c r="AE635" s="18"/>
      <c r="AF635" s="18"/>
      <c r="AG635" s="18"/>
    </row>
    <row r="636" spans="1:33" ht="16.5" customHeight="1" x14ac:dyDescent="0.3">
      <c r="A636" s="18"/>
      <c r="B636" s="18"/>
      <c r="C636" s="191"/>
      <c r="D636" s="191"/>
      <c r="E636" s="18"/>
      <c r="F636" s="18"/>
      <c r="G636" s="18"/>
      <c r="H636" s="18"/>
      <c r="I636" s="18"/>
      <c r="J636" s="18"/>
      <c r="K636" s="18"/>
      <c r="L636" s="18"/>
      <c r="M636" s="18"/>
      <c r="N636" s="18"/>
      <c r="O636" s="18"/>
      <c r="P636" s="18"/>
      <c r="Q636" s="18"/>
      <c r="R636" s="18"/>
      <c r="S636" s="18"/>
      <c r="T636" s="18"/>
      <c r="U636" s="18"/>
      <c r="V636" s="18"/>
      <c r="W636" s="18"/>
      <c r="X636" s="18"/>
      <c r="Y636" s="18"/>
      <c r="Z636" s="18"/>
      <c r="AA636" s="18"/>
      <c r="AB636" s="18"/>
      <c r="AC636" s="18"/>
      <c r="AD636" s="18"/>
      <c r="AE636" s="18"/>
      <c r="AF636" s="18"/>
      <c r="AG636" s="18"/>
    </row>
    <row r="637" spans="1:33" ht="16.5" customHeight="1" x14ac:dyDescent="0.3">
      <c r="A637" s="18"/>
      <c r="B637" s="18"/>
      <c r="C637" s="191"/>
      <c r="D637" s="191"/>
      <c r="E637" s="18"/>
      <c r="F637" s="18"/>
      <c r="G637" s="18"/>
      <c r="H637" s="18"/>
      <c r="I637" s="18"/>
      <c r="J637" s="18"/>
      <c r="K637" s="18"/>
      <c r="L637" s="18"/>
      <c r="M637" s="18"/>
      <c r="N637" s="18"/>
      <c r="O637" s="18"/>
      <c r="P637" s="18"/>
      <c r="Q637" s="18"/>
      <c r="R637" s="18"/>
      <c r="S637" s="18"/>
      <c r="T637" s="18"/>
      <c r="U637" s="18"/>
      <c r="V637" s="18"/>
      <c r="W637" s="18"/>
      <c r="X637" s="18"/>
      <c r="Y637" s="18"/>
      <c r="Z637" s="18"/>
      <c r="AA637" s="18"/>
      <c r="AB637" s="18"/>
      <c r="AC637" s="18"/>
      <c r="AD637" s="18"/>
      <c r="AE637" s="18"/>
      <c r="AF637" s="18"/>
      <c r="AG637" s="18"/>
    </row>
    <row r="638" spans="1:33" ht="16.5" customHeight="1" x14ac:dyDescent="0.3">
      <c r="A638" s="18"/>
      <c r="B638" s="18"/>
      <c r="C638" s="191"/>
      <c r="D638" s="191"/>
      <c r="E638" s="18"/>
      <c r="F638" s="18"/>
      <c r="G638" s="18"/>
      <c r="H638" s="18"/>
      <c r="I638" s="18"/>
      <c r="J638" s="18"/>
      <c r="K638" s="18"/>
      <c r="L638" s="18"/>
      <c r="M638" s="18"/>
      <c r="N638" s="18"/>
      <c r="O638" s="18"/>
      <c r="P638" s="18"/>
      <c r="Q638" s="18"/>
      <c r="R638" s="18"/>
      <c r="S638" s="18"/>
      <c r="T638" s="18"/>
      <c r="U638" s="18"/>
      <c r="V638" s="18"/>
      <c r="W638" s="18"/>
      <c r="X638" s="18"/>
      <c r="Y638" s="18"/>
      <c r="Z638" s="18"/>
      <c r="AA638" s="18"/>
      <c r="AB638" s="18"/>
      <c r="AC638" s="18"/>
      <c r="AD638" s="18"/>
      <c r="AE638" s="18"/>
      <c r="AF638" s="18"/>
      <c r="AG638" s="18"/>
    </row>
    <row r="639" spans="1:33" ht="16.5" customHeight="1" x14ac:dyDescent="0.3">
      <c r="A639" s="18"/>
      <c r="B639" s="18"/>
      <c r="C639" s="191"/>
      <c r="D639" s="191"/>
      <c r="E639" s="18"/>
      <c r="F639" s="18"/>
      <c r="G639" s="18"/>
      <c r="H639" s="18"/>
      <c r="I639" s="18"/>
      <c r="J639" s="18"/>
      <c r="K639" s="18"/>
      <c r="L639" s="18"/>
      <c r="M639" s="18"/>
      <c r="N639" s="18"/>
      <c r="O639" s="18"/>
      <c r="P639" s="18"/>
      <c r="Q639" s="18"/>
      <c r="R639" s="18"/>
      <c r="S639" s="18"/>
      <c r="T639" s="18"/>
      <c r="U639" s="18"/>
      <c r="V639" s="18"/>
      <c r="W639" s="18"/>
      <c r="X639" s="18"/>
      <c r="Y639" s="18"/>
      <c r="Z639" s="18"/>
      <c r="AA639" s="18"/>
      <c r="AB639" s="18"/>
      <c r="AC639" s="18"/>
      <c r="AD639" s="18"/>
      <c r="AE639" s="18"/>
      <c r="AF639" s="18"/>
      <c r="AG639" s="18"/>
    </row>
    <row r="640" spans="1:33" ht="16.5" customHeight="1" x14ac:dyDescent="0.3">
      <c r="A640" s="18"/>
      <c r="B640" s="18"/>
      <c r="C640" s="191"/>
      <c r="D640" s="191"/>
      <c r="E640" s="18"/>
      <c r="F640" s="18"/>
      <c r="G640" s="18"/>
      <c r="H640" s="18"/>
      <c r="I640" s="18"/>
      <c r="J640" s="18"/>
      <c r="K640" s="18"/>
      <c r="L640" s="18"/>
      <c r="M640" s="18"/>
      <c r="N640" s="18"/>
      <c r="O640" s="18"/>
      <c r="P640" s="18"/>
      <c r="Q640" s="18"/>
      <c r="R640" s="18"/>
      <c r="S640" s="18"/>
      <c r="T640" s="18"/>
      <c r="U640" s="18"/>
      <c r="V640" s="18"/>
      <c r="W640" s="18"/>
      <c r="X640" s="18"/>
      <c r="Y640" s="18"/>
      <c r="Z640" s="18"/>
      <c r="AA640" s="18"/>
      <c r="AB640" s="18"/>
      <c r="AC640" s="18"/>
      <c r="AD640" s="18"/>
      <c r="AE640" s="18"/>
      <c r="AF640" s="18"/>
      <c r="AG640" s="18"/>
    </row>
    <row r="641" spans="1:33" ht="16.5" customHeight="1" x14ac:dyDescent="0.3">
      <c r="A641" s="18"/>
      <c r="B641" s="18"/>
      <c r="C641" s="191"/>
      <c r="D641" s="191"/>
      <c r="E641" s="18"/>
      <c r="F641" s="18"/>
      <c r="G641" s="18"/>
      <c r="H641" s="18"/>
      <c r="I641" s="18"/>
      <c r="J641" s="18"/>
      <c r="K641" s="18"/>
      <c r="L641" s="18"/>
      <c r="M641" s="18"/>
      <c r="N641" s="18"/>
      <c r="O641" s="18"/>
      <c r="P641" s="18"/>
      <c r="Q641" s="18"/>
      <c r="R641" s="18"/>
      <c r="S641" s="18"/>
      <c r="T641" s="18"/>
      <c r="U641" s="18"/>
      <c r="V641" s="18"/>
      <c r="W641" s="18"/>
      <c r="X641" s="18"/>
      <c r="Y641" s="18"/>
      <c r="Z641" s="18"/>
      <c r="AA641" s="18"/>
      <c r="AB641" s="18"/>
      <c r="AC641" s="18"/>
      <c r="AD641" s="18"/>
      <c r="AE641" s="18"/>
      <c r="AF641" s="18"/>
      <c r="AG641" s="18"/>
    </row>
    <row r="642" spans="1:33" ht="16.5" customHeight="1" x14ac:dyDescent="0.3">
      <c r="A642" s="18"/>
      <c r="B642" s="18"/>
      <c r="C642" s="191"/>
      <c r="D642" s="191"/>
      <c r="E642" s="18"/>
      <c r="F642" s="18"/>
      <c r="G642" s="18"/>
      <c r="H642" s="18"/>
      <c r="I642" s="18"/>
      <c r="J642" s="18"/>
      <c r="K642" s="18"/>
      <c r="L642" s="18"/>
      <c r="M642" s="18"/>
      <c r="N642" s="18"/>
      <c r="O642" s="18"/>
      <c r="P642" s="18"/>
      <c r="Q642" s="18"/>
      <c r="R642" s="18"/>
      <c r="S642" s="18"/>
      <c r="T642" s="18"/>
      <c r="U642" s="18"/>
      <c r="V642" s="18"/>
      <c r="W642" s="18"/>
      <c r="X642" s="18"/>
      <c r="Y642" s="18"/>
      <c r="Z642" s="18"/>
      <c r="AA642" s="18"/>
      <c r="AB642" s="18"/>
      <c r="AC642" s="18"/>
      <c r="AD642" s="18"/>
      <c r="AE642" s="18"/>
      <c r="AF642" s="18"/>
      <c r="AG642" s="18"/>
    </row>
    <row r="643" spans="1:33" ht="16.5" customHeight="1" x14ac:dyDescent="0.3">
      <c r="A643" s="18"/>
      <c r="B643" s="18"/>
      <c r="C643" s="191"/>
      <c r="D643" s="191"/>
      <c r="E643" s="18"/>
      <c r="F643" s="18"/>
      <c r="G643" s="18"/>
      <c r="H643" s="18"/>
      <c r="I643" s="18"/>
      <c r="J643" s="18"/>
      <c r="K643" s="18"/>
      <c r="L643" s="18"/>
      <c r="M643" s="18"/>
      <c r="N643" s="18"/>
      <c r="O643" s="18"/>
      <c r="P643" s="18"/>
      <c r="Q643" s="18"/>
      <c r="R643" s="18"/>
      <c r="S643" s="18"/>
      <c r="T643" s="18"/>
      <c r="U643" s="18"/>
      <c r="V643" s="18"/>
      <c r="W643" s="18"/>
      <c r="X643" s="18"/>
      <c r="Y643" s="18"/>
      <c r="Z643" s="18"/>
      <c r="AA643" s="18"/>
      <c r="AB643" s="18"/>
      <c r="AC643" s="18"/>
      <c r="AD643" s="18"/>
      <c r="AE643" s="18"/>
      <c r="AF643" s="18"/>
      <c r="AG643" s="18"/>
    </row>
    <row r="644" spans="1:33" ht="16.5" customHeight="1" x14ac:dyDescent="0.3">
      <c r="A644" s="18"/>
      <c r="B644" s="18"/>
      <c r="C644" s="191"/>
      <c r="D644" s="191"/>
      <c r="E644" s="18"/>
      <c r="F644" s="18"/>
      <c r="G644" s="18"/>
      <c r="H644" s="18"/>
      <c r="I644" s="18"/>
      <c r="J644" s="18"/>
      <c r="K644" s="18"/>
      <c r="L644" s="18"/>
      <c r="M644" s="18"/>
      <c r="N644" s="18"/>
      <c r="O644" s="18"/>
      <c r="P644" s="18"/>
      <c r="Q644" s="18"/>
      <c r="R644" s="18"/>
      <c r="S644" s="18"/>
      <c r="T644" s="18"/>
      <c r="U644" s="18"/>
      <c r="V644" s="18"/>
      <c r="W644" s="18"/>
      <c r="X644" s="18"/>
      <c r="Y644" s="18"/>
      <c r="Z644" s="18"/>
      <c r="AA644" s="18"/>
      <c r="AB644" s="18"/>
      <c r="AC644" s="18"/>
      <c r="AD644" s="18"/>
      <c r="AE644" s="18"/>
      <c r="AF644" s="18"/>
      <c r="AG644" s="18"/>
    </row>
    <row r="645" spans="1:33" ht="16.5" customHeight="1" x14ac:dyDescent="0.3">
      <c r="A645" s="18"/>
      <c r="B645" s="18"/>
      <c r="C645" s="191"/>
      <c r="D645" s="191"/>
      <c r="E645" s="18"/>
      <c r="F645" s="18"/>
      <c r="G645" s="18"/>
      <c r="H645" s="18"/>
      <c r="I645" s="18"/>
      <c r="J645" s="18"/>
      <c r="K645" s="18"/>
      <c r="L645" s="18"/>
      <c r="M645" s="18"/>
      <c r="N645" s="18"/>
      <c r="O645" s="18"/>
      <c r="P645" s="18"/>
      <c r="Q645" s="18"/>
      <c r="R645" s="18"/>
      <c r="S645" s="18"/>
      <c r="T645" s="18"/>
      <c r="U645" s="18"/>
      <c r="V645" s="18"/>
      <c r="W645" s="18"/>
      <c r="X645" s="18"/>
      <c r="Y645" s="18"/>
      <c r="Z645" s="18"/>
      <c r="AA645" s="18"/>
      <c r="AB645" s="18"/>
      <c r="AC645" s="18"/>
      <c r="AD645" s="18"/>
      <c r="AE645" s="18"/>
      <c r="AF645" s="18"/>
      <c r="AG645" s="18"/>
    </row>
    <row r="646" spans="1:33" ht="16.5" customHeight="1" x14ac:dyDescent="0.3">
      <c r="A646" s="18"/>
      <c r="B646" s="18"/>
      <c r="C646" s="191"/>
      <c r="D646" s="191"/>
      <c r="E646" s="18"/>
      <c r="F646" s="18"/>
      <c r="G646" s="18"/>
      <c r="H646" s="18"/>
      <c r="I646" s="18"/>
      <c r="J646" s="18"/>
      <c r="K646" s="18"/>
      <c r="L646" s="18"/>
      <c r="M646" s="18"/>
      <c r="N646" s="18"/>
      <c r="O646" s="18"/>
      <c r="P646" s="18"/>
      <c r="Q646" s="18"/>
      <c r="R646" s="18"/>
      <c r="S646" s="18"/>
      <c r="T646" s="18"/>
      <c r="U646" s="18"/>
      <c r="V646" s="18"/>
      <c r="W646" s="18"/>
      <c r="X646" s="18"/>
      <c r="Y646" s="18"/>
      <c r="Z646" s="18"/>
      <c r="AA646" s="18"/>
      <c r="AB646" s="18"/>
      <c r="AC646" s="18"/>
      <c r="AD646" s="18"/>
      <c r="AE646" s="18"/>
      <c r="AF646" s="18"/>
      <c r="AG646" s="18"/>
    </row>
    <row r="647" spans="1:33" ht="16.5" customHeight="1" x14ac:dyDescent="0.3">
      <c r="A647" s="18"/>
      <c r="B647" s="18"/>
      <c r="C647" s="191"/>
      <c r="D647" s="191"/>
      <c r="E647" s="18"/>
      <c r="F647" s="18"/>
      <c r="G647" s="18"/>
      <c r="H647" s="18"/>
      <c r="I647" s="18"/>
      <c r="J647" s="18"/>
      <c r="K647" s="18"/>
      <c r="L647" s="18"/>
      <c r="M647" s="18"/>
      <c r="N647" s="18"/>
      <c r="O647" s="18"/>
      <c r="P647" s="18"/>
      <c r="Q647" s="18"/>
      <c r="R647" s="18"/>
      <c r="S647" s="18"/>
      <c r="T647" s="18"/>
      <c r="U647" s="18"/>
      <c r="V647" s="18"/>
      <c r="W647" s="18"/>
      <c r="X647" s="18"/>
      <c r="Y647" s="18"/>
      <c r="Z647" s="18"/>
      <c r="AA647" s="18"/>
      <c r="AB647" s="18"/>
      <c r="AC647" s="18"/>
      <c r="AD647" s="18"/>
      <c r="AE647" s="18"/>
      <c r="AF647" s="18"/>
      <c r="AG647" s="18"/>
    </row>
    <row r="648" spans="1:33" ht="16.5" customHeight="1" x14ac:dyDescent="0.3">
      <c r="A648" s="18"/>
      <c r="B648" s="18"/>
      <c r="C648" s="191"/>
      <c r="D648" s="191"/>
      <c r="E648" s="18"/>
      <c r="F648" s="18"/>
      <c r="G648" s="18"/>
      <c r="H648" s="18"/>
      <c r="I648" s="18"/>
      <c r="J648" s="18"/>
      <c r="K648" s="18"/>
      <c r="L648" s="18"/>
      <c r="M648" s="18"/>
      <c r="N648" s="18"/>
      <c r="O648" s="18"/>
      <c r="P648" s="18"/>
      <c r="Q648" s="18"/>
      <c r="R648" s="18"/>
      <c r="S648" s="18"/>
      <c r="T648" s="18"/>
      <c r="U648" s="18"/>
      <c r="V648" s="18"/>
      <c r="W648" s="18"/>
      <c r="X648" s="18"/>
      <c r="Y648" s="18"/>
      <c r="Z648" s="18"/>
      <c r="AA648" s="18"/>
      <c r="AB648" s="18"/>
      <c r="AC648" s="18"/>
      <c r="AD648" s="18"/>
      <c r="AE648" s="18"/>
      <c r="AF648" s="18"/>
      <c r="AG648" s="18"/>
    </row>
    <row r="649" spans="1:33" ht="16.5" customHeight="1" x14ac:dyDescent="0.3">
      <c r="A649" s="18"/>
      <c r="B649" s="18"/>
      <c r="C649" s="191"/>
      <c r="D649" s="191"/>
      <c r="E649" s="18"/>
      <c r="F649" s="18"/>
      <c r="G649" s="18"/>
      <c r="H649" s="18"/>
      <c r="I649" s="18"/>
      <c r="J649" s="18"/>
      <c r="K649" s="18"/>
      <c r="L649" s="18"/>
      <c r="M649" s="18"/>
      <c r="N649" s="18"/>
      <c r="O649" s="18"/>
      <c r="P649" s="18"/>
      <c r="Q649" s="18"/>
      <c r="R649" s="18"/>
      <c r="S649" s="18"/>
      <c r="T649" s="18"/>
      <c r="U649" s="18"/>
      <c r="V649" s="18"/>
      <c r="W649" s="18"/>
      <c r="X649" s="18"/>
      <c r="Y649" s="18"/>
      <c r="Z649" s="18"/>
      <c r="AA649" s="18"/>
      <c r="AB649" s="18"/>
      <c r="AC649" s="18"/>
      <c r="AD649" s="18"/>
      <c r="AE649" s="18"/>
      <c r="AF649" s="18"/>
      <c r="AG649" s="18"/>
    </row>
    <row r="650" spans="1:33" ht="16.5" customHeight="1" x14ac:dyDescent="0.3">
      <c r="A650" s="18"/>
      <c r="B650" s="18"/>
      <c r="C650" s="191"/>
      <c r="D650" s="191"/>
      <c r="E650" s="18"/>
      <c r="F650" s="18"/>
      <c r="G650" s="18"/>
      <c r="H650" s="18"/>
      <c r="I650" s="18"/>
      <c r="J650" s="18"/>
      <c r="K650" s="18"/>
      <c r="L650" s="18"/>
      <c r="M650" s="18"/>
      <c r="N650" s="18"/>
      <c r="O650" s="18"/>
      <c r="P650" s="18"/>
      <c r="Q650" s="18"/>
      <c r="R650" s="18"/>
      <c r="S650" s="18"/>
      <c r="T650" s="18"/>
      <c r="U650" s="18"/>
      <c r="V650" s="18"/>
      <c r="W650" s="18"/>
      <c r="X650" s="18"/>
      <c r="Y650" s="18"/>
      <c r="Z650" s="18"/>
      <c r="AA650" s="18"/>
      <c r="AB650" s="18"/>
      <c r="AC650" s="18"/>
      <c r="AD650" s="18"/>
      <c r="AE650" s="18"/>
      <c r="AF650" s="18"/>
      <c r="AG650" s="18"/>
    </row>
    <row r="651" spans="1:33" ht="16.5" customHeight="1" x14ac:dyDescent="0.3">
      <c r="A651" s="18"/>
      <c r="B651" s="18"/>
      <c r="C651" s="191"/>
      <c r="D651" s="191"/>
      <c r="E651" s="18"/>
      <c r="F651" s="18"/>
      <c r="G651" s="18"/>
      <c r="H651" s="18"/>
      <c r="I651" s="18"/>
      <c r="J651" s="18"/>
      <c r="K651" s="18"/>
      <c r="L651" s="18"/>
      <c r="M651" s="18"/>
      <c r="N651" s="18"/>
      <c r="O651" s="18"/>
      <c r="P651" s="18"/>
      <c r="Q651" s="18"/>
      <c r="R651" s="18"/>
      <c r="S651" s="18"/>
      <c r="T651" s="18"/>
      <c r="U651" s="18"/>
      <c r="V651" s="18"/>
      <c r="W651" s="18"/>
      <c r="X651" s="18"/>
      <c r="Y651" s="18"/>
      <c r="Z651" s="18"/>
      <c r="AA651" s="18"/>
      <c r="AB651" s="18"/>
      <c r="AC651" s="18"/>
      <c r="AD651" s="18"/>
      <c r="AE651" s="18"/>
      <c r="AF651" s="18"/>
      <c r="AG651" s="18"/>
    </row>
    <row r="652" spans="1:33" ht="16.5" customHeight="1" x14ac:dyDescent="0.3">
      <c r="A652" s="18"/>
      <c r="B652" s="18"/>
      <c r="C652" s="191"/>
      <c r="D652" s="191"/>
      <c r="E652" s="18"/>
      <c r="F652" s="18"/>
      <c r="G652" s="18"/>
      <c r="H652" s="18"/>
      <c r="I652" s="18"/>
      <c r="J652" s="18"/>
      <c r="K652" s="18"/>
      <c r="L652" s="18"/>
      <c r="M652" s="18"/>
      <c r="N652" s="18"/>
      <c r="O652" s="18"/>
      <c r="P652" s="18"/>
      <c r="Q652" s="18"/>
      <c r="R652" s="18"/>
      <c r="S652" s="18"/>
      <c r="T652" s="18"/>
      <c r="U652" s="18"/>
      <c r="V652" s="18"/>
      <c r="W652" s="18"/>
      <c r="X652" s="18"/>
      <c r="Y652" s="18"/>
      <c r="Z652" s="18"/>
      <c r="AA652" s="18"/>
      <c r="AB652" s="18"/>
      <c r="AC652" s="18"/>
      <c r="AD652" s="18"/>
      <c r="AE652" s="18"/>
      <c r="AF652" s="18"/>
      <c r="AG652" s="18"/>
    </row>
    <row r="653" spans="1:33" ht="16.5" customHeight="1" x14ac:dyDescent="0.3">
      <c r="A653" s="18"/>
      <c r="B653" s="18"/>
      <c r="C653" s="191"/>
      <c r="D653" s="191"/>
      <c r="E653" s="18"/>
      <c r="F653" s="18"/>
      <c r="G653" s="18"/>
      <c r="H653" s="18"/>
      <c r="I653" s="18"/>
      <c r="J653" s="18"/>
      <c r="K653" s="18"/>
      <c r="L653" s="18"/>
      <c r="M653" s="18"/>
      <c r="N653" s="18"/>
      <c r="O653" s="18"/>
      <c r="P653" s="18"/>
      <c r="Q653" s="18"/>
      <c r="R653" s="18"/>
      <c r="S653" s="18"/>
      <c r="T653" s="18"/>
      <c r="U653" s="18"/>
      <c r="V653" s="18"/>
      <c r="W653" s="18"/>
      <c r="X653" s="18"/>
      <c r="Y653" s="18"/>
      <c r="Z653" s="18"/>
      <c r="AA653" s="18"/>
      <c r="AB653" s="18"/>
      <c r="AC653" s="18"/>
      <c r="AD653" s="18"/>
      <c r="AE653" s="18"/>
      <c r="AF653" s="18"/>
      <c r="AG653" s="18"/>
    </row>
    <row r="654" spans="1:33" ht="16.5" customHeight="1" x14ac:dyDescent="0.3">
      <c r="A654" s="18"/>
      <c r="B654" s="18"/>
      <c r="C654" s="191"/>
      <c r="D654" s="191"/>
      <c r="E654" s="18"/>
      <c r="F654" s="18"/>
      <c r="G654" s="18"/>
      <c r="H654" s="18"/>
      <c r="I654" s="18"/>
      <c r="J654" s="18"/>
      <c r="K654" s="18"/>
      <c r="L654" s="18"/>
      <c r="M654" s="18"/>
      <c r="N654" s="18"/>
      <c r="O654" s="18"/>
      <c r="P654" s="18"/>
      <c r="Q654" s="18"/>
      <c r="R654" s="18"/>
      <c r="S654" s="18"/>
      <c r="T654" s="18"/>
      <c r="U654" s="18"/>
      <c r="V654" s="18"/>
      <c r="W654" s="18"/>
      <c r="X654" s="18"/>
      <c r="Y654" s="18"/>
      <c r="Z654" s="18"/>
      <c r="AA654" s="18"/>
      <c r="AB654" s="18"/>
      <c r="AC654" s="18"/>
      <c r="AD654" s="18"/>
      <c r="AE654" s="18"/>
      <c r="AF654" s="18"/>
      <c r="AG654" s="18"/>
    </row>
    <row r="655" spans="1:33" ht="16.5" customHeight="1" x14ac:dyDescent="0.3">
      <c r="A655" s="18"/>
      <c r="B655" s="18"/>
      <c r="C655" s="191"/>
      <c r="D655" s="191"/>
      <c r="E655" s="18"/>
      <c r="F655" s="18"/>
      <c r="G655" s="18"/>
      <c r="H655" s="18"/>
      <c r="I655" s="18"/>
      <c r="J655" s="18"/>
      <c r="K655" s="18"/>
      <c r="L655" s="18"/>
      <c r="M655" s="18"/>
      <c r="N655" s="18"/>
      <c r="O655" s="18"/>
      <c r="P655" s="18"/>
      <c r="Q655" s="18"/>
      <c r="R655" s="18"/>
      <c r="S655" s="18"/>
      <c r="T655" s="18"/>
      <c r="U655" s="18"/>
      <c r="V655" s="18"/>
      <c r="W655" s="18"/>
      <c r="X655" s="18"/>
      <c r="Y655" s="18"/>
      <c r="Z655" s="18"/>
      <c r="AA655" s="18"/>
      <c r="AB655" s="18"/>
      <c r="AC655" s="18"/>
      <c r="AD655" s="18"/>
      <c r="AE655" s="18"/>
      <c r="AF655" s="18"/>
      <c r="AG655" s="18"/>
    </row>
    <row r="656" spans="1:33" ht="16.5" customHeight="1" x14ac:dyDescent="0.3">
      <c r="A656" s="18"/>
      <c r="B656" s="18"/>
      <c r="C656" s="191"/>
      <c r="D656" s="191"/>
      <c r="E656" s="18"/>
      <c r="F656" s="18"/>
      <c r="G656" s="18"/>
      <c r="H656" s="18"/>
      <c r="I656" s="18"/>
      <c r="J656" s="18"/>
      <c r="K656" s="18"/>
      <c r="L656" s="18"/>
      <c r="M656" s="18"/>
      <c r="N656" s="18"/>
      <c r="O656" s="18"/>
      <c r="P656" s="18"/>
      <c r="Q656" s="18"/>
      <c r="R656" s="18"/>
      <c r="S656" s="18"/>
      <c r="T656" s="18"/>
      <c r="U656" s="18"/>
      <c r="V656" s="18"/>
      <c r="W656" s="18"/>
      <c r="X656" s="18"/>
      <c r="Y656" s="18"/>
      <c r="Z656" s="18"/>
      <c r="AA656" s="18"/>
      <c r="AB656" s="18"/>
      <c r="AC656" s="18"/>
      <c r="AD656" s="18"/>
      <c r="AE656" s="18"/>
      <c r="AF656" s="18"/>
      <c r="AG656" s="18"/>
    </row>
    <row r="657" spans="1:33" ht="16.5" customHeight="1" x14ac:dyDescent="0.3">
      <c r="A657" s="18"/>
      <c r="B657" s="18"/>
      <c r="C657" s="191"/>
      <c r="D657" s="191"/>
      <c r="E657" s="18"/>
      <c r="F657" s="18"/>
      <c r="G657" s="18"/>
      <c r="H657" s="18"/>
      <c r="I657" s="18"/>
      <c r="J657" s="18"/>
      <c r="K657" s="18"/>
      <c r="L657" s="18"/>
      <c r="M657" s="18"/>
      <c r="N657" s="18"/>
      <c r="O657" s="18"/>
      <c r="P657" s="18"/>
      <c r="Q657" s="18"/>
      <c r="R657" s="18"/>
      <c r="S657" s="18"/>
      <c r="T657" s="18"/>
      <c r="U657" s="18"/>
      <c r="V657" s="18"/>
      <c r="W657" s="18"/>
      <c r="X657" s="18"/>
      <c r="Y657" s="18"/>
      <c r="Z657" s="18"/>
      <c r="AA657" s="18"/>
      <c r="AB657" s="18"/>
      <c r="AC657" s="18"/>
      <c r="AD657" s="18"/>
      <c r="AE657" s="18"/>
      <c r="AF657" s="18"/>
      <c r="AG657" s="18"/>
    </row>
    <row r="658" spans="1:33" ht="16.5" customHeight="1" x14ac:dyDescent="0.3">
      <c r="A658" s="18"/>
      <c r="B658" s="18"/>
      <c r="C658" s="191"/>
      <c r="D658" s="191"/>
      <c r="E658" s="18"/>
      <c r="F658" s="18"/>
      <c r="G658" s="18"/>
      <c r="H658" s="18"/>
      <c r="I658" s="18"/>
      <c r="J658" s="18"/>
      <c r="K658" s="18"/>
      <c r="L658" s="18"/>
      <c r="M658" s="18"/>
      <c r="N658" s="18"/>
      <c r="O658" s="18"/>
      <c r="P658" s="18"/>
      <c r="Q658" s="18"/>
      <c r="R658" s="18"/>
      <c r="S658" s="18"/>
      <c r="T658" s="18"/>
      <c r="U658" s="18"/>
      <c r="V658" s="18"/>
      <c r="W658" s="18"/>
      <c r="X658" s="18"/>
      <c r="Y658" s="18"/>
      <c r="Z658" s="18"/>
      <c r="AA658" s="18"/>
      <c r="AB658" s="18"/>
      <c r="AC658" s="18"/>
      <c r="AD658" s="18"/>
      <c r="AE658" s="18"/>
      <c r="AF658" s="18"/>
      <c r="AG658" s="18"/>
    </row>
    <row r="659" spans="1:33" ht="16.5" customHeight="1" x14ac:dyDescent="0.3">
      <c r="A659" s="18"/>
      <c r="B659" s="18"/>
      <c r="C659" s="191"/>
      <c r="D659" s="191"/>
      <c r="E659" s="18"/>
      <c r="F659" s="18"/>
      <c r="G659" s="18"/>
      <c r="H659" s="18"/>
      <c r="I659" s="18"/>
      <c r="J659" s="18"/>
      <c r="K659" s="18"/>
      <c r="L659" s="18"/>
      <c r="M659" s="18"/>
      <c r="N659" s="18"/>
      <c r="O659" s="18"/>
      <c r="P659" s="18"/>
      <c r="Q659" s="18"/>
      <c r="R659" s="18"/>
      <c r="S659" s="18"/>
      <c r="T659" s="18"/>
      <c r="U659" s="18"/>
      <c r="V659" s="18"/>
      <c r="W659" s="18"/>
      <c r="X659" s="18"/>
      <c r="Y659" s="18"/>
      <c r="Z659" s="18"/>
      <c r="AA659" s="18"/>
      <c r="AB659" s="18"/>
      <c r="AC659" s="18"/>
      <c r="AD659" s="18"/>
      <c r="AE659" s="18"/>
      <c r="AF659" s="18"/>
      <c r="AG659" s="18"/>
    </row>
    <row r="660" spans="1:33" ht="16.5" customHeight="1" x14ac:dyDescent="0.3">
      <c r="A660" s="18"/>
      <c r="B660" s="18"/>
      <c r="C660" s="191"/>
      <c r="D660" s="191"/>
      <c r="E660" s="18"/>
      <c r="F660" s="18"/>
      <c r="G660" s="18"/>
      <c r="H660" s="18"/>
      <c r="I660" s="18"/>
      <c r="J660" s="18"/>
      <c r="K660" s="18"/>
      <c r="L660" s="18"/>
      <c r="M660" s="18"/>
      <c r="N660" s="18"/>
      <c r="O660" s="18"/>
      <c r="P660" s="18"/>
      <c r="Q660" s="18"/>
      <c r="R660" s="18"/>
      <c r="S660" s="18"/>
      <c r="T660" s="18"/>
      <c r="U660" s="18"/>
      <c r="V660" s="18"/>
      <c r="W660" s="18"/>
      <c r="X660" s="18"/>
      <c r="Y660" s="18"/>
      <c r="Z660" s="18"/>
      <c r="AA660" s="18"/>
      <c r="AB660" s="18"/>
      <c r="AC660" s="18"/>
      <c r="AD660" s="18"/>
      <c r="AE660" s="18"/>
      <c r="AF660" s="18"/>
      <c r="AG660" s="18"/>
    </row>
    <row r="661" spans="1:33" ht="16.5" customHeight="1" x14ac:dyDescent="0.3">
      <c r="A661" s="18"/>
      <c r="B661" s="18"/>
      <c r="C661" s="191"/>
      <c r="D661" s="191"/>
      <c r="E661" s="18"/>
      <c r="F661" s="18"/>
      <c r="G661" s="18"/>
      <c r="H661" s="18"/>
      <c r="I661" s="18"/>
      <c r="J661" s="18"/>
      <c r="K661" s="18"/>
      <c r="L661" s="18"/>
      <c r="M661" s="18"/>
      <c r="N661" s="18"/>
      <c r="O661" s="18"/>
      <c r="P661" s="18"/>
      <c r="Q661" s="18"/>
      <c r="R661" s="18"/>
      <c r="S661" s="18"/>
      <c r="T661" s="18"/>
      <c r="U661" s="18"/>
      <c r="V661" s="18"/>
      <c r="W661" s="18"/>
      <c r="X661" s="18"/>
      <c r="Y661" s="18"/>
      <c r="Z661" s="18"/>
      <c r="AA661" s="18"/>
      <c r="AB661" s="18"/>
      <c r="AC661" s="18"/>
      <c r="AD661" s="18"/>
      <c r="AE661" s="18"/>
      <c r="AF661" s="18"/>
      <c r="AG661" s="18"/>
    </row>
    <row r="662" spans="1:33" ht="16.5" customHeight="1" x14ac:dyDescent="0.3">
      <c r="A662" s="18"/>
      <c r="B662" s="18"/>
      <c r="C662" s="191"/>
      <c r="D662" s="191"/>
      <c r="E662" s="18"/>
      <c r="F662" s="18"/>
      <c r="G662" s="18"/>
      <c r="H662" s="18"/>
      <c r="I662" s="18"/>
      <c r="J662" s="18"/>
      <c r="K662" s="18"/>
      <c r="L662" s="18"/>
      <c r="M662" s="18"/>
      <c r="N662" s="18"/>
      <c r="O662" s="18"/>
      <c r="P662" s="18"/>
      <c r="Q662" s="18"/>
      <c r="R662" s="18"/>
      <c r="S662" s="18"/>
      <c r="T662" s="18"/>
      <c r="U662" s="18"/>
      <c r="V662" s="18"/>
      <c r="W662" s="18"/>
      <c r="X662" s="18"/>
      <c r="Y662" s="18"/>
      <c r="Z662" s="18"/>
      <c r="AA662" s="18"/>
      <c r="AB662" s="18"/>
      <c r="AC662" s="18"/>
      <c r="AD662" s="18"/>
      <c r="AE662" s="18"/>
      <c r="AF662" s="18"/>
      <c r="AG662" s="18"/>
    </row>
    <row r="663" spans="1:33" ht="16.5" customHeight="1" x14ac:dyDescent="0.3">
      <c r="A663" s="18"/>
      <c r="B663" s="18"/>
      <c r="C663" s="191"/>
      <c r="D663" s="191"/>
      <c r="E663" s="18"/>
      <c r="F663" s="18"/>
      <c r="G663" s="18"/>
      <c r="H663" s="18"/>
      <c r="I663" s="18"/>
      <c r="J663" s="18"/>
      <c r="K663" s="18"/>
      <c r="L663" s="18"/>
      <c r="M663" s="18"/>
      <c r="N663" s="18"/>
      <c r="O663" s="18"/>
      <c r="P663" s="18"/>
      <c r="Q663" s="18"/>
      <c r="R663" s="18"/>
      <c r="S663" s="18"/>
      <c r="T663" s="18"/>
      <c r="U663" s="18"/>
      <c r="V663" s="18"/>
      <c r="W663" s="18"/>
      <c r="X663" s="18"/>
      <c r="Y663" s="18"/>
      <c r="Z663" s="18"/>
      <c r="AA663" s="18"/>
      <c r="AB663" s="18"/>
      <c r="AC663" s="18"/>
      <c r="AD663" s="18"/>
      <c r="AE663" s="18"/>
      <c r="AF663" s="18"/>
      <c r="AG663" s="18"/>
    </row>
    <row r="664" spans="1:33" ht="16.5" customHeight="1" x14ac:dyDescent="0.3">
      <c r="A664" s="18"/>
      <c r="B664" s="18"/>
      <c r="C664" s="191"/>
      <c r="D664" s="191"/>
      <c r="E664" s="18"/>
      <c r="F664" s="18"/>
      <c r="G664" s="18"/>
      <c r="H664" s="18"/>
      <c r="I664" s="18"/>
      <c r="J664" s="18"/>
      <c r="K664" s="18"/>
      <c r="L664" s="18"/>
      <c r="M664" s="18"/>
      <c r="N664" s="18"/>
      <c r="O664" s="18"/>
      <c r="P664" s="18"/>
      <c r="Q664" s="18"/>
      <c r="R664" s="18"/>
      <c r="S664" s="18"/>
      <c r="T664" s="18"/>
      <c r="U664" s="18"/>
      <c r="V664" s="18"/>
      <c r="W664" s="18"/>
      <c r="X664" s="18"/>
      <c r="Y664" s="18"/>
      <c r="Z664" s="18"/>
      <c r="AA664" s="18"/>
      <c r="AB664" s="18"/>
      <c r="AC664" s="18"/>
      <c r="AD664" s="18"/>
      <c r="AE664" s="18"/>
      <c r="AF664" s="18"/>
      <c r="AG664" s="18"/>
    </row>
    <row r="665" spans="1:33" ht="16.5" customHeight="1" x14ac:dyDescent="0.3">
      <c r="A665" s="18"/>
      <c r="B665" s="18"/>
      <c r="C665" s="191"/>
      <c r="D665" s="191"/>
      <c r="E665" s="18"/>
      <c r="F665" s="18"/>
      <c r="G665" s="18"/>
      <c r="H665" s="18"/>
      <c r="I665" s="18"/>
      <c r="J665" s="18"/>
      <c r="K665" s="18"/>
      <c r="L665" s="18"/>
      <c r="M665" s="18"/>
      <c r="N665" s="18"/>
      <c r="O665" s="18"/>
      <c r="P665" s="18"/>
      <c r="Q665" s="18"/>
      <c r="R665" s="18"/>
      <c r="S665" s="18"/>
      <c r="T665" s="18"/>
      <c r="U665" s="18"/>
      <c r="V665" s="18"/>
      <c r="W665" s="18"/>
      <c r="X665" s="18"/>
      <c r="Y665" s="18"/>
      <c r="Z665" s="18"/>
      <c r="AA665" s="18"/>
      <c r="AB665" s="18"/>
      <c r="AC665" s="18"/>
      <c r="AD665" s="18"/>
      <c r="AE665" s="18"/>
      <c r="AF665" s="18"/>
      <c r="AG665" s="18"/>
    </row>
    <row r="666" spans="1:33" ht="16.5" customHeight="1" x14ac:dyDescent="0.3">
      <c r="A666" s="18"/>
      <c r="B666" s="18"/>
      <c r="C666" s="191"/>
      <c r="D666" s="191"/>
      <c r="E666" s="18"/>
      <c r="F666" s="18"/>
      <c r="G666" s="18"/>
      <c r="H666" s="18"/>
      <c r="I666" s="18"/>
      <c r="J666" s="18"/>
      <c r="K666" s="18"/>
      <c r="L666" s="18"/>
      <c r="M666" s="18"/>
      <c r="N666" s="18"/>
      <c r="O666" s="18"/>
      <c r="P666" s="18"/>
      <c r="Q666" s="18"/>
      <c r="R666" s="18"/>
      <c r="S666" s="18"/>
      <c r="T666" s="18"/>
      <c r="U666" s="18"/>
      <c r="V666" s="18"/>
      <c r="W666" s="18"/>
      <c r="X666" s="18"/>
      <c r="Y666" s="18"/>
      <c r="Z666" s="18"/>
      <c r="AA666" s="18"/>
      <c r="AB666" s="18"/>
      <c r="AC666" s="18"/>
      <c r="AD666" s="18"/>
      <c r="AE666" s="18"/>
      <c r="AF666" s="18"/>
      <c r="AG666" s="18"/>
    </row>
    <row r="667" spans="1:33" ht="16.5" customHeight="1" x14ac:dyDescent="0.3">
      <c r="A667" s="18"/>
      <c r="B667" s="18"/>
      <c r="C667" s="191"/>
      <c r="D667" s="191"/>
      <c r="E667" s="18"/>
      <c r="F667" s="18"/>
      <c r="G667" s="18"/>
      <c r="H667" s="18"/>
      <c r="I667" s="18"/>
      <c r="J667" s="18"/>
      <c r="K667" s="18"/>
      <c r="L667" s="18"/>
      <c r="M667" s="18"/>
      <c r="N667" s="18"/>
      <c r="O667" s="18"/>
      <c r="P667" s="18"/>
      <c r="Q667" s="18"/>
      <c r="R667" s="18"/>
      <c r="S667" s="18"/>
      <c r="T667" s="18"/>
      <c r="U667" s="18"/>
      <c r="V667" s="18"/>
      <c r="W667" s="18"/>
      <c r="X667" s="18"/>
      <c r="Y667" s="18"/>
      <c r="Z667" s="18"/>
      <c r="AA667" s="18"/>
      <c r="AB667" s="18"/>
      <c r="AC667" s="18"/>
      <c r="AD667" s="18"/>
      <c r="AE667" s="18"/>
      <c r="AF667" s="18"/>
      <c r="AG667" s="18"/>
    </row>
    <row r="668" spans="1:33" ht="16.5" customHeight="1" x14ac:dyDescent="0.3">
      <c r="A668" s="18"/>
      <c r="B668" s="18"/>
      <c r="C668" s="191"/>
      <c r="D668" s="191"/>
      <c r="E668" s="18"/>
      <c r="F668" s="18"/>
      <c r="G668" s="18"/>
      <c r="H668" s="18"/>
      <c r="I668" s="18"/>
      <c r="J668" s="18"/>
      <c r="K668" s="18"/>
      <c r="L668" s="18"/>
      <c r="M668" s="18"/>
      <c r="N668" s="18"/>
      <c r="O668" s="18"/>
      <c r="P668" s="18"/>
      <c r="Q668" s="18"/>
      <c r="R668" s="18"/>
      <c r="S668" s="18"/>
      <c r="T668" s="18"/>
      <c r="U668" s="18"/>
      <c r="V668" s="18"/>
      <c r="W668" s="18"/>
      <c r="X668" s="18"/>
      <c r="Y668" s="18"/>
      <c r="Z668" s="18"/>
      <c r="AA668" s="18"/>
      <c r="AB668" s="18"/>
      <c r="AC668" s="18"/>
      <c r="AD668" s="18"/>
      <c r="AE668" s="18"/>
      <c r="AF668" s="18"/>
      <c r="AG668" s="18"/>
    </row>
    <row r="669" spans="1:33" ht="16.5" customHeight="1" x14ac:dyDescent="0.3">
      <c r="A669" s="18"/>
      <c r="B669" s="18"/>
      <c r="C669" s="191"/>
      <c r="D669" s="191"/>
      <c r="E669" s="18"/>
      <c r="F669" s="18"/>
      <c r="G669" s="18"/>
      <c r="H669" s="18"/>
      <c r="I669" s="18"/>
      <c r="J669" s="18"/>
      <c r="K669" s="18"/>
      <c r="L669" s="18"/>
      <c r="M669" s="18"/>
      <c r="N669" s="18"/>
      <c r="O669" s="18"/>
      <c r="P669" s="18"/>
      <c r="Q669" s="18"/>
      <c r="R669" s="18"/>
      <c r="S669" s="18"/>
      <c r="T669" s="18"/>
      <c r="U669" s="18"/>
      <c r="V669" s="18"/>
      <c r="W669" s="18"/>
      <c r="X669" s="18"/>
      <c r="Y669" s="18"/>
      <c r="Z669" s="18"/>
      <c r="AA669" s="18"/>
      <c r="AB669" s="18"/>
      <c r="AC669" s="18"/>
      <c r="AD669" s="18"/>
      <c r="AE669" s="18"/>
      <c r="AF669" s="18"/>
      <c r="AG669" s="18"/>
    </row>
    <row r="670" spans="1:33" ht="16.5" customHeight="1" x14ac:dyDescent="0.3">
      <c r="A670" s="18"/>
      <c r="B670" s="18"/>
      <c r="C670" s="191"/>
      <c r="D670" s="191"/>
      <c r="E670" s="18"/>
      <c r="F670" s="18"/>
      <c r="G670" s="18"/>
      <c r="H670" s="18"/>
      <c r="I670" s="18"/>
      <c r="J670" s="18"/>
      <c r="K670" s="18"/>
      <c r="L670" s="18"/>
      <c r="M670" s="18"/>
      <c r="N670" s="18"/>
      <c r="O670" s="18"/>
      <c r="P670" s="18"/>
      <c r="Q670" s="18"/>
      <c r="R670" s="18"/>
      <c r="S670" s="18"/>
      <c r="T670" s="18"/>
      <c r="U670" s="18"/>
      <c r="V670" s="18"/>
      <c r="W670" s="18"/>
      <c r="X670" s="18"/>
      <c r="Y670" s="18"/>
      <c r="Z670" s="18"/>
      <c r="AA670" s="18"/>
      <c r="AB670" s="18"/>
      <c r="AC670" s="18"/>
      <c r="AD670" s="18"/>
      <c r="AE670" s="18"/>
      <c r="AF670" s="18"/>
      <c r="AG670" s="18"/>
    </row>
    <row r="671" spans="1:33" ht="16.5" customHeight="1" x14ac:dyDescent="0.3">
      <c r="A671" s="18"/>
      <c r="B671" s="18"/>
      <c r="C671" s="191"/>
      <c r="D671" s="191"/>
      <c r="E671" s="18"/>
      <c r="F671" s="18"/>
      <c r="G671" s="18"/>
      <c r="H671" s="18"/>
      <c r="I671" s="18"/>
      <c r="J671" s="18"/>
      <c r="K671" s="18"/>
      <c r="L671" s="18"/>
      <c r="M671" s="18"/>
      <c r="N671" s="18"/>
      <c r="O671" s="18"/>
      <c r="P671" s="18"/>
      <c r="Q671" s="18"/>
      <c r="R671" s="18"/>
      <c r="S671" s="18"/>
      <c r="T671" s="18"/>
      <c r="U671" s="18"/>
      <c r="V671" s="18"/>
      <c r="W671" s="18"/>
      <c r="X671" s="18"/>
      <c r="Y671" s="18"/>
      <c r="Z671" s="18"/>
      <c r="AA671" s="18"/>
      <c r="AB671" s="18"/>
      <c r="AC671" s="18"/>
      <c r="AD671" s="18"/>
      <c r="AE671" s="18"/>
      <c r="AF671" s="18"/>
      <c r="AG671" s="18"/>
    </row>
    <row r="672" spans="1:33" ht="16.5" customHeight="1" x14ac:dyDescent="0.3">
      <c r="A672" s="18"/>
      <c r="B672" s="18"/>
      <c r="C672" s="191"/>
      <c r="D672" s="191"/>
      <c r="E672" s="18"/>
      <c r="F672" s="18"/>
      <c r="G672" s="18"/>
      <c r="H672" s="18"/>
      <c r="I672" s="18"/>
      <c r="J672" s="18"/>
      <c r="K672" s="18"/>
      <c r="L672" s="18"/>
      <c r="M672" s="18"/>
      <c r="N672" s="18"/>
      <c r="O672" s="18"/>
      <c r="P672" s="18"/>
      <c r="Q672" s="18"/>
      <c r="R672" s="18"/>
      <c r="S672" s="18"/>
      <c r="T672" s="18"/>
      <c r="U672" s="18"/>
      <c r="V672" s="18"/>
      <c r="W672" s="18"/>
      <c r="X672" s="18"/>
      <c r="Y672" s="18"/>
      <c r="Z672" s="18"/>
      <c r="AA672" s="18"/>
      <c r="AB672" s="18"/>
      <c r="AC672" s="18"/>
      <c r="AD672" s="18"/>
      <c r="AE672" s="18"/>
      <c r="AF672" s="18"/>
      <c r="AG672" s="18"/>
    </row>
    <row r="673" spans="1:33" ht="16.5" customHeight="1" x14ac:dyDescent="0.3">
      <c r="A673" s="18"/>
      <c r="B673" s="18"/>
      <c r="C673" s="191"/>
      <c r="D673" s="191"/>
      <c r="E673" s="18"/>
      <c r="F673" s="18"/>
      <c r="G673" s="18"/>
      <c r="H673" s="18"/>
      <c r="I673" s="18"/>
      <c r="J673" s="18"/>
      <c r="K673" s="18"/>
      <c r="L673" s="18"/>
      <c r="M673" s="18"/>
      <c r="N673" s="18"/>
      <c r="O673" s="18"/>
      <c r="P673" s="18"/>
      <c r="Q673" s="18"/>
      <c r="R673" s="18"/>
      <c r="S673" s="18"/>
      <c r="T673" s="18"/>
      <c r="U673" s="18"/>
      <c r="V673" s="18"/>
      <c r="W673" s="18"/>
      <c r="X673" s="18"/>
      <c r="Y673" s="18"/>
      <c r="Z673" s="18"/>
      <c r="AA673" s="18"/>
      <c r="AB673" s="18"/>
      <c r="AC673" s="18"/>
      <c r="AD673" s="18"/>
      <c r="AE673" s="18"/>
      <c r="AF673" s="18"/>
      <c r="AG673" s="18"/>
    </row>
    <row r="674" spans="1:33" ht="16.5" customHeight="1" x14ac:dyDescent="0.3">
      <c r="A674" s="18"/>
      <c r="B674" s="18"/>
      <c r="C674" s="191"/>
      <c r="D674" s="191"/>
      <c r="E674" s="18"/>
      <c r="F674" s="18"/>
      <c r="G674" s="18"/>
      <c r="H674" s="18"/>
      <c r="I674" s="18"/>
      <c r="J674" s="18"/>
      <c r="K674" s="18"/>
      <c r="L674" s="18"/>
      <c r="M674" s="18"/>
      <c r="N674" s="18"/>
      <c r="O674" s="18"/>
      <c r="P674" s="18"/>
      <c r="Q674" s="18"/>
      <c r="R674" s="18"/>
      <c r="S674" s="18"/>
      <c r="T674" s="18"/>
      <c r="U674" s="18"/>
      <c r="V674" s="18"/>
      <c r="W674" s="18"/>
      <c r="X674" s="18"/>
      <c r="Y674" s="18"/>
      <c r="Z674" s="18"/>
      <c r="AA674" s="18"/>
      <c r="AB674" s="18"/>
      <c r="AC674" s="18"/>
      <c r="AD674" s="18"/>
      <c r="AE674" s="18"/>
      <c r="AF674" s="18"/>
      <c r="AG674" s="18"/>
    </row>
    <row r="675" spans="1:33" ht="16.5" customHeight="1" x14ac:dyDescent="0.3">
      <c r="A675" s="18"/>
      <c r="B675" s="18"/>
      <c r="C675" s="191"/>
      <c r="D675" s="191"/>
      <c r="E675" s="18"/>
      <c r="F675" s="18"/>
      <c r="G675" s="18"/>
      <c r="H675" s="18"/>
      <c r="I675" s="18"/>
      <c r="J675" s="18"/>
      <c r="K675" s="18"/>
      <c r="L675" s="18"/>
      <c r="M675" s="18"/>
      <c r="N675" s="18"/>
      <c r="O675" s="18"/>
      <c r="P675" s="18"/>
      <c r="Q675" s="18"/>
      <c r="R675" s="18"/>
      <c r="S675" s="18"/>
      <c r="T675" s="18"/>
      <c r="U675" s="18"/>
      <c r="V675" s="18"/>
      <c r="W675" s="18"/>
      <c r="X675" s="18"/>
      <c r="Y675" s="18"/>
      <c r="Z675" s="18"/>
      <c r="AA675" s="18"/>
      <c r="AB675" s="18"/>
      <c r="AC675" s="18"/>
      <c r="AD675" s="18"/>
      <c r="AE675" s="18"/>
      <c r="AF675" s="18"/>
      <c r="AG675" s="18"/>
    </row>
    <row r="676" spans="1:33" ht="16.5" customHeight="1" x14ac:dyDescent="0.3">
      <c r="A676" s="18"/>
      <c r="B676" s="18"/>
      <c r="C676" s="191"/>
      <c r="D676" s="191"/>
      <c r="E676" s="18"/>
      <c r="F676" s="18"/>
      <c r="G676" s="18"/>
      <c r="H676" s="18"/>
      <c r="I676" s="18"/>
      <c r="J676" s="18"/>
      <c r="K676" s="18"/>
      <c r="L676" s="18"/>
      <c r="M676" s="18"/>
      <c r="N676" s="18"/>
      <c r="O676" s="18"/>
      <c r="P676" s="18"/>
      <c r="Q676" s="18"/>
      <c r="R676" s="18"/>
      <c r="S676" s="18"/>
      <c r="T676" s="18"/>
      <c r="U676" s="18"/>
      <c r="V676" s="18"/>
      <c r="W676" s="18"/>
      <c r="X676" s="18"/>
      <c r="Y676" s="18"/>
      <c r="Z676" s="18"/>
      <c r="AA676" s="18"/>
      <c r="AB676" s="18"/>
      <c r="AC676" s="18"/>
      <c r="AD676" s="18"/>
      <c r="AE676" s="18"/>
      <c r="AF676" s="18"/>
      <c r="AG676" s="18"/>
    </row>
    <row r="677" spans="1:33" ht="16.5" customHeight="1" x14ac:dyDescent="0.3">
      <c r="A677" s="18"/>
      <c r="B677" s="18"/>
      <c r="C677" s="191"/>
      <c r="D677" s="191"/>
      <c r="E677" s="18"/>
      <c r="F677" s="18"/>
      <c r="G677" s="18"/>
      <c r="H677" s="18"/>
      <c r="I677" s="18"/>
      <c r="J677" s="18"/>
      <c r="K677" s="18"/>
      <c r="L677" s="18"/>
      <c r="M677" s="18"/>
      <c r="N677" s="18"/>
      <c r="O677" s="18"/>
      <c r="P677" s="18"/>
      <c r="Q677" s="18"/>
      <c r="R677" s="18"/>
      <c r="S677" s="18"/>
      <c r="T677" s="18"/>
      <c r="U677" s="18"/>
      <c r="V677" s="18"/>
      <c r="W677" s="18"/>
      <c r="X677" s="18"/>
      <c r="Y677" s="18"/>
      <c r="Z677" s="18"/>
      <c r="AA677" s="18"/>
      <c r="AB677" s="18"/>
      <c r="AC677" s="18"/>
      <c r="AD677" s="18"/>
      <c r="AE677" s="18"/>
      <c r="AF677" s="18"/>
      <c r="AG677" s="18"/>
    </row>
    <row r="678" spans="1:33" ht="16.5" customHeight="1" x14ac:dyDescent="0.3">
      <c r="A678" s="18"/>
      <c r="B678" s="18"/>
      <c r="C678" s="191"/>
      <c r="D678" s="191"/>
      <c r="E678" s="18"/>
      <c r="F678" s="18"/>
      <c r="G678" s="18"/>
      <c r="H678" s="18"/>
      <c r="I678" s="18"/>
      <c r="J678" s="18"/>
      <c r="K678" s="18"/>
      <c r="L678" s="18"/>
      <c r="M678" s="18"/>
      <c r="N678" s="18"/>
      <c r="O678" s="18"/>
      <c r="P678" s="18"/>
      <c r="Q678" s="18"/>
      <c r="R678" s="18"/>
      <c r="S678" s="18"/>
      <c r="T678" s="18"/>
      <c r="U678" s="18"/>
      <c r="V678" s="18"/>
      <c r="W678" s="18"/>
      <c r="X678" s="18"/>
      <c r="Y678" s="18"/>
      <c r="Z678" s="18"/>
      <c r="AA678" s="18"/>
      <c r="AB678" s="18"/>
      <c r="AC678" s="18"/>
      <c r="AD678" s="18"/>
      <c r="AE678" s="18"/>
      <c r="AF678" s="18"/>
      <c r="AG678" s="18"/>
    </row>
    <row r="679" spans="1:33" ht="16.5" customHeight="1" x14ac:dyDescent="0.3">
      <c r="A679" s="18"/>
      <c r="B679" s="18"/>
      <c r="C679" s="191"/>
      <c r="D679" s="191"/>
      <c r="E679" s="18"/>
      <c r="F679" s="18"/>
      <c r="G679" s="18"/>
      <c r="H679" s="18"/>
      <c r="I679" s="18"/>
      <c r="J679" s="18"/>
      <c r="K679" s="18"/>
      <c r="L679" s="18"/>
      <c r="M679" s="18"/>
      <c r="N679" s="18"/>
      <c r="O679" s="18"/>
      <c r="P679" s="18"/>
      <c r="Q679" s="18"/>
      <c r="R679" s="18"/>
      <c r="S679" s="18"/>
      <c r="T679" s="18"/>
      <c r="U679" s="18"/>
      <c r="V679" s="18"/>
      <c r="W679" s="18"/>
      <c r="X679" s="18"/>
      <c r="Y679" s="18"/>
      <c r="Z679" s="18"/>
      <c r="AA679" s="18"/>
      <c r="AB679" s="18"/>
      <c r="AC679" s="18"/>
      <c r="AD679" s="18"/>
      <c r="AE679" s="18"/>
      <c r="AF679" s="18"/>
      <c r="AG679" s="18"/>
    </row>
    <row r="680" spans="1:33" ht="16.5" customHeight="1" x14ac:dyDescent="0.3">
      <c r="A680" s="18"/>
      <c r="B680" s="18"/>
      <c r="C680" s="191"/>
      <c r="D680" s="191"/>
      <c r="E680" s="18"/>
      <c r="F680" s="18"/>
      <c r="G680" s="18"/>
      <c r="H680" s="18"/>
      <c r="I680" s="18"/>
      <c r="J680" s="18"/>
      <c r="K680" s="18"/>
      <c r="L680" s="18"/>
      <c r="M680" s="18"/>
      <c r="N680" s="18"/>
      <c r="O680" s="18"/>
      <c r="P680" s="18"/>
      <c r="Q680" s="18"/>
      <c r="R680" s="18"/>
      <c r="S680" s="18"/>
      <c r="T680" s="18"/>
      <c r="U680" s="18"/>
      <c r="V680" s="18"/>
      <c r="W680" s="18"/>
      <c r="X680" s="18"/>
      <c r="Y680" s="18"/>
      <c r="Z680" s="18"/>
      <c r="AA680" s="18"/>
      <c r="AB680" s="18"/>
      <c r="AC680" s="18"/>
      <c r="AD680" s="18"/>
      <c r="AE680" s="18"/>
      <c r="AF680" s="18"/>
      <c r="AG680" s="18"/>
    </row>
    <row r="681" spans="1:33" ht="16.5" customHeight="1" x14ac:dyDescent="0.3">
      <c r="A681" s="18"/>
      <c r="B681" s="18"/>
      <c r="C681" s="191"/>
      <c r="D681" s="191"/>
      <c r="E681" s="18"/>
      <c r="F681" s="18"/>
      <c r="G681" s="18"/>
      <c r="H681" s="18"/>
      <c r="I681" s="18"/>
      <c r="J681" s="18"/>
      <c r="K681" s="18"/>
      <c r="L681" s="18"/>
      <c r="M681" s="18"/>
      <c r="N681" s="18"/>
      <c r="O681" s="18"/>
      <c r="P681" s="18"/>
      <c r="Q681" s="18"/>
      <c r="R681" s="18"/>
      <c r="S681" s="18"/>
      <c r="T681" s="18"/>
      <c r="U681" s="18"/>
      <c r="V681" s="18"/>
      <c r="W681" s="18"/>
      <c r="X681" s="18"/>
      <c r="Y681" s="18"/>
      <c r="Z681" s="18"/>
      <c r="AA681" s="18"/>
      <c r="AB681" s="18"/>
      <c r="AC681" s="18"/>
      <c r="AD681" s="18"/>
      <c r="AE681" s="18"/>
      <c r="AF681" s="18"/>
      <c r="AG681" s="18"/>
    </row>
    <row r="682" spans="1:33" ht="16.5" customHeight="1" x14ac:dyDescent="0.3">
      <c r="A682" s="18"/>
      <c r="B682" s="18"/>
      <c r="C682" s="191"/>
      <c r="D682" s="191"/>
      <c r="E682" s="18"/>
      <c r="F682" s="18"/>
      <c r="G682" s="18"/>
      <c r="H682" s="18"/>
      <c r="I682" s="18"/>
      <c r="J682" s="18"/>
      <c r="K682" s="18"/>
      <c r="L682" s="18"/>
      <c r="M682" s="18"/>
      <c r="N682" s="18"/>
      <c r="O682" s="18"/>
      <c r="P682" s="18"/>
      <c r="Q682" s="18"/>
      <c r="R682" s="18"/>
      <c r="S682" s="18"/>
      <c r="T682" s="18"/>
      <c r="U682" s="18"/>
      <c r="V682" s="18"/>
      <c r="W682" s="18"/>
      <c r="X682" s="18"/>
      <c r="Y682" s="18"/>
      <c r="Z682" s="18"/>
      <c r="AA682" s="18"/>
      <c r="AB682" s="18"/>
      <c r="AC682" s="18"/>
      <c r="AD682" s="18"/>
      <c r="AE682" s="18"/>
      <c r="AF682" s="18"/>
      <c r="AG682" s="18"/>
    </row>
    <row r="683" spans="1:33" ht="16.5" customHeight="1" x14ac:dyDescent="0.3">
      <c r="A683" s="18"/>
      <c r="B683" s="18"/>
      <c r="C683" s="191"/>
      <c r="D683" s="191"/>
      <c r="E683" s="18"/>
      <c r="F683" s="18"/>
      <c r="G683" s="18"/>
      <c r="H683" s="18"/>
      <c r="I683" s="18"/>
      <c r="J683" s="18"/>
      <c r="K683" s="18"/>
      <c r="L683" s="18"/>
      <c r="M683" s="18"/>
      <c r="N683" s="18"/>
      <c r="O683" s="18"/>
      <c r="P683" s="18"/>
      <c r="Q683" s="18"/>
      <c r="R683" s="18"/>
      <c r="S683" s="18"/>
      <c r="T683" s="18"/>
      <c r="U683" s="18"/>
      <c r="V683" s="18"/>
      <c r="W683" s="18"/>
      <c r="X683" s="18"/>
      <c r="Y683" s="18"/>
      <c r="Z683" s="18"/>
      <c r="AA683" s="18"/>
      <c r="AB683" s="18"/>
      <c r="AC683" s="18"/>
      <c r="AD683" s="18"/>
      <c r="AE683" s="18"/>
      <c r="AF683" s="18"/>
      <c r="AG683" s="18"/>
    </row>
    <row r="684" spans="1:33" ht="16.5" customHeight="1" x14ac:dyDescent="0.3">
      <c r="A684" s="18"/>
      <c r="B684" s="18"/>
      <c r="C684" s="191"/>
      <c r="D684" s="191"/>
      <c r="E684" s="18"/>
      <c r="F684" s="18"/>
      <c r="G684" s="18"/>
      <c r="H684" s="18"/>
      <c r="I684" s="18"/>
      <c r="J684" s="18"/>
      <c r="K684" s="18"/>
      <c r="L684" s="18"/>
      <c r="M684" s="18"/>
      <c r="N684" s="18"/>
      <c r="O684" s="18"/>
      <c r="P684" s="18"/>
      <c r="Q684" s="18"/>
      <c r="R684" s="18"/>
      <c r="S684" s="18"/>
      <c r="T684" s="18"/>
      <c r="U684" s="18"/>
      <c r="V684" s="18"/>
      <c r="W684" s="18"/>
      <c r="X684" s="18"/>
      <c r="Y684" s="18"/>
      <c r="Z684" s="18"/>
      <c r="AA684" s="18"/>
      <c r="AB684" s="18"/>
      <c r="AC684" s="18"/>
      <c r="AD684" s="18"/>
      <c r="AE684" s="18"/>
      <c r="AF684" s="18"/>
      <c r="AG684" s="18"/>
    </row>
    <row r="685" spans="1:33" ht="16.5" customHeight="1" x14ac:dyDescent="0.3">
      <c r="A685" s="18"/>
      <c r="B685" s="18"/>
      <c r="C685" s="191"/>
      <c r="D685" s="191"/>
      <c r="E685" s="18"/>
      <c r="F685" s="18"/>
      <c r="G685" s="18"/>
      <c r="H685" s="18"/>
      <c r="I685" s="18"/>
      <c r="J685" s="18"/>
      <c r="K685" s="18"/>
      <c r="L685" s="18"/>
      <c r="M685" s="18"/>
      <c r="N685" s="18"/>
      <c r="O685" s="18"/>
      <c r="P685" s="18"/>
      <c r="Q685" s="18"/>
      <c r="R685" s="18"/>
      <c r="S685" s="18"/>
      <c r="T685" s="18"/>
      <c r="U685" s="18"/>
      <c r="V685" s="18"/>
      <c r="W685" s="18"/>
      <c r="X685" s="18"/>
      <c r="Y685" s="18"/>
      <c r="Z685" s="18"/>
      <c r="AA685" s="18"/>
      <c r="AB685" s="18"/>
      <c r="AC685" s="18"/>
      <c r="AD685" s="18"/>
      <c r="AE685" s="18"/>
      <c r="AF685" s="18"/>
      <c r="AG685" s="18"/>
    </row>
    <row r="686" spans="1:33" ht="16.5" customHeight="1" x14ac:dyDescent="0.3">
      <c r="A686" s="18"/>
      <c r="B686" s="18"/>
      <c r="C686" s="191"/>
      <c r="D686" s="191"/>
      <c r="E686" s="18"/>
      <c r="F686" s="18"/>
      <c r="G686" s="18"/>
      <c r="H686" s="18"/>
      <c r="I686" s="18"/>
      <c r="J686" s="18"/>
      <c r="K686" s="18"/>
      <c r="L686" s="18"/>
      <c r="M686" s="18"/>
      <c r="N686" s="18"/>
      <c r="O686" s="18"/>
      <c r="P686" s="18"/>
      <c r="Q686" s="18"/>
      <c r="R686" s="18"/>
      <c r="S686" s="18"/>
      <c r="T686" s="18"/>
      <c r="U686" s="18"/>
      <c r="V686" s="18"/>
      <c r="W686" s="18"/>
      <c r="X686" s="18"/>
      <c r="Y686" s="18"/>
      <c r="Z686" s="18"/>
      <c r="AA686" s="18"/>
      <c r="AB686" s="18"/>
      <c r="AC686" s="18"/>
      <c r="AD686" s="18"/>
      <c r="AE686" s="18"/>
      <c r="AF686" s="18"/>
      <c r="AG686" s="18"/>
    </row>
    <row r="687" spans="1:33" ht="16.5" customHeight="1" x14ac:dyDescent="0.3">
      <c r="A687" s="18"/>
      <c r="B687" s="18"/>
      <c r="C687" s="191"/>
      <c r="D687" s="191"/>
      <c r="E687" s="18"/>
      <c r="F687" s="18"/>
      <c r="G687" s="18"/>
      <c r="H687" s="18"/>
      <c r="I687" s="18"/>
      <c r="J687" s="18"/>
      <c r="K687" s="18"/>
      <c r="L687" s="18"/>
      <c r="M687" s="18"/>
      <c r="N687" s="18"/>
      <c r="O687" s="18"/>
      <c r="P687" s="18"/>
      <c r="Q687" s="18"/>
      <c r="R687" s="18"/>
      <c r="S687" s="18"/>
      <c r="T687" s="18"/>
      <c r="U687" s="18"/>
      <c r="V687" s="18"/>
      <c r="W687" s="18"/>
      <c r="X687" s="18"/>
      <c r="Y687" s="18"/>
      <c r="Z687" s="18"/>
      <c r="AA687" s="18"/>
      <c r="AB687" s="18"/>
      <c r="AC687" s="18"/>
      <c r="AD687" s="18"/>
      <c r="AE687" s="18"/>
      <c r="AF687" s="18"/>
      <c r="AG687" s="18"/>
    </row>
    <row r="688" spans="1:33" ht="16.5" customHeight="1" x14ac:dyDescent="0.3">
      <c r="A688" s="18"/>
      <c r="B688" s="18"/>
      <c r="C688" s="191"/>
      <c r="D688" s="191"/>
      <c r="E688" s="18"/>
      <c r="F688" s="18"/>
      <c r="G688" s="18"/>
      <c r="H688" s="18"/>
      <c r="I688" s="18"/>
      <c r="J688" s="18"/>
      <c r="K688" s="18"/>
      <c r="L688" s="18"/>
      <c r="M688" s="18"/>
      <c r="N688" s="18"/>
      <c r="O688" s="18"/>
      <c r="P688" s="18"/>
      <c r="Q688" s="18"/>
      <c r="R688" s="18"/>
      <c r="S688" s="18"/>
      <c r="T688" s="18"/>
      <c r="U688" s="18"/>
      <c r="V688" s="18"/>
      <c r="W688" s="18"/>
      <c r="X688" s="18"/>
      <c r="Y688" s="18"/>
      <c r="Z688" s="18"/>
      <c r="AA688" s="18"/>
      <c r="AB688" s="18"/>
      <c r="AC688" s="18"/>
      <c r="AD688" s="18"/>
      <c r="AE688" s="18"/>
      <c r="AF688" s="18"/>
      <c r="AG688" s="18"/>
    </row>
    <row r="689" spans="1:33" ht="16.5" customHeight="1" x14ac:dyDescent="0.3">
      <c r="A689" s="18"/>
      <c r="B689" s="18"/>
      <c r="C689" s="191"/>
      <c r="D689" s="191"/>
      <c r="E689" s="18"/>
      <c r="F689" s="18"/>
      <c r="G689" s="18"/>
      <c r="H689" s="18"/>
      <c r="I689" s="18"/>
      <c r="J689" s="18"/>
      <c r="K689" s="18"/>
      <c r="L689" s="18"/>
      <c r="M689" s="18"/>
      <c r="N689" s="18"/>
      <c r="O689" s="18"/>
      <c r="P689" s="18"/>
      <c r="Q689" s="18"/>
      <c r="R689" s="18"/>
      <c r="S689" s="18"/>
      <c r="T689" s="18"/>
      <c r="U689" s="18"/>
      <c r="V689" s="18"/>
      <c r="W689" s="18"/>
      <c r="X689" s="18"/>
      <c r="Y689" s="18"/>
      <c r="Z689" s="18"/>
      <c r="AA689" s="18"/>
      <c r="AB689" s="18"/>
      <c r="AC689" s="18"/>
      <c r="AD689" s="18"/>
      <c r="AE689" s="18"/>
      <c r="AF689" s="18"/>
      <c r="AG689" s="18"/>
    </row>
    <row r="690" spans="1:33" ht="16.5" customHeight="1" x14ac:dyDescent="0.3">
      <c r="A690" s="18"/>
      <c r="B690" s="18"/>
      <c r="C690" s="191"/>
      <c r="D690" s="191"/>
      <c r="E690" s="18"/>
      <c r="F690" s="18"/>
      <c r="G690" s="18"/>
      <c r="H690" s="18"/>
      <c r="I690" s="18"/>
      <c r="J690" s="18"/>
      <c r="K690" s="18"/>
      <c r="L690" s="18"/>
      <c r="M690" s="18"/>
      <c r="N690" s="18"/>
      <c r="O690" s="18"/>
      <c r="P690" s="18"/>
      <c r="Q690" s="18"/>
      <c r="R690" s="18"/>
      <c r="S690" s="18"/>
      <c r="T690" s="18"/>
      <c r="U690" s="18"/>
      <c r="V690" s="18"/>
      <c r="W690" s="18"/>
      <c r="X690" s="18"/>
      <c r="Y690" s="18"/>
      <c r="Z690" s="18"/>
      <c r="AA690" s="18"/>
      <c r="AB690" s="18"/>
      <c r="AC690" s="18"/>
      <c r="AD690" s="18"/>
      <c r="AE690" s="18"/>
      <c r="AF690" s="18"/>
      <c r="AG690" s="18"/>
    </row>
    <row r="691" spans="1:33" ht="16.5" customHeight="1" x14ac:dyDescent="0.3">
      <c r="A691" s="18"/>
      <c r="B691" s="18"/>
      <c r="C691" s="191"/>
      <c r="D691" s="191"/>
      <c r="E691" s="18"/>
      <c r="F691" s="18"/>
      <c r="G691" s="18"/>
      <c r="H691" s="18"/>
      <c r="I691" s="18"/>
      <c r="J691" s="18"/>
      <c r="K691" s="18"/>
      <c r="L691" s="18"/>
      <c r="M691" s="18"/>
      <c r="N691" s="18"/>
      <c r="O691" s="18"/>
      <c r="P691" s="18"/>
      <c r="Q691" s="18"/>
      <c r="R691" s="18"/>
      <c r="S691" s="18"/>
      <c r="T691" s="18"/>
      <c r="U691" s="18"/>
      <c r="V691" s="18"/>
      <c r="W691" s="18"/>
      <c r="X691" s="18"/>
      <c r="Y691" s="18"/>
      <c r="Z691" s="18"/>
      <c r="AA691" s="18"/>
      <c r="AB691" s="18"/>
      <c r="AC691" s="18"/>
      <c r="AD691" s="18"/>
      <c r="AE691" s="18"/>
      <c r="AF691" s="18"/>
      <c r="AG691" s="18"/>
    </row>
    <row r="692" spans="1:33" ht="16.5" customHeight="1" x14ac:dyDescent="0.3">
      <c r="A692" s="18"/>
      <c r="B692" s="18"/>
      <c r="C692" s="191"/>
      <c r="D692" s="191"/>
      <c r="E692" s="18"/>
      <c r="F692" s="18"/>
      <c r="G692" s="18"/>
      <c r="H692" s="18"/>
      <c r="I692" s="18"/>
      <c r="J692" s="18"/>
      <c r="K692" s="18"/>
      <c r="L692" s="18"/>
      <c r="M692" s="18"/>
      <c r="N692" s="18"/>
      <c r="O692" s="18"/>
      <c r="P692" s="18"/>
      <c r="Q692" s="18"/>
      <c r="R692" s="18"/>
      <c r="S692" s="18"/>
      <c r="T692" s="18"/>
      <c r="U692" s="18"/>
      <c r="V692" s="18"/>
      <c r="W692" s="18"/>
      <c r="X692" s="18"/>
      <c r="Y692" s="18"/>
      <c r="Z692" s="18"/>
      <c r="AA692" s="18"/>
      <c r="AB692" s="18"/>
      <c r="AC692" s="18"/>
      <c r="AD692" s="18"/>
      <c r="AE692" s="18"/>
      <c r="AF692" s="18"/>
      <c r="AG692" s="18"/>
    </row>
    <row r="693" spans="1:33" ht="16.5" customHeight="1" x14ac:dyDescent="0.3">
      <c r="A693" s="18"/>
      <c r="B693" s="18"/>
      <c r="C693" s="191"/>
      <c r="D693" s="191"/>
      <c r="E693" s="18"/>
      <c r="F693" s="18"/>
      <c r="G693" s="18"/>
      <c r="H693" s="18"/>
      <c r="I693" s="18"/>
      <c r="J693" s="18"/>
      <c r="K693" s="18"/>
      <c r="L693" s="18"/>
      <c r="M693" s="18"/>
      <c r="N693" s="18"/>
      <c r="O693" s="18"/>
      <c r="P693" s="18"/>
      <c r="Q693" s="18"/>
      <c r="R693" s="18"/>
      <c r="S693" s="18"/>
      <c r="T693" s="18"/>
      <c r="U693" s="18"/>
      <c r="V693" s="18"/>
      <c r="W693" s="18"/>
      <c r="X693" s="18"/>
      <c r="Y693" s="18"/>
      <c r="Z693" s="18"/>
      <c r="AA693" s="18"/>
      <c r="AB693" s="18"/>
      <c r="AC693" s="18"/>
      <c r="AD693" s="18"/>
      <c r="AE693" s="18"/>
      <c r="AF693" s="18"/>
      <c r="AG693" s="18"/>
    </row>
    <row r="694" spans="1:33" ht="16.5" customHeight="1" x14ac:dyDescent="0.3">
      <c r="A694" s="18"/>
      <c r="B694" s="18"/>
      <c r="C694" s="191"/>
      <c r="D694" s="191"/>
      <c r="E694" s="18"/>
      <c r="F694" s="18"/>
      <c r="G694" s="18"/>
      <c r="H694" s="18"/>
      <c r="I694" s="18"/>
      <c r="J694" s="18"/>
      <c r="K694" s="18"/>
      <c r="L694" s="18"/>
      <c r="M694" s="18"/>
      <c r="N694" s="18"/>
      <c r="O694" s="18"/>
      <c r="P694" s="18"/>
      <c r="Q694" s="18"/>
      <c r="R694" s="18"/>
      <c r="S694" s="18"/>
      <c r="T694" s="18"/>
      <c r="U694" s="18"/>
      <c r="V694" s="18"/>
      <c r="W694" s="18"/>
      <c r="X694" s="18"/>
      <c r="Y694" s="18"/>
      <c r="Z694" s="18"/>
      <c r="AA694" s="18"/>
      <c r="AB694" s="18"/>
      <c r="AC694" s="18"/>
      <c r="AD694" s="18"/>
      <c r="AE694" s="18"/>
      <c r="AF694" s="18"/>
      <c r="AG694" s="18"/>
    </row>
    <row r="695" spans="1:33" ht="16.5" customHeight="1" x14ac:dyDescent="0.3">
      <c r="A695" s="18"/>
      <c r="B695" s="18"/>
      <c r="C695" s="191"/>
      <c r="D695" s="191"/>
      <c r="E695" s="18"/>
      <c r="F695" s="18"/>
      <c r="G695" s="18"/>
      <c r="H695" s="18"/>
      <c r="I695" s="18"/>
      <c r="J695" s="18"/>
      <c r="K695" s="18"/>
      <c r="L695" s="18"/>
      <c r="M695" s="18"/>
      <c r="N695" s="18"/>
      <c r="O695" s="18"/>
      <c r="P695" s="18"/>
      <c r="Q695" s="18"/>
      <c r="R695" s="18"/>
      <c r="S695" s="18"/>
      <c r="T695" s="18"/>
      <c r="U695" s="18"/>
      <c r="V695" s="18"/>
      <c r="W695" s="18"/>
      <c r="X695" s="18"/>
      <c r="Y695" s="18"/>
      <c r="Z695" s="18"/>
      <c r="AA695" s="18"/>
      <c r="AB695" s="18"/>
      <c r="AC695" s="18"/>
      <c r="AD695" s="18"/>
      <c r="AE695" s="18"/>
      <c r="AF695" s="18"/>
      <c r="AG695" s="18"/>
    </row>
    <row r="696" spans="1:33" ht="16.5" customHeight="1" x14ac:dyDescent="0.3">
      <c r="A696" s="18"/>
      <c r="B696" s="18"/>
      <c r="C696" s="191"/>
      <c r="D696" s="191"/>
      <c r="E696" s="18"/>
      <c r="F696" s="18"/>
      <c r="G696" s="18"/>
      <c r="H696" s="18"/>
      <c r="I696" s="18"/>
      <c r="J696" s="18"/>
      <c r="K696" s="18"/>
      <c r="L696" s="18"/>
      <c r="M696" s="18"/>
      <c r="N696" s="18"/>
      <c r="O696" s="18"/>
      <c r="P696" s="18"/>
      <c r="Q696" s="18"/>
      <c r="R696" s="18"/>
      <c r="S696" s="18"/>
      <c r="T696" s="18"/>
      <c r="U696" s="18"/>
      <c r="V696" s="18"/>
      <c r="W696" s="18"/>
      <c r="X696" s="18"/>
      <c r="Y696" s="18"/>
      <c r="Z696" s="18"/>
      <c r="AA696" s="18"/>
      <c r="AB696" s="18"/>
      <c r="AC696" s="18"/>
      <c r="AD696" s="18"/>
      <c r="AE696" s="18"/>
      <c r="AF696" s="18"/>
      <c r="AG696" s="18"/>
    </row>
    <row r="697" spans="1:33" ht="16.5" customHeight="1" x14ac:dyDescent="0.3">
      <c r="A697" s="18"/>
      <c r="B697" s="18"/>
      <c r="C697" s="191"/>
      <c r="D697" s="191"/>
      <c r="E697" s="18"/>
      <c r="F697" s="18"/>
      <c r="G697" s="18"/>
      <c r="H697" s="18"/>
      <c r="I697" s="18"/>
      <c r="J697" s="18"/>
      <c r="K697" s="18"/>
      <c r="L697" s="18"/>
      <c r="M697" s="18"/>
      <c r="N697" s="18"/>
      <c r="O697" s="18"/>
      <c r="P697" s="18"/>
      <c r="Q697" s="18"/>
      <c r="R697" s="18"/>
      <c r="S697" s="18"/>
      <c r="T697" s="18"/>
      <c r="U697" s="18"/>
      <c r="V697" s="18"/>
      <c r="W697" s="18"/>
      <c r="X697" s="18"/>
      <c r="Y697" s="18"/>
      <c r="Z697" s="18"/>
      <c r="AA697" s="18"/>
      <c r="AB697" s="18"/>
      <c r="AC697" s="18"/>
      <c r="AD697" s="18"/>
      <c r="AE697" s="18"/>
      <c r="AF697" s="18"/>
      <c r="AG697" s="18"/>
    </row>
    <row r="698" spans="1:33" ht="16.5" customHeight="1" x14ac:dyDescent="0.3">
      <c r="A698" s="18"/>
      <c r="B698" s="18"/>
      <c r="C698" s="191"/>
      <c r="D698" s="191"/>
      <c r="E698" s="18"/>
      <c r="F698" s="18"/>
      <c r="G698" s="18"/>
      <c r="H698" s="18"/>
      <c r="I698" s="18"/>
      <c r="J698" s="18"/>
      <c r="K698" s="18"/>
      <c r="L698" s="18"/>
      <c r="M698" s="18"/>
      <c r="N698" s="18"/>
      <c r="O698" s="18"/>
      <c r="P698" s="18"/>
      <c r="Q698" s="18"/>
      <c r="R698" s="18"/>
      <c r="S698" s="18"/>
      <c r="T698" s="18"/>
      <c r="U698" s="18"/>
      <c r="V698" s="18"/>
      <c r="W698" s="18"/>
      <c r="X698" s="18"/>
      <c r="Y698" s="18"/>
      <c r="Z698" s="18"/>
      <c r="AA698" s="18"/>
      <c r="AB698" s="18"/>
      <c r="AC698" s="18"/>
      <c r="AD698" s="18"/>
      <c r="AE698" s="18"/>
      <c r="AF698" s="18"/>
      <c r="AG698" s="18"/>
    </row>
    <row r="699" spans="1:33" ht="16.5" customHeight="1" x14ac:dyDescent="0.3">
      <c r="A699" s="18"/>
      <c r="B699" s="18"/>
      <c r="C699" s="191"/>
      <c r="D699" s="191"/>
      <c r="E699" s="18"/>
      <c r="F699" s="18"/>
      <c r="G699" s="18"/>
      <c r="H699" s="18"/>
      <c r="I699" s="18"/>
      <c r="J699" s="18"/>
      <c r="K699" s="18"/>
      <c r="L699" s="18"/>
      <c r="M699" s="18"/>
      <c r="N699" s="18"/>
      <c r="O699" s="18"/>
      <c r="P699" s="18"/>
      <c r="Q699" s="18"/>
      <c r="R699" s="18"/>
      <c r="S699" s="18"/>
      <c r="T699" s="18"/>
      <c r="U699" s="18"/>
      <c r="V699" s="18"/>
      <c r="W699" s="18"/>
      <c r="X699" s="18"/>
      <c r="Y699" s="18"/>
      <c r="Z699" s="18"/>
      <c r="AA699" s="18"/>
      <c r="AB699" s="18"/>
      <c r="AC699" s="18"/>
      <c r="AD699" s="18"/>
      <c r="AE699" s="18"/>
      <c r="AF699" s="18"/>
      <c r="AG699" s="18"/>
    </row>
    <row r="700" spans="1:33" ht="16.5" customHeight="1" x14ac:dyDescent="0.3">
      <c r="A700" s="18"/>
      <c r="B700" s="18"/>
      <c r="C700" s="191"/>
      <c r="D700" s="191"/>
      <c r="E700" s="18"/>
      <c r="F700" s="18"/>
      <c r="G700" s="18"/>
      <c r="H700" s="18"/>
      <c r="I700" s="18"/>
      <c r="J700" s="18"/>
      <c r="K700" s="18"/>
      <c r="L700" s="18"/>
      <c r="M700" s="18"/>
      <c r="N700" s="18"/>
      <c r="O700" s="18"/>
      <c r="P700" s="18"/>
      <c r="Q700" s="18"/>
      <c r="R700" s="18"/>
      <c r="S700" s="18"/>
      <c r="T700" s="18"/>
      <c r="U700" s="18"/>
      <c r="V700" s="18"/>
      <c r="W700" s="18"/>
      <c r="X700" s="18"/>
      <c r="Y700" s="18"/>
      <c r="Z700" s="18"/>
      <c r="AA700" s="18"/>
      <c r="AB700" s="18"/>
      <c r="AC700" s="18"/>
      <c r="AD700" s="18"/>
      <c r="AE700" s="18"/>
      <c r="AF700" s="18"/>
      <c r="AG700" s="18"/>
    </row>
    <row r="701" spans="1:33" ht="16.5" customHeight="1" x14ac:dyDescent="0.3">
      <c r="A701" s="18"/>
      <c r="B701" s="18"/>
      <c r="C701" s="191"/>
      <c r="D701" s="191"/>
      <c r="E701" s="18"/>
      <c r="F701" s="18"/>
      <c r="G701" s="18"/>
      <c r="H701" s="18"/>
      <c r="I701" s="18"/>
      <c r="J701" s="18"/>
      <c r="K701" s="18"/>
      <c r="L701" s="18"/>
      <c r="M701" s="18"/>
      <c r="N701" s="18"/>
      <c r="O701" s="18"/>
      <c r="P701" s="18"/>
      <c r="Q701" s="18"/>
      <c r="R701" s="18"/>
      <c r="S701" s="18"/>
      <c r="T701" s="18"/>
      <c r="U701" s="18"/>
      <c r="V701" s="18"/>
      <c r="W701" s="18"/>
      <c r="X701" s="18"/>
      <c r="Y701" s="18"/>
      <c r="Z701" s="18"/>
      <c r="AA701" s="18"/>
      <c r="AB701" s="18"/>
      <c r="AC701" s="18"/>
      <c r="AD701" s="18"/>
      <c r="AE701" s="18"/>
      <c r="AF701" s="18"/>
      <c r="AG701" s="18"/>
    </row>
    <row r="702" spans="1:33" ht="16.5" customHeight="1" x14ac:dyDescent="0.3">
      <c r="A702" s="18"/>
      <c r="B702" s="18"/>
      <c r="C702" s="191"/>
      <c r="D702" s="191"/>
      <c r="E702" s="18"/>
      <c r="F702" s="18"/>
      <c r="G702" s="18"/>
      <c r="H702" s="18"/>
      <c r="I702" s="18"/>
      <c r="J702" s="18"/>
      <c r="K702" s="18"/>
      <c r="L702" s="18"/>
      <c r="M702" s="18"/>
      <c r="N702" s="18"/>
      <c r="O702" s="18"/>
      <c r="P702" s="18"/>
      <c r="Q702" s="18"/>
      <c r="R702" s="18"/>
      <c r="S702" s="18"/>
      <c r="T702" s="18"/>
      <c r="U702" s="18"/>
      <c r="V702" s="18"/>
      <c r="W702" s="18"/>
      <c r="X702" s="18"/>
      <c r="Y702" s="18"/>
      <c r="Z702" s="18"/>
      <c r="AA702" s="18"/>
      <c r="AB702" s="18"/>
      <c r="AC702" s="18"/>
      <c r="AD702" s="18"/>
      <c r="AE702" s="18"/>
      <c r="AF702" s="18"/>
      <c r="AG702" s="18"/>
    </row>
    <row r="703" spans="1:33" ht="16.5" customHeight="1" x14ac:dyDescent="0.3">
      <c r="A703" s="18"/>
      <c r="B703" s="18"/>
      <c r="C703" s="191"/>
      <c r="D703" s="191"/>
      <c r="E703" s="18"/>
      <c r="F703" s="18"/>
      <c r="G703" s="18"/>
      <c r="H703" s="18"/>
      <c r="I703" s="18"/>
      <c r="J703" s="18"/>
      <c r="K703" s="18"/>
      <c r="L703" s="18"/>
      <c r="M703" s="18"/>
      <c r="N703" s="18"/>
      <c r="O703" s="18"/>
      <c r="P703" s="18"/>
      <c r="Q703" s="18"/>
      <c r="R703" s="18"/>
      <c r="S703" s="18"/>
      <c r="T703" s="18"/>
      <c r="U703" s="18"/>
      <c r="V703" s="18"/>
      <c r="W703" s="18"/>
      <c r="X703" s="18"/>
      <c r="Y703" s="18"/>
      <c r="Z703" s="18"/>
      <c r="AA703" s="18"/>
      <c r="AB703" s="18"/>
      <c r="AC703" s="18"/>
      <c r="AD703" s="18"/>
      <c r="AE703" s="18"/>
      <c r="AF703" s="18"/>
      <c r="AG703" s="18"/>
    </row>
    <row r="704" spans="1:33" ht="16.5" customHeight="1" x14ac:dyDescent="0.3">
      <c r="A704" s="18"/>
      <c r="B704" s="18"/>
      <c r="C704" s="191"/>
      <c r="D704" s="191"/>
      <c r="E704" s="18"/>
      <c r="F704" s="18"/>
      <c r="G704" s="18"/>
      <c r="H704" s="18"/>
      <c r="I704" s="18"/>
      <c r="J704" s="18"/>
      <c r="K704" s="18"/>
      <c r="L704" s="18"/>
      <c r="M704" s="18"/>
      <c r="N704" s="18"/>
      <c r="O704" s="18"/>
      <c r="P704" s="18"/>
      <c r="Q704" s="18"/>
      <c r="R704" s="18"/>
      <c r="S704" s="18"/>
      <c r="T704" s="18"/>
      <c r="U704" s="18"/>
      <c r="V704" s="18"/>
      <c r="W704" s="18"/>
      <c r="X704" s="18"/>
      <c r="Y704" s="18"/>
      <c r="Z704" s="18"/>
      <c r="AA704" s="18"/>
      <c r="AB704" s="18"/>
      <c r="AC704" s="18"/>
      <c r="AD704" s="18"/>
      <c r="AE704" s="18"/>
      <c r="AF704" s="18"/>
      <c r="AG704" s="18"/>
    </row>
    <row r="705" spans="1:33" ht="16.5" customHeight="1" x14ac:dyDescent="0.3">
      <c r="A705" s="18"/>
      <c r="B705" s="18"/>
      <c r="C705" s="191"/>
      <c r="D705" s="191"/>
      <c r="E705" s="18"/>
      <c r="F705" s="18"/>
      <c r="G705" s="18"/>
      <c r="H705" s="18"/>
      <c r="I705" s="18"/>
      <c r="J705" s="18"/>
      <c r="K705" s="18"/>
      <c r="L705" s="18"/>
      <c r="M705" s="18"/>
      <c r="N705" s="18"/>
      <c r="O705" s="18"/>
      <c r="P705" s="18"/>
      <c r="Q705" s="18"/>
      <c r="R705" s="18"/>
      <c r="S705" s="18"/>
      <c r="T705" s="18"/>
      <c r="U705" s="18"/>
      <c r="V705" s="18"/>
      <c r="W705" s="18"/>
      <c r="X705" s="18"/>
      <c r="Y705" s="18"/>
      <c r="Z705" s="18"/>
      <c r="AA705" s="18"/>
      <c r="AB705" s="18"/>
      <c r="AC705" s="18"/>
      <c r="AD705" s="18"/>
      <c r="AE705" s="18"/>
      <c r="AF705" s="18"/>
      <c r="AG705" s="18"/>
    </row>
    <row r="706" spans="1:33" ht="16.5" customHeight="1" x14ac:dyDescent="0.3">
      <c r="A706" s="18"/>
      <c r="B706" s="18"/>
      <c r="C706" s="191"/>
      <c r="D706" s="191"/>
      <c r="E706" s="18"/>
      <c r="F706" s="18"/>
      <c r="G706" s="18"/>
      <c r="H706" s="18"/>
      <c r="I706" s="18"/>
      <c r="J706" s="18"/>
      <c r="K706" s="18"/>
      <c r="L706" s="18"/>
      <c r="M706" s="18"/>
      <c r="N706" s="18"/>
      <c r="O706" s="18"/>
      <c r="P706" s="18"/>
      <c r="Q706" s="18"/>
      <c r="R706" s="18"/>
      <c r="S706" s="18"/>
      <c r="T706" s="18"/>
      <c r="U706" s="18"/>
      <c r="V706" s="18"/>
      <c r="W706" s="18"/>
      <c r="X706" s="18"/>
      <c r="Y706" s="18"/>
      <c r="Z706" s="18"/>
      <c r="AA706" s="18"/>
      <c r="AB706" s="18"/>
      <c r="AC706" s="18"/>
      <c r="AD706" s="18"/>
      <c r="AE706" s="18"/>
      <c r="AF706" s="18"/>
      <c r="AG706" s="18"/>
    </row>
    <row r="707" spans="1:33" ht="16.5" customHeight="1" x14ac:dyDescent="0.3">
      <c r="A707" s="18"/>
      <c r="B707" s="18"/>
      <c r="C707" s="191"/>
      <c r="D707" s="191"/>
      <c r="E707" s="18"/>
      <c r="F707" s="18"/>
      <c r="G707" s="18"/>
      <c r="H707" s="18"/>
      <c r="I707" s="18"/>
      <c r="J707" s="18"/>
      <c r="K707" s="18"/>
      <c r="L707" s="18"/>
      <c r="M707" s="18"/>
      <c r="N707" s="18"/>
      <c r="O707" s="18"/>
      <c r="P707" s="18"/>
      <c r="Q707" s="18"/>
      <c r="R707" s="18"/>
      <c r="S707" s="18"/>
      <c r="T707" s="18"/>
      <c r="U707" s="18"/>
      <c r="V707" s="18"/>
      <c r="W707" s="18"/>
      <c r="X707" s="18"/>
      <c r="Y707" s="18"/>
      <c r="Z707" s="18"/>
      <c r="AA707" s="18"/>
      <c r="AB707" s="18"/>
      <c r="AC707" s="18"/>
      <c r="AD707" s="18"/>
      <c r="AE707" s="18"/>
      <c r="AF707" s="18"/>
      <c r="AG707" s="18"/>
    </row>
    <row r="708" spans="1:33" ht="16.5" customHeight="1" x14ac:dyDescent="0.3">
      <c r="A708" s="18"/>
      <c r="B708" s="18"/>
      <c r="C708" s="191"/>
      <c r="D708" s="191"/>
      <c r="E708" s="18"/>
      <c r="F708" s="18"/>
      <c r="G708" s="18"/>
      <c r="H708" s="18"/>
      <c r="I708" s="18"/>
      <c r="J708" s="18"/>
      <c r="K708" s="18"/>
      <c r="L708" s="18"/>
      <c r="M708" s="18"/>
      <c r="N708" s="18"/>
      <c r="O708" s="18"/>
      <c r="P708" s="18"/>
      <c r="Q708" s="18"/>
      <c r="R708" s="18"/>
      <c r="S708" s="18"/>
      <c r="T708" s="18"/>
      <c r="U708" s="18"/>
      <c r="V708" s="18"/>
      <c r="W708" s="18"/>
      <c r="X708" s="18"/>
      <c r="Y708" s="18"/>
      <c r="Z708" s="18"/>
      <c r="AA708" s="18"/>
      <c r="AB708" s="18"/>
      <c r="AC708" s="18"/>
      <c r="AD708" s="18"/>
      <c r="AE708" s="18"/>
      <c r="AF708" s="18"/>
      <c r="AG708" s="18"/>
    </row>
    <row r="709" spans="1:33" ht="16.5" customHeight="1" x14ac:dyDescent="0.3">
      <c r="A709" s="18"/>
      <c r="B709" s="18"/>
      <c r="C709" s="191"/>
      <c r="D709" s="191"/>
      <c r="E709" s="18"/>
      <c r="F709" s="18"/>
      <c r="G709" s="18"/>
      <c r="H709" s="18"/>
      <c r="I709" s="18"/>
      <c r="J709" s="18"/>
      <c r="K709" s="18"/>
      <c r="L709" s="18"/>
      <c r="M709" s="18"/>
      <c r="N709" s="18"/>
      <c r="O709" s="18"/>
      <c r="P709" s="18"/>
      <c r="Q709" s="18"/>
      <c r="R709" s="18"/>
      <c r="S709" s="18"/>
      <c r="T709" s="18"/>
      <c r="U709" s="18"/>
      <c r="V709" s="18"/>
      <c r="W709" s="18"/>
      <c r="X709" s="18"/>
      <c r="Y709" s="18"/>
      <c r="Z709" s="18"/>
      <c r="AA709" s="18"/>
      <c r="AB709" s="18"/>
      <c r="AC709" s="18"/>
      <c r="AD709" s="18"/>
      <c r="AE709" s="18"/>
      <c r="AF709" s="18"/>
      <c r="AG709" s="18"/>
    </row>
    <row r="710" spans="1:33" ht="16.5" customHeight="1" x14ac:dyDescent="0.3">
      <c r="A710" s="18"/>
      <c r="B710" s="18"/>
      <c r="C710" s="191"/>
      <c r="D710" s="191"/>
      <c r="E710" s="18"/>
      <c r="F710" s="18"/>
      <c r="G710" s="18"/>
      <c r="H710" s="18"/>
      <c r="I710" s="18"/>
      <c r="J710" s="18"/>
      <c r="K710" s="18"/>
      <c r="L710" s="18"/>
      <c r="M710" s="18"/>
      <c r="N710" s="18"/>
      <c r="O710" s="18"/>
      <c r="P710" s="18"/>
      <c r="Q710" s="18"/>
      <c r="R710" s="18"/>
      <c r="S710" s="18"/>
      <c r="T710" s="18"/>
      <c r="U710" s="18"/>
      <c r="V710" s="18"/>
      <c r="W710" s="18"/>
      <c r="X710" s="18"/>
      <c r="Y710" s="18"/>
      <c r="Z710" s="18"/>
      <c r="AA710" s="18"/>
      <c r="AB710" s="18"/>
      <c r="AC710" s="18"/>
      <c r="AD710" s="18"/>
      <c r="AE710" s="18"/>
      <c r="AF710" s="18"/>
      <c r="AG710" s="18"/>
    </row>
    <row r="711" spans="1:33" ht="16.5" customHeight="1" x14ac:dyDescent="0.3">
      <c r="A711" s="18"/>
      <c r="B711" s="18"/>
      <c r="C711" s="191"/>
      <c r="D711" s="191"/>
      <c r="E711" s="18"/>
      <c r="F711" s="18"/>
      <c r="G711" s="18"/>
      <c r="H711" s="18"/>
      <c r="I711" s="18"/>
      <c r="J711" s="18"/>
      <c r="K711" s="18"/>
      <c r="L711" s="18"/>
      <c r="M711" s="18"/>
      <c r="N711" s="18"/>
      <c r="O711" s="18"/>
      <c r="P711" s="18"/>
      <c r="Q711" s="18"/>
      <c r="R711" s="18"/>
      <c r="S711" s="18"/>
      <c r="T711" s="18"/>
      <c r="U711" s="18"/>
      <c r="V711" s="18"/>
      <c r="W711" s="18"/>
      <c r="X711" s="18"/>
      <c r="Y711" s="18"/>
      <c r="Z711" s="18"/>
      <c r="AA711" s="18"/>
      <c r="AB711" s="18"/>
      <c r="AC711" s="18"/>
      <c r="AD711" s="18"/>
      <c r="AE711" s="18"/>
      <c r="AF711" s="18"/>
      <c r="AG711" s="18"/>
    </row>
    <row r="712" spans="1:33" ht="16.5" customHeight="1" x14ac:dyDescent="0.3">
      <c r="A712" s="18"/>
      <c r="B712" s="18"/>
      <c r="C712" s="191"/>
      <c r="D712" s="191"/>
      <c r="E712" s="18"/>
      <c r="F712" s="18"/>
      <c r="G712" s="18"/>
      <c r="H712" s="18"/>
      <c r="I712" s="18"/>
      <c r="J712" s="18"/>
      <c r="K712" s="18"/>
      <c r="L712" s="18"/>
      <c r="M712" s="18"/>
      <c r="N712" s="18"/>
      <c r="O712" s="18"/>
      <c r="P712" s="18"/>
      <c r="Q712" s="18"/>
      <c r="R712" s="18"/>
      <c r="S712" s="18"/>
      <c r="T712" s="18"/>
      <c r="U712" s="18"/>
      <c r="V712" s="18"/>
      <c r="W712" s="18"/>
      <c r="X712" s="18"/>
      <c r="Y712" s="18"/>
      <c r="Z712" s="18"/>
      <c r="AA712" s="18"/>
      <c r="AB712" s="18"/>
      <c r="AC712" s="18"/>
      <c r="AD712" s="18"/>
      <c r="AE712" s="18"/>
      <c r="AF712" s="18"/>
      <c r="AG712" s="18"/>
    </row>
    <row r="713" spans="1:33" ht="16.5" customHeight="1" x14ac:dyDescent="0.3">
      <c r="A713" s="18"/>
      <c r="B713" s="18"/>
      <c r="C713" s="191"/>
      <c r="D713" s="191"/>
      <c r="E713" s="18"/>
      <c r="F713" s="18"/>
      <c r="G713" s="18"/>
      <c r="H713" s="18"/>
      <c r="I713" s="18"/>
      <c r="J713" s="18"/>
      <c r="K713" s="18"/>
      <c r="L713" s="18"/>
      <c r="M713" s="18"/>
      <c r="N713" s="18"/>
      <c r="O713" s="18"/>
      <c r="P713" s="18"/>
      <c r="Q713" s="18"/>
      <c r="R713" s="18"/>
      <c r="S713" s="18"/>
      <c r="T713" s="18"/>
      <c r="U713" s="18"/>
      <c r="V713" s="18"/>
      <c r="W713" s="18"/>
      <c r="X713" s="18"/>
      <c r="Y713" s="18"/>
      <c r="Z713" s="18"/>
      <c r="AA713" s="18"/>
      <c r="AB713" s="18"/>
      <c r="AC713" s="18"/>
      <c r="AD713" s="18"/>
      <c r="AE713" s="18"/>
      <c r="AF713" s="18"/>
      <c r="AG713" s="18"/>
    </row>
    <row r="714" spans="1:33" ht="16.5" customHeight="1" x14ac:dyDescent="0.3">
      <c r="A714" s="18"/>
      <c r="B714" s="18"/>
      <c r="C714" s="191"/>
      <c r="D714" s="191"/>
      <c r="E714" s="18"/>
      <c r="F714" s="18"/>
      <c r="G714" s="18"/>
      <c r="H714" s="18"/>
      <c r="I714" s="18"/>
      <c r="J714" s="18"/>
      <c r="K714" s="18"/>
      <c r="L714" s="18"/>
      <c r="M714" s="18"/>
      <c r="N714" s="18"/>
      <c r="O714" s="18"/>
      <c r="P714" s="18"/>
      <c r="Q714" s="18"/>
      <c r="R714" s="18"/>
      <c r="S714" s="18"/>
      <c r="T714" s="18"/>
      <c r="U714" s="18"/>
      <c r="V714" s="18"/>
      <c r="W714" s="18"/>
      <c r="X714" s="18"/>
      <c r="Y714" s="18"/>
      <c r="Z714" s="18"/>
      <c r="AA714" s="18"/>
      <c r="AB714" s="18"/>
      <c r="AC714" s="18"/>
      <c r="AD714" s="18"/>
      <c r="AE714" s="18"/>
      <c r="AF714" s="18"/>
      <c r="AG714" s="18"/>
    </row>
    <row r="715" spans="1:33" ht="16.5" customHeight="1" x14ac:dyDescent="0.3">
      <c r="A715" s="18"/>
      <c r="B715" s="18"/>
      <c r="C715" s="191"/>
      <c r="D715" s="191"/>
      <c r="E715" s="18"/>
      <c r="F715" s="18"/>
      <c r="G715" s="18"/>
      <c r="H715" s="18"/>
      <c r="I715" s="18"/>
      <c r="J715" s="18"/>
      <c r="K715" s="18"/>
      <c r="L715" s="18"/>
      <c r="M715" s="18"/>
      <c r="N715" s="18"/>
      <c r="O715" s="18"/>
      <c r="P715" s="18"/>
      <c r="Q715" s="18"/>
      <c r="R715" s="18"/>
      <c r="S715" s="18"/>
      <c r="T715" s="18"/>
      <c r="U715" s="18"/>
      <c r="V715" s="18"/>
      <c r="W715" s="18"/>
      <c r="X715" s="18"/>
      <c r="Y715" s="18"/>
      <c r="Z715" s="18"/>
      <c r="AA715" s="18"/>
      <c r="AB715" s="18"/>
      <c r="AC715" s="18"/>
      <c r="AD715" s="18"/>
      <c r="AE715" s="18"/>
      <c r="AF715" s="18"/>
      <c r="AG715" s="18"/>
    </row>
    <row r="716" spans="1:33" ht="16.5" customHeight="1" x14ac:dyDescent="0.3">
      <c r="A716" s="18"/>
      <c r="B716" s="18"/>
      <c r="C716" s="191"/>
      <c r="D716" s="191"/>
      <c r="E716" s="18"/>
      <c r="F716" s="18"/>
      <c r="G716" s="18"/>
      <c r="H716" s="18"/>
      <c r="I716" s="18"/>
      <c r="J716" s="18"/>
      <c r="K716" s="18"/>
      <c r="L716" s="18"/>
      <c r="M716" s="18"/>
      <c r="N716" s="18"/>
      <c r="O716" s="18"/>
      <c r="P716" s="18"/>
      <c r="Q716" s="18"/>
      <c r="R716" s="18"/>
      <c r="S716" s="18"/>
      <c r="T716" s="18"/>
      <c r="U716" s="18"/>
      <c r="V716" s="18"/>
      <c r="W716" s="18"/>
      <c r="X716" s="18"/>
      <c r="Y716" s="18"/>
      <c r="Z716" s="18"/>
      <c r="AA716" s="18"/>
      <c r="AB716" s="18"/>
      <c r="AC716" s="18"/>
      <c r="AD716" s="18"/>
      <c r="AE716" s="18"/>
      <c r="AF716" s="18"/>
      <c r="AG716" s="18"/>
    </row>
    <row r="717" spans="1:33" ht="16.5" customHeight="1" x14ac:dyDescent="0.3">
      <c r="A717" s="18"/>
      <c r="B717" s="18"/>
      <c r="C717" s="191"/>
      <c r="D717" s="191"/>
      <c r="E717" s="18"/>
      <c r="F717" s="18"/>
      <c r="G717" s="18"/>
      <c r="H717" s="18"/>
      <c r="I717" s="18"/>
      <c r="J717" s="18"/>
      <c r="K717" s="18"/>
      <c r="L717" s="18"/>
      <c r="M717" s="18"/>
      <c r="N717" s="18"/>
      <c r="O717" s="18"/>
      <c r="P717" s="18"/>
      <c r="Q717" s="18"/>
      <c r="R717" s="18"/>
      <c r="S717" s="18"/>
      <c r="T717" s="18"/>
      <c r="U717" s="18"/>
      <c r="V717" s="18"/>
      <c r="W717" s="18"/>
      <c r="X717" s="18"/>
      <c r="Y717" s="18"/>
      <c r="Z717" s="18"/>
      <c r="AA717" s="18"/>
      <c r="AB717" s="18"/>
      <c r="AC717" s="18"/>
      <c r="AD717" s="18"/>
      <c r="AE717" s="18"/>
      <c r="AF717" s="18"/>
      <c r="AG717" s="18"/>
    </row>
    <row r="718" spans="1:33" ht="16.5" customHeight="1" x14ac:dyDescent="0.3">
      <c r="A718" s="18"/>
      <c r="B718" s="18"/>
      <c r="C718" s="191"/>
      <c r="D718" s="191"/>
      <c r="E718" s="18"/>
      <c r="F718" s="18"/>
      <c r="G718" s="18"/>
      <c r="H718" s="18"/>
      <c r="I718" s="18"/>
      <c r="J718" s="18"/>
      <c r="K718" s="18"/>
      <c r="L718" s="18"/>
      <c r="M718" s="18"/>
      <c r="N718" s="18"/>
      <c r="O718" s="18"/>
      <c r="P718" s="18"/>
      <c r="Q718" s="18"/>
      <c r="R718" s="18"/>
      <c r="S718" s="18"/>
      <c r="T718" s="18"/>
      <c r="U718" s="18"/>
      <c r="V718" s="18"/>
      <c r="W718" s="18"/>
      <c r="X718" s="18"/>
      <c r="Y718" s="18"/>
      <c r="Z718" s="18"/>
      <c r="AA718" s="18"/>
      <c r="AB718" s="18"/>
      <c r="AC718" s="18"/>
      <c r="AD718" s="18"/>
      <c r="AE718" s="18"/>
      <c r="AF718" s="18"/>
      <c r="AG718" s="18"/>
    </row>
    <row r="719" spans="1:33" ht="16.5" customHeight="1" x14ac:dyDescent="0.3">
      <c r="A719" s="18"/>
      <c r="B719" s="18"/>
      <c r="C719" s="191"/>
      <c r="D719" s="191"/>
      <c r="E719" s="18"/>
      <c r="F719" s="18"/>
      <c r="G719" s="18"/>
      <c r="H719" s="18"/>
      <c r="I719" s="18"/>
      <c r="J719" s="18"/>
      <c r="K719" s="18"/>
      <c r="L719" s="18"/>
      <c r="M719" s="18"/>
      <c r="N719" s="18"/>
      <c r="O719" s="18"/>
      <c r="P719" s="18"/>
      <c r="Q719" s="18"/>
      <c r="R719" s="18"/>
      <c r="S719" s="18"/>
      <c r="T719" s="18"/>
      <c r="U719" s="18"/>
      <c r="V719" s="18"/>
      <c r="W719" s="18"/>
      <c r="X719" s="18"/>
      <c r="Y719" s="18"/>
      <c r="Z719" s="18"/>
      <c r="AA719" s="18"/>
      <c r="AB719" s="18"/>
      <c r="AC719" s="18"/>
      <c r="AD719" s="18"/>
      <c r="AE719" s="18"/>
      <c r="AF719" s="18"/>
      <c r="AG719" s="18"/>
    </row>
    <row r="720" spans="1:33" ht="16.5" customHeight="1" x14ac:dyDescent="0.3">
      <c r="A720" s="18"/>
      <c r="B720" s="18"/>
      <c r="C720" s="191"/>
      <c r="D720" s="191"/>
      <c r="E720" s="18"/>
      <c r="F720" s="18"/>
      <c r="G720" s="18"/>
      <c r="H720" s="18"/>
      <c r="I720" s="18"/>
      <c r="J720" s="18"/>
      <c r="K720" s="18"/>
      <c r="L720" s="18"/>
      <c r="M720" s="18"/>
      <c r="N720" s="18"/>
      <c r="O720" s="18"/>
      <c r="P720" s="18"/>
      <c r="Q720" s="18"/>
      <c r="R720" s="18"/>
      <c r="S720" s="18"/>
      <c r="T720" s="18"/>
      <c r="U720" s="18"/>
      <c r="V720" s="18"/>
      <c r="W720" s="18"/>
      <c r="X720" s="18"/>
      <c r="Y720" s="18"/>
      <c r="Z720" s="18"/>
      <c r="AA720" s="18"/>
      <c r="AB720" s="18"/>
      <c r="AC720" s="18"/>
      <c r="AD720" s="18"/>
      <c r="AE720" s="18"/>
      <c r="AF720" s="18"/>
      <c r="AG720" s="18"/>
    </row>
    <row r="721" spans="1:33" ht="16.5" customHeight="1" x14ac:dyDescent="0.3">
      <c r="A721" s="18"/>
      <c r="B721" s="18"/>
      <c r="C721" s="191"/>
      <c r="D721" s="191"/>
      <c r="E721" s="18"/>
      <c r="F721" s="18"/>
      <c r="G721" s="18"/>
      <c r="H721" s="18"/>
      <c r="I721" s="18"/>
      <c r="J721" s="18"/>
      <c r="K721" s="18"/>
      <c r="L721" s="18"/>
      <c r="M721" s="18"/>
      <c r="N721" s="18"/>
      <c r="O721" s="18"/>
      <c r="P721" s="18"/>
      <c r="Q721" s="18"/>
      <c r="R721" s="18"/>
      <c r="S721" s="18"/>
      <c r="T721" s="18"/>
      <c r="U721" s="18"/>
      <c r="V721" s="18"/>
      <c r="W721" s="18"/>
      <c r="X721" s="18"/>
      <c r="Y721" s="18"/>
      <c r="Z721" s="18"/>
      <c r="AA721" s="18"/>
      <c r="AB721" s="18"/>
      <c r="AC721" s="18"/>
      <c r="AD721" s="18"/>
      <c r="AE721" s="18"/>
      <c r="AF721" s="18"/>
      <c r="AG721" s="18"/>
    </row>
    <row r="722" spans="1:33" ht="16.5" customHeight="1" x14ac:dyDescent="0.3">
      <c r="A722" s="18"/>
      <c r="B722" s="18"/>
      <c r="C722" s="191"/>
      <c r="D722" s="191"/>
      <c r="E722" s="18"/>
      <c r="F722" s="18"/>
      <c r="G722" s="18"/>
      <c r="H722" s="18"/>
      <c r="I722" s="18"/>
      <c r="J722" s="18"/>
      <c r="K722" s="18"/>
      <c r="L722" s="18"/>
      <c r="M722" s="18"/>
      <c r="N722" s="18"/>
      <c r="O722" s="18"/>
      <c r="P722" s="18"/>
      <c r="Q722" s="18"/>
      <c r="R722" s="18"/>
      <c r="S722" s="18"/>
      <c r="T722" s="18"/>
      <c r="U722" s="18"/>
      <c r="V722" s="18"/>
      <c r="W722" s="18"/>
      <c r="X722" s="18"/>
      <c r="Y722" s="18"/>
      <c r="Z722" s="18"/>
      <c r="AA722" s="18"/>
      <c r="AB722" s="18"/>
      <c r="AC722" s="18"/>
      <c r="AD722" s="18"/>
      <c r="AE722" s="18"/>
      <c r="AF722" s="18"/>
      <c r="AG722" s="18"/>
    </row>
    <row r="723" spans="1:33" ht="16.5" customHeight="1" x14ac:dyDescent="0.3">
      <c r="A723" s="18"/>
      <c r="B723" s="18"/>
      <c r="C723" s="191"/>
      <c r="D723" s="191"/>
      <c r="E723" s="18"/>
      <c r="F723" s="18"/>
      <c r="G723" s="18"/>
      <c r="H723" s="18"/>
      <c r="I723" s="18"/>
      <c r="J723" s="18"/>
      <c r="K723" s="18"/>
      <c r="L723" s="18"/>
      <c r="M723" s="18"/>
      <c r="N723" s="18"/>
      <c r="O723" s="18"/>
      <c r="P723" s="18"/>
      <c r="Q723" s="18"/>
      <c r="R723" s="18"/>
      <c r="S723" s="18"/>
      <c r="T723" s="18"/>
      <c r="U723" s="18"/>
      <c r="V723" s="18"/>
      <c r="W723" s="18"/>
      <c r="X723" s="18"/>
      <c r="Y723" s="18"/>
      <c r="Z723" s="18"/>
      <c r="AA723" s="18"/>
      <c r="AB723" s="18"/>
      <c r="AC723" s="18"/>
      <c r="AD723" s="18"/>
      <c r="AE723" s="18"/>
      <c r="AF723" s="18"/>
      <c r="AG723" s="18"/>
    </row>
    <row r="724" spans="1:33" ht="16.5" customHeight="1" x14ac:dyDescent="0.3">
      <c r="A724" s="18"/>
      <c r="B724" s="18"/>
      <c r="C724" s="191"/>
      <c r="D724" s="191"/>
      <c r="E724" s="18"/>
      <c r="F724" s="18"/>
      <c r="G724" s="18"/>
      <c r="H724" s="18"/>
      <c r="I724" s="18"/>
      <c r="J724" s="18"/>
      <c r="K724" s="18"/>
      <c r="L724" s="18"/>
      <c r="M724" s="18"/>
      <c r="N724" s="18"/>
      <c r="O724" s="18"/>
      <c r="P724" s="18"/>
      <c r="Q724" s="18"/>
      <c r="R724" s="18"/>
      <c r="S724" s="18"/>
      <c r="T724" s="18"/>
      <c r="U724" s="18"/>
      <c r="V724" s="18"/>
      <c r="W724" s="18"/>
      <c r="X724" s="18"/>
      <c r="Y724" s="18"/>
      <c r="Z724" s="18"/>
      <c r="AA724" s="18"/>
      <c r="AB724" s="18"/>
      <c r="AC724" s="18"/>
      <c r="AD724" s="18"/>
      <c r="AE724" s="18"/>
      <c r="AF724" s="18"/>
      <c r="AG724" s="18"/>
    </row>
    <row r="725" spans="1:33" ht="16.5" customHeight="1" x14ac:dyDescent="0.3">
      <c r="A725" s="18"/>
      <c r="B725" s="18"/>
      <c r="C725" s="191"/>
      <c r="D725" s="191"/>
      <c r="E725" s="18"/>
      <c r="F725" s="18"/>
      <c r="G725" s="18"/>
      <c r="H725" s="18"/>
      <c r="I725" s="18"/>
      <c r="J725" s="18"/>
      <c r="K725" s="18"/>
      <c r="L725" s="18"/>
      <c r="M725" s="18"/>
      <c r="N725" s="18"/>
      <c r="O725" s="18"/>
      <c r="P725" s="18"/>
      <c r="Q725" s="18"/>
      <c r="R725" s="18"/>
      <c r="S725" s="18"/>
      <c r="T725" s="18"/>
      <c r="U725" s="18"/>
      <c r="V725" s="18"/>
      <c r="W725" s="18"/>
      <c r="X725" s="18"/>
      <c r="Y725" s="18"/>
      <c r="Z725" s="18"/>
      <c r="AA725" s="18"/>
      <c r="AB725" s="18"/>
      <c r="AC725" s="18"/>
      <c r="AD725" s="18"/>
      <c r="AE725" s="18"/>
      <c r="AF725" s="18"/>
      <c r="AG725" s="18"/>
    </row>
    <row r="726" spans="1:33" ht="16.5" customHeight="1" x14ac:dyDescent="0.3">
      <c r="A726" s="18"/>
      <c r="B726" s="18"/>
      <c r="C726" s="191"/>
      <c r="D726" s="191"/>
      <c r="E726" s="18"/>
      <c r="F726" s="18"/>
      <c r="G726" s="18"/>
      <c r="H726" s="18"/>
      <c r="I726" s="18"/>
      <c r="J726" s="18"/>
      <c r="K726" s="18"/>
      <c r="L726" s="18"/>
      <c r="M726" s="18"/>
      <c r="N726" s="18"/>
      <c r="O726" s="18"/>
      <c r="P726" s="18"/>
      <c r="Q726" s="18"/>
      <c r="R726" s="18"/>
      <c r="S726" s="18"/>
      <c r="T726" s="18"/>
      <c r="U726" s="18"/>
      <c r="V726" s="18"/>
      <c r="W726" s="18"/>
      <c r="X726" s="18"/>
      <c r="Y726" s="18"/>
      <c r="Z726" s="18"/>
      <c r="AA726" s="18"/>
      <c r="AB726" s="18"/>
      <c r="AC726" s="18"/>
      <c r="AD726" s="18"/>
      <c r="AE726" s="18"/>
      <c r="AF726" s="18"/>
      <c r="AG726" s="18"/>
    </row>
    <row r="727" spans="1:33" ht="16.5" customHeight="1" x14ac:dyDescent="0.3">
      <c r="A727" s="18"/>
      <c r="B727" s="18"/>
      <c r="C727" s="191"/>
      <c r="D727" s="191"/>
      <c r="E727" s="18"/>
      <c r="F727" s="18"/>
      <c r="G727" s="18"/>
      <c r="H727" s="18"/>
      <c r="I727" s="18"/>
      <c r="J727" s="18"/>
      <c r="K727" s="18"/>
      <c r="L727" s="18"/>
      <c r="M727" s="18"/>
      <c r="N727" s="18"/>
      <c r="O727" s="18"/>
      <c r="P727" s="18"/>
      <c r="Q727" s="18"/>
      <c r="R727" s="18"/>
      <c r="S727" s="18"/>
      <c r="T727" s="18"/>
      <c r="U727" s="18"/>
      <c r="V727" s="18"/>
      <c r="W727" s="18"/>
      <c r="X727" s="18"/>
      <c r="Y727" s="18"/>
      <c r="Z727" s="18"/>
      <c r="AA727" s="18"/>
      <c r="AB727" s="18"/>
      <c r="AC727" s="18"/>
      <c r="AD727" s="18"/>
      <c r="AE727" s="18"/>
      <c r="AF727" s="18"/>
      <c r="AG727" s="18"/>
    </row>
    <row r="728" spans="1:33" ht="16.5" customHeight="1" x14ac:dyDescent="0.3">
      <c r="A728" s="18"/>
      <c r="B728" s="18"/>
      <c r="C728" s="191"/>
      <c r="D728" s="191"/>
      <c r="E728" s="18"/>
      <c r="F728" s="18"/>
      <c r="G728" s="18"/>
      <c r="H728" s="18"/>
      <c r="I728" s="18"/>
      <c r="J728" s="18"/>
      <c r="K728" s="18"/>
      <c r="L728" s="18"/>
      <c r="M728" s="18"/>
      <c r="N728" s="18"/>
      <c r="O728" s="18"/>
      <c r="P728" s="18"/>
      <c r="Q728" s="18"/>
      <c r="R728" s="18"/>
      <c r="S728" s="18"/>
      <c r="T728" s="18"/>
      <c r="U728" s="18"/>
      <c r="V728" s="18"/>
      <c r="W728" s="18"/>
      <c r="X728" s="18"/>
      <c r="Y728" s="18"/>
      <c r="Z728" s="18"/>
      <c r="AA728" s="18"/>
      <c r="AB728" s="18"/>
      <c r="AC728" s="18"/>
      <c r="AD728" s="18"/>
      <c r="AE728" s="18"/>
      <c r="AF728" s="18"/>
      <c r="AG728" s="18"/>
    </row>
    <row r="729" spans="1:33" ht="16.5" customHeight="1" x14ac:dyDescent="0.3">
      <c r="A729" s="18"/>
      <c r="B729" s="18"/>
      <c r="C729" s="191"/>
      <c r="D729" s="191"/>
      <c r="E729" s="18"/>
      <c r="F729" s="18"/>
      <c r="G729" s="18"/>
      <c r="H729" s="18"/>
      <c r="I729" s="18"/>
      <c r="J729" s="18"/>
      <c r="K729" s="18"/>
      <c r="L729" s="18"/>
      <c r="M729" s="18"/>
      <c r="N729" s="18"/>
      <c r="O729" s="18"/>
      <c r="P729" s="18"/>
      <c r="Q729" s="18"/>
      <c r="R729" s="18"/>
      <c r="S729" s="18"/>
      <c r="T729" s="18"/>
      <c r="U729" s="18"/>
      <c r="V729" s="18"/>
      <c r="W729" s="18"/>
      <c r="X729" s="18"/>
      <c r="Y729" s="18"/>
      <c r="Z729" s="18"/>
      <c r="AA729" s="18"/>
      <c r="AB729" s="18"/>
      <c r="AC729" s="18"/>
      <c r="AD729" s="18"/>
      <c r="AE729" s="18"/>
      <c r="AF729" s="18"/>
      <c r="AG729" s="18"/>
    </row>
    <row r="730" spans="1:33" ht="16.5" customHeight="1" x14ac:dyDescent="0.3">
      <c r="A730" s="18"/>
      <c r="B730" s="18"/>
      <c r="C730" s="191"/>
      <c r="D730" s="191"/>
      <c r="E730" s="18"/>
      <c r="F730" s="18"/>
      <c r="G730" s="18"/>
      <c r="H730" s="18"/>
      <c r="I730" s="18"/>
      <c r="J730" s="18"/>
      <c r="K730" s="18"/>
      <c r="L730" s="18"/>
      <c r="M730" s="18"/>
      <c r="N730" s="18"/>
      <c r="O730" s="18"/>
      <c r="P730" s="18"/>
      <c r="Q730" s="18"/>
      <c r="R730" s="18"/>
      <c r="S730" s="18"/>
      <c r="T730" s="18"/>
      <c r="U730" s="18"/>
      <c r="V730" s="18"/>
      <c r="W730" s="18"/>
      <c r="X730" s="18"/>
      <c r="Y730" s="18"/>
      <c r="Z730" s="18"/>
      <c r="AA730" s="18"/>
      <c r="AB730" s="18"/>
      <c r="AC730" s="18"/>
      <c r="AD730" s="18"/>
      <c r="AE730" s="18"/>
      <c r="AF730" s="18"/>
      <c r="AG730" s="18"/>
    </row>
    <row r="731" spans="1:33" ht="16.5" customHeight="1" x14ac:dyDescent="0.3">
      <c r="A731" s="18"/>
      <c r="B731" s="18"/>
      <c r="C731" s="191"/>
      <c r="D731" s="191"/>
      <c r="E731" s="18"/>
      <c r="F731" s="18"/>
      <c r="G731" s="18"/>
      <c r="H731" s="18"/>
      <c r="I731" s="18"/>
      <c r="J731" s="18"/>
      <c r="K731" s="18"/>
      <c r="L731" s="18"/>
      <c r="M731" s="18"/>
      <c r="N731" s="18"/>
      <c r="O731" s="18"/>
      <c r="P731" s="18"/>
      <c r="Q731" s="18"/>
      <c r="R731" s="18"/>
      <c r="S731" s="18"/>
      <c r="T731" s="18"/>
      <c r="U731" s="18"/>
      <c r="V731" s="18"/>
      <c r="W731" s="18"/>
      <c r="X731" s="18"/>
      <c r="Y731" s="18"/>
      <c r="Z731" s="18"/>
      <c r="AA731" s="18"/>
      <c r="AB731" s="18"/>
      <c r="AC731" s="18"/>
      <c r="AD731" s="18"/>
      <c r="AE731" s="18"/>
      <c r="AF731" s="18"/>
      <c r="AG731" s="18"/>
    </row>
    <row r="732" spans="1:33" ht="16.5" customHeight="1" x14ac:dyDescent="0.3">
      <c r="A732" s="18"/>
      <c r="B732" s="18"/>
      <c r="C732" s="191"/>
      <c r="D732" s="191"/>
      <c r="E732" s="18"/>
      <c r="F732" s="18"/>
      <c r="G732" s="18"/>
      <c r="H732" s="18"/>
      <c r="I732" s="18"/>
      <c r="J732" s="18"/>
      <c r="K732" s="18"/>
      <c r="L732" s="18"/>
      <c r="M732" s="18"/>
      <c r="N732" s="18"/>
      <c r="O732" s="18"/>
      <c r="P732" s="18"/>
      <c r="Q732" s="18"/>
      <c r="R732" s="18"/>
      <c r="S732" s="18"/>
      <c r="T732" s="18"/>
      <c r="U732" s="18"/>
      <c r="V732" s="18"/>
      <c r="W732" s="18"/>
      <c r="X732" s="18"/>
      <c r="Y732" s="18"/>
      <c r="Z732" s="18"/>
      <c r="AA732" s="18"/>
      <c r="AB732" s="18"/>
      <c r="AC732" s="18"/>
      <c r="AD732" s="18"/>
      <c r="AE732" s="18"/>
      <c r="AF732" s="18"/>
      <c r="AG732" s="18"/>
    </row>
    <row r="733" spans="1:33" ht="16.5" customHeight="1" x14ac:dyDescent="0.3">
      <c r="A733" s="18"/>
      <c r="B733" s="18"/>
      <c r="C733" s="191"/>
      <c r="D733" s="191"/>
      <c r="E733" s="18"/>
      <c r="F733" s="18"/>
      <c r="G733" s="18"/>
      <c r="H733" s="18"/>
      <c r="I733" s="18"/>
      <c r="J733" s="18"/>
      <c r="K733" s="18"/>
      <c r="L733" s="18"/>
      <c r="M733" s="18"/>
      <c r="N733" s="18"/>
      <c r="O733" s="18"/>
      <c r="P733" s="18"/>
      <c r="Q733" s="18"/>
      <c r="R733" s="18"/>
      <c r="S733" s="18"/>
      <c r="T733" s="18"/>
      <c r="U733" s="18"/>
      <c r="V733" s="18"/>
      <c r="W733" s="18"/>
      <c r="X733" s="18"/>
      <c r="Y733" s="18"/>
      <c r="Z733" s="18"/>
      <c r="AA733" s="18"/>
      <c r="AB733" s="18"/>
      <c r="AC733" s="18"/>
      <c r="AD733" s="18"/>
      <c r="AE733" s="18"/>
      <c r="AF733" s="18"/>
      <c r="AG733" s="18"/>
    </row>
    <row r="734" spans="1:33" ht="16.5" customHeight="1" x14ac:dyDescent="0.3">
      <c r="A734" s="18"/>
      <c r="B734" s="18"/>
      <c r="C734" s="191"/>
      <c r="D734" s="191"/>
      <c r="E734" s="18"/>
      <c r="F734" s="18"/>
      <c r="G734" s="18"/>
      <c r="H734" s="18"/>
      <c r="I734" s="18"/>
      <c r="J734" s="18"/>
      <c r="K734" s="18"/>
      <c r="L734" s="18"/>
      <c r="M734" s="18"/>
      <c r="N734" s="18"/>
      <c r="O734" s="18"/>
      <c r="P734" s="18"/>
      <c r="Q734" s="18"/>
      <c r="R734" s="18"/>
      <c r="S734" s="18"/>
      <c r="T734" s="18"/>
      <c r="U734" s="18"/>
      <c r="V734" s="18"/>
      <c r="W734" s="18"/>
      <c r="X734" s="18"/>
      <c r="Y734" s="18"/>
      <c r="Z734" s="18"/>
      <c r="AA734" s="18"/>
      <c r="AB734" s="18"/>
      <c r="AC734" s="18"/>
      <c r="AD734" s="18"/>
      <c r="AE734" s="18"/>
      <c r="AF734" s="18"/>
      <c r="AG734" s="18"/>
    </row>
    <row r="735" spans="1:33" ht="16.5" customHeight="1" x14ac:dyDescent="0.3">
      <c r="A735" s="18"/>
      <c r="B735" s="18"/>
      <c r="C735" s="191"/>
      <c r="D735" s="191"/>
      <c r="E735" s="18"/>
      <c r="F735" s="18"/>
      <c r="G735" s="18"/>
      <c r="H735" s="18"/>
      <c r="I735" s="18"/>
      <c r="J735" s="18"/>
      <c r="K735" s="18"/>
      <c r="L735" s="18"/>
      <c r="M735" s="18"/>
      <c r="N735" s="18"/>
      <c r="O735" s="18"/>
      <c r="P735" s="18"/>
      <c r="Q735" s="18"/>
      <c r="R735" s="18"/>
      <c r="S735" s="18"/>
      <c r="T735" s="18"/>
      <c r="U735" s="18"/>
      <c r="V735" s="18"/>
      <c r="W735" s="18"/>
      <c r="X735" s="18"/>
      <c r="Y735" s="18"/>
      <c r="Z735" s="18"/>
      <c r="AA735" s="18"/>
      <c r="AB735" s="18"/>
      <c r="AC735" s="18"/>
      <c r="AD735" s="18"/>
      <c r="AE735" s="18"/>
      <c r="AF735" s="18"/>
      <c r="AG735" s="18"/>
    </row>
    <row r="736" spans="1:33" ht="16.5" customHeight="1" x14ac:dyDescent="0.3">
      <c r="A736" s="18"/>
      <c r="B736" s="18"/>
      <c r="C736" s="191"/>
      <c r="D736" s="191"/>
      <c r="E736" s="18"/>
      <c r="F736" s="18"/>
      <c r="G736" s="18"/>
      <c r="H736" s="18"/>
      <c r="I736" s="18"/>
      <c r="J736" s="18"/>
      <c r="K736" s="18"/>
      <c r="L736" s="18"/>
      <c r="M736" s="18"/>
      <c r="N736" s="18"/>
      <c r="O736" s="18"/>
      <c r="P736" s="18"/>
      <c r="Q736" s="18"/>
      <c r="R736" s="18"/>
      <c r="S736" s="18"/>
      <c r="T736" s="18"/>
      <c r="U736" s="18"/>
      <c r="V736" s="18"/>
      <c r="W736" s="18"/>
      <c r="X736" s="18"/>
      <c r="Y736" s="18"/>
      <c r="Z736" s="18"/>
      <c r="AA736" s="18"/>
      <c r="AB736" s="18"/>
      <c r="AC736" s="18"/>
      <c r="AD736" s="18"/>
      <c r="AE736" s="18"/>
      <c r="AF736" s="18"/>
      <c r="AG736" s="18"/>
    </row>
    <row r="737" spans="1:33" ht="16.5" customHeight="1" x14ac:dyDescent="0.3">
      <c r="A737" s="18"/>
      <c r="B737" s="18"/>
      <c r="C737" s="191"/>
      <c r="D737" s="191"/>
      <c r="E737" s="18"/>
      <c r="F737" s="18"/>
      <c r="G737" s="18"/>
      <c r="H737" s="18"/>
      <c r="I737" s="18"/>
      <c r="J737" s="18"/>
      <c r="K737" s="18"/>
      <c r="L737" s="18"/>
      <c r="M737" s="18"/>
      <c r="N737" s="18"/>
      <c r="O737" s="18"/>
      <c r="P737" s="18"/>
      <c r="Q737" s="18"/>
      <c r="R737" s="18"/>
      <c r="S737" s="18"/>
      <c r="T737" s="18"/>
      <c r="U737" s="18"/>
      <c r="V737" s="18"/>
      <c r="W737" s="18"/>
      <c r="X737" s="18"/>
      <c r="Y737" s="18"/>
      <c r="Z737" s="18"/>
      <c r="AA737" s="18"/>
      <c r="AB737" s="18"/>
      <c r="AC737" s="18"/>
      <c r="AD737" s="18"/>
      <c r="AE737" s="18"/>
      <c r="AF737" s="18"/>
      <c r="AG737" s="18"/>
    </row>
    <row r="738" spans="1:33" ht="16.5" customHeight="1" x14ac:dyDescent="0.3">
      <c r="A738" s="18"/>
      <c r="B738" s="18"/>
      <c r="C738" s="191"/>
      <c r="D738" s="191"/>
      <c r="E738" s="18"/>
      <c r="F738" s="18"/>
      <c r="G738" s="18"/>
      <c r="H738" s="18"/>
      <c r="I738" s="18"/>
      <c r="J738" s="18"/>
      <c r="K738" s="18"/>
      <c r="L738" s="18"/>
      <c r="M738" s="18"/>
      <c r="N738" s="18"/>
      <c r="O738" s="18"/>
      <c r="P738" s="18"/>
      <c r="Q738" s="18"/>
      <c r="R738" s="18"/>
      <c r="S738" s="18"/>
      <c r="T738" s="18"/>
      <c r="U738" s="18"/>
      <c r="V738" s="18"/>
      <c r="W738" s="18"/>
      <c r="X738" s="18"/>
      <c r="Y738" s="18"/>
      <c r="Z738" s="18"/>
      <c r="AA738" s="18"/>
      <c r="AB738" s="18"/>
      <c r="AC738" s="18"/>
      <c r="AD738" s="18"/>
      <c r="AE738" s="18"/>
      <c r="AF738" s="18"/>
      <c r="AG738" s="18"/>
    </row>
    <row r="739" spans="1:33" ht="16.5" customHeight="1" x14ac:dyDescent="0.3">
      <c r="A739" s="18"/>
      <c r="B739" s="18"/>
      <c r="C739" s="191"/>
      <c r="D739" s="191"/>
      <c r="E739" s="18"/>
      <c r="F739" s="18"/>
      <c r="G739" s="18"/>
      <c r="H739" s="18"/>
      <c r="I739" s="18"/>
      <c r="J739" s="18"/>
      <c r="K739" s="18"/>
      <c r="L739" s="18"/>
      <c r="M739" s="18"/>
      <c r="N739" s="18"/>
      <c r="O739" s="18"/>
      <c r="P739" s="18"/>
      <c r="Q739" s="18"/>
      <c r="R739" s="18"/>
      <c r="S739" s="18"/>
      <c r="T739" s="18"/>
      <c r="U739" s="18"/>
      <c r="V739" s="18"/>
      <c r="W739" s="18"/>
      <c r="X739" s="18"/>
      <c r="Y739" s="18"/>
      <c r="Z739" s="18"/>
      <c r="AA739" s="18"/>
      <c r="AB739" s="18"/>
      <c r="AC739" s="18"/>
      <c r="AD739" s="18"/>
      <c r="AE739" s="18"/>
      <c r="AF739" s="18"/>
      <c r="AG739" s="18"/>
    </row>
    <row r="740" spans="1:33" ht="16.5" customHeight="1" x14ac:dyDescent="0.3">
      <c r="A740" s="18"/>
      <c r="B740" s="18"/>
      <c r="C740" s="191"/>
      <c r="D740" s="191"/>
      <c r="E740" s="18"/>
      <c r="F740" s="18"/>
      <c r="G740" s="18"/>
      <c r="H740" s="18"/>
      <c r="I740" s="18"/>
      <c r="J740" s="18"/>
      <c r="K740" s="18"/>
      <c r="L740" s="18"/>
      <c r="M740" s="18"/>
      <c r="N740" s="18"/>
      <c r="O740" s="18"/>
      <c r="P740" s="18"/>
      <c r="Q740" s="18"/>
      <c r="R740" s="18"/>
      <c r="S740" s="18"/>
      <c r="T740" s="18"/>
      <c r="U740" s="18"/>
      <c r="V740" s="18"/>
      <c r="W740" s="18"/>
      <c r="X740" s="18"/>
      <c r="Y740" s="18"/>
      <c r="Z740" s="18"/>
      <c r="AA740" s="18"/>
      <c r="AB740" s="18"/>
      <c r="AC740" s="18"/>
      <c r="AD740" s="18"/>
      <c r="AE740" s="18"/>
      <c r="AF740" s="18"/>
      <c r="AG740" s="18"/>
    </row>
    <row r="741" spans="1:33" ht="16.5" customHeight="1" x14ac:dyDescent="0.3">
      <c r="A741" s="18"/>
      <c r="B741" s="18"/>
      <c r="C741" s="191"/>
      <c r="D741" s="191"/>
      <c r="E741" s="18"/>
      <c r="F741" s="18"/>
      <c r="G741" s="18"/>
      <c r="H741" s="18"/>
      <c r="I741" s="18"/>
      <c r="J741" s="18"/>
      <c r="K741" s="18"/>
      <c r="L741" s="18"/>
      <c r="M741" s="18"/>
      <c r="N741" s="18"/>
      <c r="O741" s="18"/>
      <c r="P741" s="18"/>
      <c r="Q741" s="18"/>
      <c r="R741" s="18"/>
      <c r="S741" s="18"/>
      <c r="T741" s="18"/>
      <c r="U741" s="18"/>
      <c r="V741" s="18"/>
      <c r="W741" s="18"/>
      <c r="X741" s="18"/>
      <c r="Y741" s="18"/>
      <c r="Z741" s="18"/>
      <c r="AA741" s="18"/>
      <c r="AB741" s="18"/>
      <c r="AC741" s="18"/>
      <c r="AD741" s="18"/>
      <c r="AE741" s="18"/>
      <c r="AF741" s="18"/>
      <c r="AG741" s="18"/>
    </row>
    <row r="742" spans="1:33" ht="16.5" customHeight="1" x14ac:dyDescent="0.3">
      <c r="A742" s="18"/>
      <c r="B742" s="18"/>
      <c r="C742" s="191"/>
      <c r="D742" s="191"/>
      <c r="E742" s="18"/>
      <c r="F742" s="18"/>
      <c r="G742" s="18"/>
      <c r="H742" s="18"/>
      <c r="I742" s="18"/>
      <c r="J742" s="18"/>
      <c r="K742" s="18"/>
      <c r="L742" s="18"/>
      <c r="M742" s="18"/>
      <c r="N742" s="18"/>
      <c r="O742" s="18"/>
      <c r="P742" s="18"/>
      <c r="Q742" s="18"/>
      <c r="R742" s="18"/>
      <c r="S742" s="18"/>
      <c r="T742" s="18"/>
      <c r="U742" s="18"/>
      <c r="V742" s="18"/>
      <c r="W742" s="18"/>
      <c r="X742" s="18"/>
      <c r="Y742" s="18"/>
      <c r="Z742" s="18"/>
      <c r="AA742" s="18"/>
      <c r="AB742" s="18"/>
      <c r="AC742" s="18"/>
      <c r="AD742" s="18"/>
      <c r="AE742" s="18"/>
      <c r="AF742" s="18"/>
      <c r="AG742" s="18"/>
    </row>
    <row r="743" spans="1:33" ht="16.5" customHeight="1" x14ac:dyDescent="0.3">
      <c r="A743" s="18"/>
      <c r="B743" s="18"/>
      <c r="C743" s="191"/>
      <c r="D743" s="191"/>
      <c r="E743" s="18"/>
      <c r="F743" s="18"/>
      <c r="G743" s="18"/>
      <c r="H743" s="18"/>
      <c r="I743" s="18"/>
      <c r="J743" s="18"/>
      <c r="K743" s="18"/>
      <c r="L743" s="18"/>
      <c r="M743" s="18"/>
      <c r="N743" s="18"/>
      <c r="O743" s="18"/>
      <c r="P743" s="18"/>
      <c r="Q743" s="18"/>
      <c r="R743" s="18"/>
      <c r="S743" s="18"/>
      <c r="T743" s="18"/>
      <c r="U743" s="18"/>
      <c r="V743" s="18"/>
      <c r="W743" s="18"/>
      <c r="X743" s="18"/>
      <c r="Y743" s="18"/>
      <c r="Z743" s="18"/>
      <c r="AA743" s="18"/>
      <c r="AB743" s="18"/>
      <c r="AC743" s="18"/>
      <c r="AD743" s="18"/>
      <c r="AE743" s="18"/>
      <c r="AF743" s="18"/>
      <c r="AG743" s="18"/>
    </row>
    <row r="744" spans="1:33" ht="16.5" customHeight="1" x14ac:dyDescent="0.3">
      <c r="A744" s="18"/>
      <c r="B744" s="18"/>
      <c r="C744" s="191"/>
      <c r="D744" s="191"/>
      <c r="E744" s="18"/>
      <c r="F744" s="18"/>
      <c r="G744" s="18"/>
      <c r="H744" s="18"/>
      <c r="I744" s="18"/>
      <c r="J744" s="18"/>
      <c r="K744" s="18"/>
      <c r="L744" s="18"/>
      <c r="M744" s="18"/>
      <c r="N744" s="18"/>
      <c r="O744" s="18"/>
      <c r="P744" s="18"/>
      <c r="Q744" s="18"/>
      <c r="R744" s="18"/>
      <c r="S744" s="18"/>
      <c r="T744" s="18"/>
      <c r="U744" s="18"/>
      <c r="V744" s="18"/>
      <c r="W744" s="18"/>
      <c r="X744" s="18"/>
      <c r="Y744" s="18"/>
      <c r="Z744" s="18"/>
      <c r="AA744" s="18"/>
      <c r="AB744" s="18"/>
      <c r="AC744" s="18"/>
      <c r="AD744" s="18"/>
      <c r="AE744" s="18"/>
      <c r="AF744" s="18"/>
      <c r="AG744" s="18"/>
    </row>
    <row r="745" spans="1:33" ht="16.5" customHeight="1" x14ac:dyDescent="0.3">
      <c r="A745" s="18"/>
      <c r="B745" s="18"/>
      <c r="C745" s="191"/>
      <c r="D745" s="191"/>
      <c r="E745" s="18"/>
      <c r="F745" s="18"/>
      <c r="G745" s="18"/>
      <c r="H745" s="18"/>
      <c r="I745" s="18"/>
      <c r="J745" s="18"/>
      <c r="K745" s="18"/>
      <c r="L745" s="18"/>
      <c r="M745" s="18"/>
      <c r="N745" s="18"/>
      <c r="O745" s="18"/>
      <c r="P745" s="18"/>
      <c r="Q745" s="18"/>
      <c r="R745" s="18"/>
      <c r="S745" s="18"/>
      <c r="T745" s="18"/>
      <c r="U745" s="18"/>
      <c r="V745" s="18"/>
      <c r="W745" s="18"/>
      <c r="X745" s="18"/>
      <c r="Y745" s="18"/>
      <c r="Z745" s="18"/>
      <c r="AA745" s="18"/>
      <c r="AB745" s="18"/>
      <c r="AC745" s="18"/>
      <c r="AD745" s="18"/>
      <c r="AE745" s="18"/>
      <c r="AF745" s="18"/>
      <c r="AG745" s="18"/>
    </row>
    <row r="746" spans="1:33" ht="16.5" customHeight="1" x14ac:dyDescent="0.3">
      <c r="A746" s="18"/>
      <c r="B746" s="18"/>
      <c r="C746" s="191"/>
      <c r="D746" s="191"/>
      <c r="E746" s="18"/>
      <c r="F746" s="18"/>
      <c r="G746" s="18"/>
      <c r="H746" s="18"/>
      <c r="I746" s="18"/>
      <c r="J746" s="18"/>
      <c r="K746" s="18"/>
      <c r="L746" s="18"/>
      <c r="M746" s="18"/>
      <c r="N746" s="18"/>
      <c r="O746" s="18"/>
      <c r="P746" s="18"/>
      <c r="Q746" s="18"/>
      <c r="R746" s="18"/>
      <c r="S746" s="18"/>
      <c r="T746" s="18"/>
      <c r="U746" s="18"/>
      <c r="V746" s="18"/>
      <c r="W746" s="18"/>
      <c r="X746" s="18"/>
      <c r="Y746" s="18"/>
      <c r="Z746" s="18"/>
      <c r="AA746" s="18"/>
      <c r="AB746" s="18"/>
      <c r="AC746" s="18"/>
      <c r="AD746" s="18"/>
      <c r="AE746" s="18"/>
      <c r="AF746" s="18"/>
      <c r="AG746" s="18"/>
    </row>
    <row r="747" spans="1:33" ht="16.5" customHeight="1" x14ac:dyDescent="0.3">
      <c r="A747" s="18"/>
      <c r="B747" s="18"/>
      <c r="C747" s="191"/>
      <c r="D747" s="191"/>
      <c r="E747" s="18"/>
      <c r="F747" s="18"/>
      <c r="G747" s="18"/>
      <c r="H747" s="18"/>
      <c r="I747" s="18"/>
      <c r="J747" s="18"/>
      <c r="K747" s="18"/>
      <c r="L747" s="18"/>
      <c r="M747" s="18"/>
      <c r="N747" s="18"/>
      <c r="O747" s="18"/>
      <c r="P747" s="18"/>
      <c r="Q747" s="18"/>
      <c r="R747" s="18"/>
      <c r="S747" s="18"/>
      <c r="T747" s="18"/>
      <c r="U747" s="18"/>
      <c r="V747" s="18"/>
      <c r="W747" s="18"/>
      <c r="X747" s="18"/>
      <c r="Y747" s="18"/>
      <c r="Z747" s="18"/>
      <c r="AA747" s="18"/>
      <c r="AB747" s="18"/>
      <c r="AC747" s="18"/>
      <c r="AD747" s="18"/>
      <c r="AE747" s="18"/>
      <c r="AF747" s="18"/>
      <c r="AG747" s="18"/>
    </row>
    <row r="748" spans="1:33" ht="16.5" customHeight="1" x14ac:dyDescent="0.3">
      <c r="A748" s="18"/>
      <c r="B748" s="18"/>
      <c r="C748" s="191"/>
      <c r="D748" s="191"/>
      <c r="E748" s="18"/>
      <c r="F748" s="18"/>
      <c r="G748" s="18"/>
      <c r="H748" s="18"/>
      <c r="I748" s="18"/>
      <c r="J748" s="18"/>
      <c r="K748" s="18"/>
      <c r="L748" s="18"/>
      <c r="M748" s="18"/>
      <c r="N748" s="18"/>
      <c r="O748" s="18"/>
      <c r="P748" s="18"/>
      <c r="Q748" s="18"/>
      <c r="R748" s="18"/>
      <c r="S748" s="18"/>
      <c r="T748" s="18"/>
      <c r="U748" s="18"/>
      <c r="V748" s="18"/>
      <c r="W748" s="18"/>
      <c r="X748" s="18"/>
      <c r="Y748" s="18"/>
      <c r="Z748" s="18"/>
      <c r="AA748" s="18"/>
      <c r="AB748" s="18"/>
      <c r="AC748" s="18"/>
      <c r="AD748" s="18"/>
      <c r="AE748" s="18"/>
      <c r="AF748" s="18"/>
      <c r="AG748" s="18"/>
    </row>
    <row r="749" spans="1:33" ht="16.5" customHeight="1" x14ac:dyDescent="0.3">
      <c r="A749" s="18"/>
      <c r="B749" s="18"/>
      <c r="C749" s="191"/>
      <c r="D749" s="191"/>
      <c r="E749" s="18"/>
      <c r="F749" s="18"/>
      <c r="G749" s="18"/>
      <c r="H749" s="18"/>
      <c r="I749" s="18"/>
      <c r="J749" s="18"/>
      <c r="K749" s="18"/>
      <c r="L749" s="18"/>
      <c r="M749" s="18"/>
      <c r="N749" s="18"/>
      <c r="O749" s="18"/>
      <c r="P749" s="18"/>
      <c r="Q749" s="18"/>
      <c r="R749" s="18"/>
      <c r="S749" s="18"/>
      <c r="T749" s="18"/>
      <c r="U749" s="18"/>
      <c r="V749" s="18"/>
      <c r="W749" s="18"/>
      <c r="X749" s="18"/>
      <c r="Y749" s="18"/>
      <c r="Z749" s="18"/>
      <c r="AA749" s="18"/>
      <c r="AB749" s="18"/>
      <c r="AC749" s="18"/>
      <c r="AD749" s="18"/>
      <c r="AE749" s="18"/>
      <c r="AF749" s="18"/>
      <c r="AG749" s="18"/>
    </row>
    <row r="750" spans="1:33" ht="16.5" customHeight="1" x14ac:dyDescent="0.3">
      <c r="A750" s="18"/>
      <c r="B750" s="18"/>
      <c r="C750" s="191"/>
      <c r="D750" s="191"/>
      <c r="E750" s="18"/>
      <c r="F750" s="18"/>
      <c r="G750" s="18"/>
      <c r="H750" s="18"/>
      <c r="I750" s="18"/>
      <c r="J750" s="18"/>
      <c r="K750" s="18"/>
      <c r="L750" s="18"/>
      <c r="M750" s="18"/>
      <c r="N750" s="18"/>
      <c r="O750" s="18"/>
      <c r="P750" s="18"/>
      <c r="Q750" s="18"/>
      <c r="R750" s="18"/>
      <c r="S750" s="18"/>
      <c r="T750" s="18"/>
      <c r="U750" s="18"/>
      <c r="V750" s="18"/>
      <c r="W750" s="18"/>
      <c r="X750" s="18"/>
      <c r="Y750" s="18"/>
      <c r="Z750" s="18"/>
      <c r="AA750" s="18"/>
      <c r="AB750" s="18"/>
      <c r="AC750" s="18"/>
      <c r="AD750" s="18"/>
      <c r="AE750" s="18"/>
      <c r="AF750" s="18"/>
      <c r="AG750" s="18"/>
    </row>
    <row r="751" spans="1:33" ht="16.5" customHeight="1" x14ac:dyDescent="0.3">
      <c r="A751" s="18"/>
      <c r="B751" s="18"/>
      <c r="C751" s="191"/>
      <c r="D751" s="191"/>
      <c r="E751" s="18"/>
      <c r="F751" s="18"/>
      <c r="G751" s="18"/>
      <c r="H751" s="18"/>
      <c r="I751" s="18"/>
      <c r="J751" s="18"/>
      <c r="K751" s="18"/>
      <c r="L751" s="18"/>
      <c r="M751" s="18"/>
      <c r="N751" s="18"/>
      <c r="O751" s="18"/>
      <c r="P751" s="18"/>
      <c r="Q751" s="18"/>
      <c r="R751" s="18"/>
      <c r="S751" s="18"/>
      <c r="T751" s="18"/>
      <c r="U751" s="18"/>
      <c r="V751" s="18"/>
      <c r="W751" s="18"/>
      <c r="X751" s="18"/>
      <c r="Y751" s="18"/>
      <c r="Z751" s="18"/>
      <c r="AA751" s="18"/>
      <c r="AB751" s="18"/>
      <c r="AC751" s="18"/>
      <c r="AD751" s="18"/>
      <c r="AE751" s="18"/>
      <c r="AF751" s="18"/>
      <c r="AG751" s="18"/>
    </row>
    <row r="752" spans="1:33" ht="16.5" customHeight="1" x14ac:dyDescent="0.3">
      <c r="A752" s="18"/>
      <c r="B752" s="18"/>
      <c r="C752" s="191"/>
      <c r="D752" s="191"/>
      <c r="E752" s="18"/>
      <c r="F752" s="18"/>
      <c r="G752" s="18"/>
      <c r="H752" s="18"/>
      <c r="I752" s="18"/>
      <c r="J752" s="18"/>
      <c r="K752" s="18"/>
      <c r="L752" s="18"/>
      <c r="M752" s="18"/>
      <c r="N752" s="18"/>
      <c r="O752" s="18"/>
      <c r="P752" s="18"/>
      <c r="Q752" s="18"/>
      <c r="R752" s="18"/>
      <c r="S752" s="18"/>
      <c r="T752" s="18"/>
      <c r="U752" s="18"/>
      <c r="V752" s="18"/>
      <c r="W752" s="18"/>
      <c r="X752" s="18"/>
      <c r="Y752" s="18"/>
      <c r="Z752" s="18"/>
      <c r="AA752" s="18"/>
      <c r="AB752" s="18"/>
      <c r="AC752" s="18"/>
      <c r="AD752" s="18"/>
      <c r="AE752" s="18"/>
      <c r="AF752" s="18"/>
      <c r="AG752" s="18"/>
    </row>
    <row r="753" spans="1:33" ht="16.5" customHeight="1" x14ac:dyDescent="0.3">
      <c r="A753" s="18"/>
      <c r="B753" s="18"/>
      <c r="C753" s="191"/>
      <c r="D753" s="191"/>
      <c r="E753" s="18"/>
      <c r="F753" s="18"/>
      <c r="G753" s="18"/>
      <c r="H753" s="18"/>
      <c r="I753" s="18"/>
      <c r="J753" s="18"/>
      <c r="K753" s="18"/>
      <c r="L753" s="18"/>
      <c r="M753" s="18"/>
      <c r="N753" s="18"/>
      <c r="O753" s="18"/>
      <c r="P753" s="18"/>
      <c r="Q753" s="18"/>
      <c r="R753" s="18"/>
      <c r="S753" s="18"/>
      <c r="T753" s="18"/>
      <c r="U753" s="18"/>
      <c r="V753" s="18"/>
      <c r="W753" s="18"/>
      <c r="X753" s="18"/>
      <c r="Y753" s="18"/>
      <c r="Z753" s="18"/>
      <c r="AA753" s="18"/>
      <c r="AB753" s="18"/>
      <c r="AC753" s="18"/>
      <c r="AD753" s="18"/>
      <c r="AE753" s="18"/>
      <c r="AF753" s="18"/>
      <c r="AG753" s="18"/>
    </row>
    <row r="754" spans="1:33" ht="16.5" customHeight="1" x14ac:dyDescent="0.3">
      <c r="A754" s="18"/>
      <c r="B754" s="18"/>
      <c r="C754" s="191"/>
      <c r="D754" s="191"/>
      <c r="E754" s="18"/>
      <c r="F754" s="18"/>
      <c r="G754" s="18"/>
      <c r="H754" s="18"/>
      <c r="I754" s="18"/>
      <c r="J754" s="18"/>
      <c r="K754" s="18"/>
      <c r="L754" s="18"/>
      <c r="M754" s="18"/>
      <c r="N754" s="18"/>
      <c r="O754" s="18"/>
      <c r="P754" s="18"/>
      <c r="Q754" s="18"/>
      <c r="R754" s="18"/>
      <c r="S754" s="18"/>
      <c r="T754" s="18"/>
      <c r="U754" s="18"/>
      <c r="V754" s="18"/>
      <c r="W754" s="18"/>
      <c r="X754" s="18"/>
      <c r="Y754" s="18"/>
      <c r="Z754" s="18"/>
      <c r="AA754" s="18"/>
      <c r="AB754" s="18"/>
      <c r="AC754" s="18"/>
      <c r="AD754" s="18"/>
      <c r="AE754" s="18"/>
      <c r="AF754" s="18"/>
      <c r="AG754" s="18"/>
    </row>
    <row r="755" spans="1:33" ht="16.5" customHeight="1" x14ac:dyDescent="0.3">
      <c r="A755" s="18"/>
      <c r="B755" s="18"/>
      <c r="C755" s="191"/>
      <c r="D755" s="191"/>
      <c r="E755" s="18"/>
      <c r="F755" s="18"/>
      <c r="G755" s="18"/>
      <c r="H755" s="18"/>
      <c r="I755" s="18"/>
      <c r="J755" s="18"/>
      <c r="K755" s="18"/>
      <c r="L755" s="18"/>
      <c r="M755" s="18"/>
      <c r="N755" s="18"/>
      <c r="O755" s="18"/>
      <c r="P755" s="18"/>
      <c r="Q755" s="18"/>
      <c r="R755" s="18"/>
      <c r="S755" s="18"/>
      <c r="T755" s="18"/>
      <c r="U755" s="18"/>
      <c r="V755" s="18"/>
      <c r="W755" s="18"/>
      <c r="X755" s="18"/>
      <c r="Y755" s="18"/>
      <c r="Z755" s="18"/>
      <c r="AA755" s="18"/>
      <c r="AB755" s="18"/>
      <c r="AC755" s="18"/>
      <c r="AD755" s="18"/>
      <c r="AE755" s="18"/>
      <c r="AF755" s="18"/>
      <c r="AG755" s="18"/>
    </row>
    <row r="756" spans="1:33" ht="16.5" customHeight="1" x14ac:dyDescent="0.3">
      <c r="A756" s="18"/>
      <c r="B756" s="18"/>
      <c r="C756" s="191"/>
      <c r="D756" s="191"/>
      <c r="E756" s="18"/>
      <c r="F756" s="18"/>
      <c r="G756" s="18"/>
      <c r="H756" s="18"/>
      <c r="I756" s="18"/>
      <c r="J756" s="18"/>
      <c r="K756" s="18"/>
      <c r="L756" s="18"/>
      <c r="M756" s="18"/>
      <c r="N756" s="18"/>
      <c r="O756" s="18"/>
      <c r="P756" s="18"/>
      <c r="Q756" s="18"/>
      <c r="R756" s="18"/>
      <c r="S756" s="18"/>
      <c r="T756" s="18"/>
      <c r="U756" s="18"/>
      <c r="V756" s="18"/>
      <c r="W756" s="18"/>
      <c r="X756" s="18"/>
      <c r="Y756" s="18"/>
      <c r="Z756" s="18"/>
      <c r="AA756" s="18"/>
      <c r="AB756" s="18"/>
      <c r="AC756" s="18"/>
      <c r="AD756" s="18"/>
      <c r="AE756" s="18"/>
      <c r="AF756" s="18"/>
      <c r="AG756" s="18"/>
    </row>
    <row r="757" spans="1:33" ht="16.5" customHeight="1" x14ac:dyDescent="0.3">
      <c r="A757" s="18"/>
      <c r="B757" s="18"/>
      <c r="C757" s="191"/>
      <c r="D757" s="191"/>
      <c r="E757" s="18"/>
      <c r="F757" s="18"/>
      <c r="G757" s="18"/>
      <c r="H757" s="18"/>
      <c r="I757" s="18"/>
      <c r="J757" s="18"/>
      <c r="K757" s="18"/>
      <c r="L757" s="18"/>
      <c r="M757" s="18"/>
      <c r="N757" s="18"/>
      <c r="O757" s="18"/>
      <c r="P757" s="18"/>
      <c r="Q757" s="18"/>
      <c r="R757" s="18"/>
      <c r="S757" s="18"/>
      <c r="T757" s="18"/>
      <c r="U757" s="18"/>
      <c r="V757" s="18"/>
      <c r="W757" s="18"/>
      <c r="X757" s="18"/>
      <c r="Y757" s="18"/>
      <c r="Z757" s="18"/>
      <c r="AA757" s="18"/>
      <c r="AB757" s="18"/>
      <c r="AC757" s="18"/>
      <c r="AD757" s="18"/>
      <c r="AE757" s="18"/>
      <c r="AF757" s="18"/>
      <c r="AG757" s="18"/>
    </row>
    <row r="758" spans="1:33" ht="16.5" customHeight="1" x14ac:dyDescent="0.3">
      <c r="A758" s="18"/>
      <c r="B758" s="18"/>
      <c r="C758" s="191"/>
      <c r="D758" s="191"/>
      <c r="E758" s="18"/>
      <c r="F758" s="18"/>
      <c r="G758" s="18"/>
      <c r="H758" s="18"/>
      <c r="I758" s="18"/>
      <c r="J758" s="18"/>
      <c r="K758" s="18"/>
      <c r="L758" s="18"/>
      <c r="M758" s="18"/>
      <c r="N758" s="18"/>
      <c r="O758" s="18"/>
      <c r="P758" s="18"/>
      <c r="Q758" s="18"/>
      <c r="R758" s="18"/>
      <c r="S758" s="18"/>
      <c r="T758" s="18"/>
      <c r="U758" s="18"/>
      <c r="V758" s="18"/>
      <c r="W758" s="18"/>
      <c r="X758" s="18"/>
      <c r="Y758" s="18"/>
      <c r="Z758" s="18"/>
      <c r="AA758" s="18"/>
      <c r="AB758" s="18"/>
      <c r="AC758" s="18"/>
      <c r="AD758" s="18"/>
      <c r="AE758" s="18"/>
      <c r="AF758" s="18"/>
      <c r="AG758" s="18"/>
    </row>
    <row r="759" spans="1:33" ht="16.5" customHeight="1" x14ac:dyDescent="0.3">
      <c r="A759" s="18"/>
      <c r="B759" s="18"/>
      <c r="C759" s="191"/>
      <c r="D759" s="191"/>
      <c r="E759" s="18"/>
      <c r="F759" s="18"/>
      <c r="G759" s="18"/>
      <c r="H759" s="18"/>
      <c r="I759" s="18"/>
      <c r="J759" s="18"/>
      <c r="K759" s="18"/>
      <c r="L759" s="18"/>
      <c r="M759" s="18"/>
      <c r="N759" s="18"/>
      <c r="O759" s="18"/>
      <c r="P759" s="18"/>
      <c r="Q759" s="18"/>
      <c r="R759" s="18"/>
      <c r="S759" s="18"/>
      <c r="T759" s="18"/>
      <c r="U759" s="18"/>
      <c r="V759" s="18"/>
      <c r="W759" s="18"/>
      <c r="X759" s="18"/>
      <c r="Y759" s="18"/>
      <c r="Z759" s="18"/>
      <c r="AA759" s="18"/>
      <c r="AB759" s="18"/>
      <c r="AC759" s="18"/>
      <c r="AD759" s="18"/>
      <c r="AE759" s="18"/>
      <c r="AF759" s="18"/>
      <c r="AG759" s="18"/>
    </row>
    <row r="760" spans="1:33" ht="16.5" customHeight="1" x14ac:dyDescent="0.3">
      <c r="A760" s="18"/>
      <c r="B760" s="18"/>
      <c r="C760" s="191"/>
      <c r="D760" s="191"/>
      <c r="E760" s="18"/>
      <c r="F760" s="18"/>
      <c r="G760" s="18"/>
      <c r="H760" s="18"/>
      <c r="I760" s="18"/>
      <c r="J760" s="18"/>
      <c r="K760" s="18"/>
      <c r="L760" s="18"/>
      <c r="M760" s="18"/>
      <c r="N760" s="18"/>
      <c r="O760" s="18"/>
      <c r="P760" s="18"/>
      <c r="Q760" s="18"/>
      <c r="R760" s="18"/>
      <c r="S760" s="18"/>
      <c r="T760" s="18"/>
      <c r="U760" s="18"/>
      <c r="V760" s="18"/>
      <c r="W760" s="18"/>
      <c r="X760" s="18"/>
      <c r="Y760" s="18"/>
      <c r="Z760" s="18"/>
      <c r="AA760" s="18"/>
      <c r="AB760" s="18"/>
      <c r="AC760" s="18"/>
      <c r="AD760" s="18"/>
      <c r="AE760" s="18"/>
      <c r="AF760" s="18"/>
      <c r="AG760" s="18"/>
    </row>
    <row r="761" spans="1:33" ht="16.5" customHeight="1" x14ac:dyDescent="0.3">
      <c r="A761" s="18"/>
      <c r="B761" s="18"/>
      <c r="C761" s="191"/>
      <c r="D761" s="191"/>
      <c r="E761" s="18"/>
      <c r="F761" s="18"/>
      <c r="G761" s="18"/>
      <c r="H761" s="18"/>
      <c r="I761" s="18"/>
      <c r="J761" s="18"/>
      <c r="K761" s="18"/>
      <c r="L761" s="18"/>
      <c r="M761" s="18"/>
      <c r="N761" s="18"/>
      <c r="O761" s="18"/>
      <c r="P761" s="18"/>
      <c r="Q761" s="18"/>
      <c r="R761" s="18"/>
      <c r="S761" s="18"/>
      <c r="T761" s="18"/>
      <c r="U761" s="18"/>
      <c r="V761" s="18"/>
      <c r="W761" s="18"/>
      <c r="X761" s="18"/>
      <c r="Y761" s="18"/>
      <c r="Z761" s="18"/>
      <c r="AA761" s="18"/>
      <c r="AB761" s="18"/>
      <c r="AC761" s="18"/>
      <c r="AD761" s="18"/>
      <c r="AE761" s="18"/>
      <c r="AF761" s="18"/>
      <c r="AG761" s="18"/>
    </row>
    <row r="762" spans="1:33" ht="16.5" customHeight="1" x14ac:dyDescent="0.3">
      <c r="A762" s="18"/>
      <c r="B762" s="18"/>
      <c r="C762" s="191"/>
      <c r="D762" s="191"/>
      <c r="E762" s="18"/>
      <c r="F762" s="18"/>
      <c r="G762" s="18"/>
      <c r="H762" s="18"/>
      <c r="I762" s="18"/>
      <c r="J762" s="18"/>
      <c r="K762" s="18"/>
      <c r="L762" s="18"/>
      <c r="M762" s="18"/>
      <c r="N762" s="18"/>
      <c r="O762" s="18"/>
      <c r="P762" s="18"/>
      <c r="Q762" s="18"/>
      <c r="R762" s="18"/>
      <c r="S762" s="18"/>
      <c r="T762" s="18"/>
      <c r="U762" s="18"/>
      <c r="V762" s="18"/>
      <c r="W762" s="18"/>
      <c r="X762" s="18"/>
      <c r="Y762" s="18"/>
      <c r="Z762" s="18"/>
      <c r="AA762" s="18"/>
      <c r="AB762" s="18"/>
      <c r="AC762" s="18"/>
      <c r="AD762" s="18"/>
      <c r="AE762" s="18"/>
      <c r="AF762" s="18"/>
      <c r="AG762" s="18"/>
    </row>
    <row r="763" spans="1:33" ht="16.5" customHeight="1" x14ac:dyDescent="0.3">
      <c r="A763" s="18"/>
      <c r="B763" s="18"/>
      <c r="C763" s="191"/>
      <c r="D763" s="191"/>
      <c r="E763" s="18"/>
      <c r="F763" s="18"/>
      <c r="G763" s="18"/>
      <c r="H763" s="18"/>
      <c r="I763" s="18"/>
      <c r="J763" s="18"/>
      <c r="K763" s="18"/>
      <c r="L763" s="18"/>
      <c r="M763" s="18"/>
      <c r="N763" s="18"/>
      <c r="O763" s="18"/>
      <c r="P763" s="18"/>
      <c r="Q763" s="18"/>
      <c r="R763" s="18"/>
      <c r="S763" s="18"/>
      <c r="T763" s="18"/>
      <c r="U763" s="18"/>
      <c r="V763" s="18"/>
      <c r="W763" s="18"/>
      <c r="X763" s="18"/>
      <c r="Y763" s="18"/>
      <c r="Z763" s="18"/>
      <c r="AA763" s="18"/>
      <c r="AB763" s="18"/>
      <c r="AC763" s="18"/>
      <c r="AD763" s="18"/>
      <c r="AE763" s="18"/>
      <c r="AF763" s="18"/>
      <c r="AG763" s="18"/>
    </row>
    <row r="764" spans="1:33" ht="16.5" customHeight="1" x14ac:dyDescent="0.3">
      <c r="A764" s="18"/>
      <c r="B764" s="18"/>
      <c r="C764" s="191"/>
      <c r="D764" s="191"/>
      <c r="E764" s="18"/>
      <c r="F764" s="18"/>
      <c r="G764" s="18"/>
      <c r="H764" s="18"/>
      <c r="I764" s="18"/>
      <c r="J764" s="18"/>
      <c r="K764" s="18"/>
      <c r="L764" s="18"/>
      <c r="M764" s="18"/>
      <c r="N764" s="18"/>
      <c r="O764" s="18"/>
      <c r="P764" s="18"/>
      <c r="Q764" s="18"/>
      <c r="R764" s="18"/>
      <c r="S764" s="18"/>
      <c r="T764" s="18"/>
      <c r="U764" s="18"/>
      <c r="V764" s="18"/>
      <c r="W764" s="18"/>
      <c r="X764" s="18"/>
      <c r="Y764" s="18"/>
      <c r="Z764" s="18"/>
      <c r="AA764" s="18"/>
      <c r="AB764" s="18"/>
      <c r="AC764" s="18"/>
      <c r="AD764" s="18"/>
      <c r="AE764" s="18"/>
      <c r="AF764" s="18"/>
      <c r="AG764" s="18"/>
    </row>
    <row r="765" spans="1:33" ht="16.5" customHeight="1" x14ac:dyDescent="0.3">
      <c r="A765" s="18"/>
      <c r="B765" s="18"/>
      <c r="C765" s="191"/>
      <c r="D765" s="191"/>
      <c r="E765" s="18"/>
      <c r="F765" s="18"/>
      <c r="G765" s="18"/>
      <c r="H765" s="18"/>
      <c r="I765" s="18"/>
      <c r="J765" s="18"/>
      <c r="K765" s="18"/>
      <c r="L765" s="18"/>
      <c r="M765" s="18"/>
      <c r="N765" s="18"/>
      <c r="O765" s="18"/>
      <c r="P765" s="18"/>
      <c r="Q765" s="18"/>
      <c r="R765" s="18"/>
      <c r="S765" s="18"/>
      <c r="T765" s="18"/>
      <c r="U765" s="18"/>
      <c r="V765" s="18"/>
      <c r="W765" s="18"/>
      <c r="X765" s="18"/>
      <c r="Y765" s="18"/>
      <c r="Z765" s="18"/>
      <c r="AA765" s="18"/>
      <c r="AB765" s="18"/>
      <c r="AC765" s="18"/>
      <c r="AD765" s="18"/>
      <c r="AE765" s="18"/>
      <c r="AF765" s="18"/>
      <c r="AG765" s="18"/>
    </row>
    <row r="766" spans="1:33" ht="16.5" customHeight="1" x14ac:dyDescent="0.3">
      <c r="A766" s="18"/>
      <c r="B766" s="18"/>
      <c r="C766" s="191"/>
      <c r="D766" s="191"/>
      <c r="E766" s="18"/>
      <c r="F766" s="18"/>
      <c r="G766" s="18"/>
      <c r="H766" s="18"/>
      <c r="I766" s="18"/>
      <c r="J766" s="18"/>
      <c r="K766" s="18"/>
      <c r="L766" s="18"/>
      <c r="M766" s="18"/>
      <c r="N766" s="18"/>
      <c r="O766" s="18"/>
      <c r="P766" s="18"/>
      <c r="Q766" s="18"/>
      <c r="R766" s="18"/>
      <c r="S766" s="18"/>
      <c r="T766" s="18"/>
      <c r="U766" s="18"/>
      <c r="V766" s="18"/>
      <c r="W766" s="18"/>
      <c r="X766" s="18"/>
      <c r="Y766" s="18"/>
      <c r="Z766" s="18"/>
      <c r="AA766" s="18"/>
      <c r="AB766" s="18"/>
      <c r="AC766" s="18"/>
      <c r="AD766" s="18"/>
      <c r="AE766" s="18"/>
      <c r="AF766" s="18"/>
      <c r="AG766" s="18"/>
    </row>
    <row r="767" spans="1:33" ht="16.5" customHeight="1" x14ac:dyDescent="0.3">
      <c r="A767" s="18"/>
      <c r="B767" s="18"/>
      <c r="C767" s="191"/>
      <c r="D767" s="191"/>
      <c r="E767" s="18"/>
      <c r="F767" s="18"/>
      <c r="G767" s="18"/>
      <c r="H767" s="18"/>
      <c r="I767" s="18"/>
      <c r="J767" s="18"/>
      <c r="K767" s="18"/>
      <c r="L767" s="18"/>
      <c r="M767" s="18"/>
      <c r="N767" s="18"/>
      <c r="O767" s="18"/>
      <c r="P767" s="18"/>
      <c r="Q767" s="18"/>
      <c r="R767" s="18"/>
      <c r="S767" s="18"/>
      <c r="T767" s="18"/>
      <c r="U767" s="18"/>
      <c r="V767" s="18"/>
      <c r="W767" s="18"/>
      <c r="X767" s="18"/>
      <c r="Y767" s="18"/>
      <c r="Z767" s="18"/>
      <c r="AA767" s="18"/>
      <c r="AB767" s="18"/>
      <c r="AC767" s="18"/>
      <c r="AD767" s="18"/>
      <c r="AE767" s="18"/>
      <c r="AF767" s="18"/>
      <c r="AG767" s="18"/>
    </row>
    <row r="768" spans="1:33" ht="16.5" customHeight="1" x14ac:dyDescent="0.3">
      <c r="A768" s="18"/>
      <c r="B768" s="18"/>
      <c r="C768" s="191"/>
      <c r="D768" s="191"/>
      <c r="E768" s="18"/>
      <c r="F768" s="18"/>
      <c r="G768" s="18"/>
      <c r="H768" s="18"/>
      <c r="I768" s="18"/>
      <c r="J768" s="18"/>
      <c r="K768" s="18"/>
      <c r="L768" s="18"/>
      <c r="M768" s="18"/>
      <c r="N768" s="18"/>
      <c r="O768" s="18"/>
      <c r="P768" s="18"/>
      <c r="Q768" s="18"/>
      <c r="R768" s="18"/>
      <c r="S768" s="18"/>
      <c r="T768" s="18"/>
      <c r="U768" s="18"/>
      <c r="V768" s="18"/>
      <c r="W768" s="18"/>
      <c r="X768" s="18"/>
      <c r="Y768" s="18"/>
      <c r="Z768" s="18"/>
      <c r="AA768" s="18"/>
      <c r="AB768" s="18"/>
      <c r="AC768" s="18"/>
      <c r="AD768" s="18"/>
      <c r="AE768" s="18"/>
      <c r="AF768" s="18"/>
      <c r="AG768" s="18"/>
    </row>
    <row r="769" spans="1:33" ht="16.5" customHeight="1" x14ac:dyDescent="0.3">
      <c r="A769" s="18"/>
      <c r="B769" s="18"/>
      <c r="C769" s="191"/>
      <c r="D769" s="191"/>
      <c r="E769" s="18"/>
      <c r="F769" s="18"/>
      <c r="G769" s="18"/>
      <c r="H769" s="18"/>
      <c r="I769" s="18"/>
      <c r="J769" s="18"/>
      <c r="K769" s="18"/>
      <c r="L769" s="18"/>
      <c r="M769" s="18"/>
      <c r="N769" s="18"/>
      <c r="O769" s="18"/>
      <c r="P769" s="18"/>
      <c r="Q769" s="18"/>
      <c r="R769" s="18"/>
      <c r="S769" s="18"/>
      <c r="T769" s="18"/>
      <c r="U769" s="18"/>
      <c r="V769" s="18"/>
      <c r="W769" s="18"/>
      <c r="X769" s="18"/>
      <c r="Y769" s="18"/>
      <c r="Z769" s="18"/>
      <c r="AA769" s="18"/>
      <c r="AB769" s="18"/>
      <c r="AC769" s="18"/>
      <c r="AD769" s="18"/>
      <c r="AE769" s="18"/>
      <c r="AF769" s="18"/>
      <c r="AG769" s="18"/>
    </row>
    <row r="770" spans="1:33" ht="16.5" customHeight="1" x14ac:dyDescent="0.3">
      <c r="A770" s="18"/>
      <c r="B770" s="18"/>
      <c r="C770" s="191"/>
      <c r="D770" s="191"/>
      <c r="E770" s="18"/>
      <c r="F770" s="18"/>
      <c r="G770" s="18"/>
      <c r="H770" s="18"/>
      <c r="I770" s="18"/>
      <c r="J770" s="18"/>
      <c r="K770" s="18"/>
      <c r="L770" s="18"/>
      <c r="M770" s="18"/>
      <c r="N770" s="18"/>
      <c r="O770" s="18"/>
      <c r="P770" s="18"/>
      <c r="Q770" s="18"/>
      <c r="R770" s="18"/>
      <c r="S770" s="18"/>
      <c r="T770" s="18"/>
      <c r="U770" s="18"/>
      <c r="V770" s="18"/>
      <c r="W770" s="18"/>
      <c r="X770" s="18"/>
      <c r="Y770" s="18"/>
      <c r="Z770" s="18"/>
      <c r="AA770" s="18"/>
      <c r="AB770" s="18"/>
      <c r="AC770" s="18"/>
      <c r="AD770" s="18"/>
      <c r="AE770" s="18"/>
      <c r="AF770" s="18"/>
      <c r="AG770" s="18"/>
    </row>
    <row r="771" spans="1:33" ht="16.5" customHeight="1" x14ac:dyDescent="0.3">
      <c r="A771" s="18"/>
      <c r="B771" s="18"/>
      <c r="C771" s="191"/>
      <c r="D771" s="191"/>
      <c r="E771" s="18"/>
      <c r="F771" s="18"/>
      <c r="G771" s="18"/>
      <c r="H771" s="18"/>
      <c r="I771" s="18"/>
      <c r="J771" s="18"/>
      <c r="K771" s="18"/>
      <c r="L771" s="18"/>
      <c r="M771" s="18"/>
      <c r="N771" s="18"/>
      <c r="O771" s="18"/>
      <c r="P771" s="18"/>
      <c r="Q771" s="18"/>
      <c r="R771" s="18"/>
      <c r="S771" s="18"/>
      <c r="T771" s="18"/>
      <c r="U771" s="18"/>
      <c r="V771" s="18"/>
      <c r="W771" s="18"/>
      <c r="X771" s="18"/>
      <c r="Y771" s="18"/>
      <c r="Z771" s="18"/>
      <c r="AA771" s="18"/>
      <c r="AB771" s="18"/>
      <c r="AC771" s="18"/>
      <c r="AD771" s="18"/>
      <c r="AE771" s="18"/>
      <c r="AF771" s="18"/>
      <c r="AG771" s="18"/>
    </row>
    <row r="772" spans="1:33" ht="16.5" customHeight="1" x14ac:dyDescent="0.3">
      <c r="A772" s="18"/>
      <c r="B772" s="18"/>
      <c r="C772" s="191"/>
      <c r="D772" s="191"/>
      <c r="E772" s="18"/>
      <c r="F772" s="18"/>
      <c r="G772" s="18"/>
      <c r="H772" s="18"/>
      <c r="I772" s="18"/>
      <c r="J772" s="18"/>
      <c r="K772" s="18"/>
      <c r="L772" s="18"/>
      <c r="M772" s="18"/>
      <c r="N772" s="18"/>
      <c r="O772" s="18"/>
      <c r="P772" s="18"/>
      <c r="Q772" s="18"/>
      <c r="R772" s="18"/>
      <c r="S772" s="18"/>
      <c r="T772" s="18"/>
      <c r="U772" s="18"/>
      <c r="V772" s="18"/>
      <c r="W772" s="18"/>
      <c r="X772" s="18"/>
      <c r="Y772" s="18"/>
      <c r="Z772" s="18"/>
      <c r="AA772" s="18"/>
      <c r="AB772" s="18"/>
      <c r="AC772" s="18"/>
      <c r="AD772" s="18"/>
      <c r="AE772" s="18"/>
      <c r="AF772" s="18"/>
      <c r="AG772" s="18"/>
    </row>
    <row r="773" spans="1:33" ht="16.5" customHeight="1" x14ac:dyDescent="0.3">
      <c r="A773" s="18"/>
      <c r="B773" s="18"/>
      <c r="C773" s="191"/>
      <c r="D773" s="191"/>
      <c r="E773" s="18"/>
      <c r="F773" s="18"/>
      <c r="G773" s="18"/>
      <c r="H773" s="18"/>
      <c r="I773" s="18"/>
      <c r="J773" s="18"/>
      <c r="K773" s="18"/>
      <c r="L773" s="18"/>
      <c r="M773" s="18"/>
      <c r="N773" s="18"/>
      <c r="O773" s="18"/>
      <c r="P773" s="18"/>
      <c r="Q773" s="18"/>
      <c r="R773" s="18"/>
      <c r="S773" s="18"/>
      <c r="T773" s="18"/>
      <c r="U773" s="18"/>
      <c r="V773" s="18"/>
      <c r="W773" s="18"/>
      <c r="X773" s="18"/>
      <c r="Y773" s="18"/>
      <c r="Z773" s="18"/>
      <c r="AA773" s="18"/>
      <c r="AB773" s="18"/>
      <c r="AC773" s="18"/>
      <c r="AD773" s="18"/>
      <c r="AE773" s="18"/>
      <c r="AF773" s="18"/>
      <c r="AG773" s="18"/>
    </row>
    <row r="774" spans="1:33" ht="16.5" customHeight="1" x14ac:dyDescent="0.3">
      <c r="A774" s="18"/>
      <c r="B774" s="18"/>
      <c r="C774" s="191"/>
      <c r="D774" s="191"/>
      <c r="E774" s="18"/>
      <c r="F774" s="18"/>
      <c r="G774" s="18"/>
      <c r="H774" s="18"/>
      <c r="I774" s="18"/>
      <c r="J774" s="18"/>
      <c r="K774" s="18"/>
      <c r="L774" s="18"/>
      <c r="M774" s="18"/>
      <c r="N774" s="18"/>
      <c r="O774" s="18"/>
      <c r="P774" s="18"/>
      <c r="Q774" s="18"/>
      <c r="R774" s="18"/>
      <c r="S774" s="18"/>
      <c r="T774" s="18"/>
      <c r="U774" s="18"/>
      <c r="V774" s="18"/>
      <c r="W774" s="18"/>
      <c r="X774" s="18"/>
      <c r="Y774" s="18"/>
      <c r="Z774" s="18"/>
      <c r="AA774" s="18"/>
      <c r="AB774" s="18"/>
      <c r="AC774" s="18"/>
      <c r="AD774" s="18"/>
      <c r="AE774" s="18"/>
      <c r="AF774" s="18"/>
      <c r="AG774" s="18"/>
    </row>
    <row r="775" spans="1:33" ht="16.5" customHeight="1" x14ac:dyDescent="0.3">
      <c r="A775" s="18"/>
      <c r="B775" s="18"/>
      <c r="C775" s="191"/>
      <c r="D775" s="191"/>
      <c r="E775" s="18"/>
      <c r="F775" s="18"/>
      <c r="G775" s="18"/>
      <c r="H775" s="18"/>
      <c r="I775" s="18"/>
      <c r="J775" s="18"/>
      <c r="K775" s="18"/>
      <c r="L775" s="18"/>
      <c r="M775" s="18"/>
      <c r="N775" s="18"/>
      <c r="O775" s="18"/>
      <c r="P775" s="18"/>
      <c r="Q775" s="18"/>
      <c r="R775" s="18"/>
      <c r="S775" s="18"/>
      <c r="T775" s="18"/>
      <c r="U775" s="18"/>
      <c r="V775" s="18"/>
      <c r="W775" s="18"/>
      <c r="X775" s="18"/>
      <c r="Y775" s="18"/>
      <c r="Z775" s="18"/>
      <c r="AA775" s="18"/>
      <c r="AB775" s="18"/>
      <c r="AC775" s="18"/>
      <c r="AD775" s="18"/>
      <c r="AE775" s="18"/>
      <c r="AF775" s="18"/>
      <c r="AG775" s="18"/>
    </row>
    <row r="776" spans="1:33" ht="16.5" customHeight="1" x14ac:dyDescent="0.3">
      <c r="A776" s="18"/>
      <c r="B776" s="18"/>
      <c r="C776" s="191"/>
      <c r="D776" s="191"/>
      <c r="E776" s="18"/>
      <c r="F776" s="18"/>
      <c r="G776" s="18"/>
      <c r="H776" s="18"/>
      <c r="I776" s="18"/>
      <c r="J776" s="18"/>
      <c r="K776" s="18"/>
      <c r="L776" s="18"/>
      <c r="M776" s="18"/>
      <c r="N776" s="18"/>
      <c r="O776" s="18"/>
      <c r="P776" s="18"/>
      <c r="Q776" s="18"/>
      <c r="R776" s="18"/>
      <c r="S776" s="18"/>
      <c r="T776" s="18"/>
      <c r="U776" s="18"/>
      <c r="V776" s="18"/>
      <c r="W776" s="18"/>
      <c r="X776" s="18"/>
      <c r="Y776" s="18"/>
      <c r="Z776" s="18"/>
      <c r="AA776" s="18"/>
      <c r="AB776" s="18"/>
      <c r="AC776" s="18"/>
      <c r="AD776" s="18"/>
      <c r="AE776" s="18"/>
      <c r="AF776" s="18"/>
      <c r="AG776" s="18"/>
    </row>
    <row r="777" spans="1:33" ht="16.5" customHeight="1" x14ac:dyDescent="0.3">
      <c r="A777" s="18"/>
      <c r="B777" s="18"/>
      <c r="C777" s="191"/>
      <c r="D777" s="191"/>
      <c r="E777" s="18"/>
      <c r="F777" s="18"/>
      <c r="G777" s="18"/>
      <c r="H777" s="18"/>
      <c r="I777" s="18"/>
      <c r="J777" s="18"/>
      <c r="K777" s="18"/>
      <c r="L777" s="18"/>
      <c r="M777" s="18"/>
      <c r="N777" s="18"/>
      <c r="O777" s="18"/>
      <c r="P777" s="18"/>
      <c r="Q777" s="18"/>
      <c r="R777" s="18"/>
      <c r="S777" s="18"/>
      <c r="T777" s="18"/>
      <c r="U777" s="18"/>
      <c r="V777" s="18"/>
      <c r="W777" s="18"/>
      <c r="X777" s="18"/>
      <c r="Y777" s="18"/>
      <c r="Z777" s="18"/>
      <c r="AA777" s="18"/>
      <c r="AB777" s="18"/>
      <c r="AC777" s="18"/>
      <c r="AD777" s="18"/>
      <c r="AE777" s="18"/>
      <c r="AF777" s="18"/>
      <c r="AG777" s="18"/>
    </row>
    <row r="778" spans="1:33" ht="16.5" customHeight="1" x14ac:dyDescent="0.3">
      <c r="A778" s="18"/>
      <c r="B778" s="18"/>
      <c r="C778" s="191"/>
      <c r="D778" s="191"/>
      <c r="E778" s="18"/>
      <c r="F778" s="18"/>
      <c r="G778" s="18"/>
      <c r="H778" s="18"/>
      <c r="I778" s="18"/>
      <c r="J778" s="18"/>
      <c r="K778" s="18"/>
      <c r="L778" s="18"/>
      <c r="M778" s="18"/>
      <c r="N778" s="18"/>
      <c r="O778" s="18"/>
      <c r="P778" s="18"/>
      <c r="Q778" s="18"/>
      <c r="R778" s="18"/>
      <c r="S778" s="18"/>
      <c r="T778" s="18"/>
      <c r="U778" s="18"/>
      <c r="V778" s="18"/>
      <c r="W778" s="18"/>
      <c r="X778" s="18"/>
      <c r="Y778" s="18"/>
      <c r="Z778" s="18"/>
      <c r="AA778" s="18"/>
      <c r="AB778" s="18"/>
      <c r="AC778" s="18"/>
      <c r="AD778" s="18"/>
      <c r="AE778" s="18"/>
      <c r="AF778" s="18"/>
      <c r="AG778" s="18"/>
    </row>
    <row r="779" spans="1:33" ht="16.5" customHeight="1" x14ac:dyDescent="0.3">
      <c r="A779" s="18"/>
      <c r="B779" s="18"/>
      <c r="C779" s="191"/>
      <c r="D779" s="191"/>
      <c r="E779" s="18"/>
      <c r="F779" s="18"/>
      <c r="G779" s="18"/>
      <c r="H779" s="18"/>
      <c r="I779" s="18"/>
      <c r="J779" s="18"/>
      <c r="K779" s="18"/>
      <c r="L779" s="18"/>
      <c r="M779" s="18"/>
      <c r="N779" s="18"/>
      <c r="O779" s="18"/>
      <c r="P779" s="18"/>
      <c r="Q779" s="18"/>
      <c r="R779" s="18"/>
      <c r="S779" s="18"/>
      <c r="T779" s="18"/>
      <c r="U779" s="18"/>
      <c r="V779" s="18"/>
      <c r="W779" s="18"/>
      <c r="X779" s="18"/>
      <c r="Y779" s="18"/>
      <c r="Z779" s="18"/>
      <c r="AA779" s="18"/>
      <c r="AB779" s="18"/>
      <c r="AC779" s="18"/>
      <c r="AD779" s="18"/>
      <c r="AE779" s="18"/>
      <c r="AF779" s="18"/>
      <c r="AG779" s="18"/>
    </row>
    <row r="780" spans="1:33" ht="16.5" customHeight="1" x14ac:dyDescent="0.3">
      <c r="A780" s="18"/>
      <c r="B780" s="18"/>
      <c r="C780" s="191"/>
      <c r="D780" s="191"/>
      <c r="E780" s="18"/>
      <c r="F780" s="18"/>
      <c r="G780" s="18"/>
      <c r="H780" s="18"/>
      <c r="I780" s="18"/>
      <c r="J780" s="18"/>
      <c r="K780" s="18"/>
      <c r="L780" s="18"/>
      <c r="M780" s="18"/>
      <c r="N780" s="18"/>
      <c r="O780" s="18"/>
      <c r="P780" s="18"/>
      <c r="Q780" s="18"/>
      <c r="R780" s="18"/>
      <c r="S780" s="18"/>
      <c r="T780" s="18"/>
      <c r="U780" s="18"/>
      <c r="V780" s="18"/>
      <c r="W780" s="18"/>
      <c r="X780" s="18"/>
      <c r="Y780" s="18"/>
      <c r="Z780" s="18"/>
      <c r="AA780" s="18"/>
      <c r="AB780" s="18"/>
      <c r="AC780" s="18"/>
      <c r="AD780" s="18"/>
      <c r="AE780" s="18"/>
      <c r="AF780" s="18"/>
      <c r="AG780" s="18"/>
    </row>
    <row r="781" spans="1:33" ht="16.5" customHeight="1" x14ac:dyDescent="0.3">
      <c r="A781" s="18"/>
      <c r="B781" s="18"/>
      <c r="C781" s="191"/>
      <c r="D781" s="191"/>
      <c r="E781" s="18"/>
      <c r="F781" s="18"/>
      <c r="G781" s="18"/>
      <c r="H781" s="18"/>
      <c r="I781" s="18"/>
      <c r="J781" s="18"/>
      <c r="K781" s="18"/>
      <c r="L781" s="18"/>
      <c r="M781" s="18"/>
      <c r="N781" s="18"/>
      <c r="O781" s="18"/>
      <c r="P781" s="18"/>
      <c r="Q781" s="18"/>
      <c r="R781" s="18"/>
      <c r="S781" s="18"/>
      <c r="T781" s="18"/>
      <c r="U781" s="18"/>
      <c r="V781" s="18"/>
      <c r="W781" s="18"/>
      <c r="X781" s="18"/>
      <c r="Y781" s="18"/>
      <c r="Z781" s="18"/>
      <c r="AA781" s="18"/>
      <c r="AB781" s="18"/>
      <c r="AC781" s="18"/>
      <c r="AD781" s="18"/>
      <c r="AE781" s="18"/>
      <c r="AF781" s="18"/>
      <c r="AG781" s="18"/>
    </row>
    <row r="782" spans="1:33" ht="16.5" customHeight="1" x14ac:dyDescent="0.3">
      <c r="A782" s="18"/>
      <c r="B782" s="18"/>
      <c r="C782" s="191"/>
      <c r="D782" s="191"/>
      <c r="E782" s="18"/>
      <c r="F782" s="18"/>
      <c r="G782" s="18"/>
      <c r="H782" s="18"/>
      <c r="I782" s="18"/>
      <c r="J782" s="18"/>
      <c r="K782" s="18"/>
      <c r="L782" s="18"/>
      <c r="M782" s="18"/>
      <c r="N782" s="18"/>
      <c r="O782" s="18"/>
      <c r="P782" s="18"/>
      <c r="Q782" s="18"/>
      <c r="R782" s="18"/>
      <c r="S782" s="18"/>
      <c r="T782" s="18"/>
      <c r="U782" s="18"/>
      <c r="V782" s="18"/>
      <c r="W782" s="18"/>
      <c r="X782" s="18"/>
      <c r="Y782" s="18"/>
      <c r="Z782" s="18"/>
      <c r="AA782" s="18"/>
      <c r="AB782" s="18"/>
      <c r="AC782" s="18"/>
      <c r="AD782" s="18"/>
      <c r="AE782" s="18"/>
      <c r="AF782" s="18"/>
      <c r="AG782" s="18"/>
    </row>
    <row r="783" spans="1:33" ht="16.5" customHeight="1" x14ac:dyDescent="0.3">
      <c r="A783" s="18"/>
      <c r="B783" s="18"/>
      <c r="C783" s="191"/>
      <c r="D783" s="191"/>
      <c r="E783" s="18"/>
      <c r="F783" s="18"/>
      <c r="G783" s="18"/>
      <c r="H783" s="18"/>
      <c r="I783" s="18"/>
      <c r="J783" s="18"/>
      <c r="K783" s="18"/>
      <c r="L783" s="18"/>
      <c r="M783" s="18"/>
      <c r="N783" s="18"/>
      <c r="O783" s="18"/>
      <c r="P783" s="18"/>
      <c r="Q783" s="18"/>
      <c r="R783" s="18"/>
      <c r="S783" s="18"/>
      <c r="T783" s="18"/>
      <c r="U783" s="18"/>
      <c r="V783" s="18"/>
      <c r="W783" s="18"/>
      <c r="X783" s="18"/>
      <c r="Y783" s="18"/>
      <c r="Z783" s="18"/>
      <c r="AA783" s="18"/>
      <c r="AB783" s="18"/>
      <c r="AC783" s="18"/>
      <c r="AD783" s="18"/>
      <c r="AE783" s="18"/>
      <c r="AF783" s="18"/>
      <c r="AG783" s="18"/>
    </row>
    <row r="784" spans="1:33" ht="16.5" customHeight="1" x14ac:dyDescent="0.3">
      <c r="A784" s="18"/>
      <c r="B784" s="18"/>
      <c r="C784" s="191"/>
      <c r="D784" s="191"/>
      <c r="E784" s="18"/>
      <c r="F784" s="18"/>
      <c r="G784" s="18"/>
      <c r="H784" s="18"/>
      <c r="I784" s="18"/>
      <c r="J784" s="18"/>
      <c r="K784" s="18"/>
      <c r="L784" s="18"/>
      <c r="M784" s="18"/>
      <c r="N784" s="18"/>
      <c r="O784" s="18"/>
      <c r="P784" s="18"/>
      <c r="Q784" s="18"/>
      <c r="R784" s="18"/>
      <c r="S784" s="18"/>
      <c r="T784" s="18"/>
      <c r="U784" s="18"/>
      <c r="V784" s="18"/>
      <c r="W784" s="18"/>
      <c r="X784" s="18"/>
      <c r="Y784" s="18"/>
      <c r="Z784" s="18"/>
      <c r="AA784" s="18"/>
      <c r="AB784" s="18"/>
      <c r="AC784" s="18"/>
      <c r="AD784" s="18"/>
      <c r="AE784" s="18"/>
      <c r="AF784" s="18"/>
      <c r="AG784" s="18"/>
    </row>
    <row r="785" spans="1:33" ht="16.5" customHeight="1" x14ac:dyDescent="0.3">
      <c r="A785" s="18"/>
      <c r="B785" s="18"/>
      <c r="C785" s="191"/>
      <c r="D785" s="191"/>
      <c r="E785" s="18"/>
      <c r="F785" s="18"/>
      <c r="G785" s="18"/>
      <c r="H785" s="18"/>
      <c r="I785" s="18"/>
      <c r="J785" s="18"/>
      <c r="K785" s="18"/>
      <c r="L785" s="18"/>
      <c r="M785" s="18"/>
      <c r="N785" s="18"/>
      <c r="O785" s="18"/>
      <c r="P785" s="18"/>
      <c r="Q785" s="18"/>
      <c r="R785" s="18"/>
      <c r="S785" s="18"/>
      <c r="T785" s="18"/>
      <c r="U785" s="18"/>
      <c r="V785" s="18"/>
      <c r="W785" s="18"/>
      <c r="X785" s="18"/>
      <c r="Y785" s="18"/>
      <c r="Z785" s="18"/>
      <c r="AA785" s="18"/>
      <c r="AB785" s="18"/>
      <c r="AC785" s="18"/>
      <c r="AD785" s="18"/>
      <c r="AE785" s="18"/>
      <c r="AF785" s="18"/>
      <c r="AG785" s="18"/>
    </row>
    <row r="786" spans="1:33" ht="16.5" customHeight="1" x14ac:dyDescent="0.3">
      <c r="A786" s="18"/>
      <c r="B786" s="18"/>
      <c r="C786" s="191"/>
      <c r="D786" s="191"/>
      <c r="E786" s="18"/>
      <c r="F786" s="18"/>
      <c r="G786" s="18"/>
      <c r="H786" s="18"/>
      <c r="I786" s="18"/>
      <c r="J786" s="18"/>
      <c r="K786" s="18"/>
      <c r="L786" s="18"/>
      <c r="M786" s="18"/>
      <c r="N786" s="18"/>
      <c r="O786" s="18"/>
      <c r="P786" s="18"/>
      <c r="Q786" s="18"/>
      <c r="R786" s="18"/>
      <c r="S786" s="18"/>
      <c r="T786" s="18"/>
      <c r="U786" s="18"/>
      <c r="V786" s="18"/>
      <c r="W786" s="18"/>
      <c r="X786" s="18"/>
      <c r="Y786" s="18"/>
      <c r="Z786" s="18"/>
      <c r="AA786" s="18"/>
      <c r="AB786" s="18"/>
      <c r="AC786" s="18"/>
      <c r="AD786" s="18"/>
      <c r="AE786" s="18"/>
      <c r="AF786" s="18"/>
      <c r="AG786" s="18"/>
    </row>
    <row r="787" spans="1:33" ht="16.5" customHeight="1" x14ac:dyDescent="0.3">
      <c r="A787" s="18"/>
      <c r="B787" s="18"/>
      <c r="C787" s="191"/>
      <c r="D787" s="191"/>
      <c r="E787" s="18"/>
      <c r="F787" s="18"/>
      <c r="G787" s="18"/>
      <c r="H787" s="18"/>
      <c r="I787" s="18"/>
      <c r="J787" s="18"/>
      <c r="K787" s="18"/>
      <c r="L787" s="18"/>
      <c r="M787" s="18"/>
      <c r="N787" s="18"/>
      <c r="O787" s="18"/>
      <c r="P787" s="18"/>
      <c r="Q787" s="18"/>
      <c r="R787" s="18"/>
      <c r="S787" s="18"/>
      <c r="T787" s="18"/>
      <c r="U787" s="18"/>
      <c r="V787" s="18"/>
      <c r="W787" s="18"/>
      <c r="X787" s="18"/>
      <c r="Y787" s="18"/>
      <c r="Z787" s="18"/>
      <c r="AA787" s="18"/>
      <c r="AB787" s="18"/>
      <c r="AC787" s="18"/>
      <c r="AD787" s="18"/>
      <c r="AE787" s="18"/>
      <c r="AF787" s="18"/>
      <c r="AG787" s="18"/>
    </row>
    <row r="788" spans="1:33" ht="16.5" customHeight="1" x14ac:dyDescent="0.3">
      <c r="A788" s="18"/>
      <c r="B788" s="18"/>
      <c r="C788" s="191"/>
      <c r="D788" s="191"/>
      <c r="E788" s="18"/>
      <c r="F788" s="18"/>
      <c r="G788" s="18"/>
      <c r="H788" s="18"/>
      <c r="I788" s="18"/>
      <c r="J788" s="18"/>
      <c r="K788" s="18"/>
      <c r="L788" s="18"/>
      <c r="M788" s="18"/>
      <c r="N788" s="18"/>
      <c r="O788" s="18"/>
      <c r="P788" s="18"/>
      <c r="Q788" s="18"/>
      <c r="R788" s="18"/>
      <c r="S788" s="18"/>
      <c r="T788" s="18"/>
      <c r="U788" s="18"/>
      <c r="V788" s="18"/>
      <c r="W788" s="18"/>
      <c r="X788" s="18"/>
      <c r="Y788" s="18"/>
      <c r="Z788" s="18"/>
      <c r="AA788" s="18"/>
      <c r="AB788" s="18"/>
      <c r="AC788" s="18"/>
      <c r="AD788" s="18"/>
      <c r="AE788" s="18"/>
      <c r="AF788" s="18"/>
      <c r="AG788" s="18"/>
    </row>
    <row r="789" spans="1:33" ht="16.5" customHeight="1" x14ac:dyDescent="0.3">
      <c r="A789" s="18"/>
      <c r="B789" s="18"/>
      <c r="C789" s="191"/>
      <c r="D789" s="191"/>
      <c r="E789" s="18"/>
      <c r="F789" s="18"/>
      <c r="G789" s="18"/>
      <c r="H789" s="18"/>
      <c r="I789" s="18"/>
      <c r="J789" s="18"/>
      <c r="K789" s="18"/>
      <c r="L789" s="18"/>
      <c r="M789" s="18"/>
      <c r="N789" s="18"/>
      <c r="O789" s="18"/>
      <c r="P789" s="18"/>
      <c r="Q789" s="18"/>
      <c r="R789" s="18"/>
      <c r="S789" s="18"/>
      <c r="T789" s="18"/>
      <c r="U789" s="18"/>
      <c r="V789" s="18"/>
      <c r="W789" s="18"/>
      <c r="X789" s="18"/>
      <c r="Y789" s="18"/>
      <c r="Z789" s="18"/>
      <c r="AA789" s="18"/>
      <c r="AB789" s="18"/>
      <c r="AC789" s="18"/>
      <c r="AD789" s="18"/>
      <c r="AE789" s="18"/>
      <c r="AF789" s="18"/>
      <c r="AG789" s="18"/>
    </row>
    <row r="790" spans="1:33" ht="16.5" customHeight="1" x14ac:dyDescent="0.3">
      <c r="A790" s="18"/>
      <c r="B790" s="18"/>
      <c r="C790" s="191"/>
      <c r="D790" s="191"/>
      <c r="E790" s="18"/>
      <c r="F790" s="18"/>
      <c r="G790" s="18"/>
      <c r="H790" s="18"/>
      <c r="I790" s="18"/>
      <c r="J790" s="18"/>
      <c r="K790" s="18"/>
      <c r="L790" s="18"/>
      <c r="M790" s="18"/>
      <c r="N790" s="18"/>
      <c r="O790" s="18"/>
      <c r="P790" s="18"/>
      <c r="Q790" s="18"/>
      <c r="R790" s="18"/>
      <c r="S790" s="18"/>
      <c r="T790" s="18"/>
      <c r="U790" s="18"/>
      <c r="V790" s="18"/>
      <c r="W790" s="18"/>
      <c r="X790" s="18"/>
      <c r="Y790" s="18"/>
      <c r="Z790" s="18"/>
      <c r="AA790" s="18"/>
      <c r="AB790" s="18"/>
      <c r="AC790" s="18"/>
      <c r="AD790" s="18"/>
      <c r="AE790" s="18"/>
      <c r="AF790" s="18"/>
      <c r="AG790" s="18"/>
    </row>
    <row r="791" spans="1:33" ht="16.5" customHeight="1" x14ac:dyDescent="0.3">
      <c r="A791" s="18"/>
      <c r="B791" s="18"/>
      <c r="C791" s="191"/>
      <c r="D791" s="191"/>
      <c r="E791" s="18"/>
      <c r="F791" s="18"/>
      <c r="G791" s="18"/>
      <c r="H791" s="18"/>
      <c r="I791" s="18"/>
      <c r="J791" s="18"/>
      <c r="K791" s="18"/>
      <c r="L791" s="18"/>
      <c r="M791" s="18"/>
      <c r="N791" s="18"/>
      <c r="O791" s="18"/>
      <c r="P791" s="18"/>
      <c r="Q791" s="18"/>
      <c r="R791" s="18"/>
      <c r="S791" s="18"/>
      <c r="T791" s="18"/>
      <c r="U791" s="18"/>
      <c r="V791" s="18"/>
      <c r="W791" s="18"/>
      <c r="X791" s="18"/>
      <c r="Y791" s="18"/>
      <c r="Z791" s="18"/>
      <c r="AA791" s="18"/>
      <c r="AB791" s="18"/>
      <c r="AC791" s="18"/>
      <c r="AD791" s="18"/>
      <c r="AE791" s="18"/>
      <c r="AF791" s="18"/>
      <c r="AG791" s="18"/>
    </row>
    <row r="792" spans="1:33" ht="16.5" customHeight="1" x14ac:dyDescent="0.3">
      <c r="A792" s="18"/>
      <c r="B792" s="18"/>
      <c r="C792" s="191"/>
      <c r="D792" s="191"/>
      <c r="E792" s="18"/>
      <c r="F792" s="18"/>
      <c r="G792" s="18"/>
      <c r="H792" s="18"/>
      <c r="I792" s="18"/>
      <c r="J792" s="18"/>
      <c r="K792" s="18"/>
      <c r="L792" s="18"/>
      <c r="M792" s="18"/>
      <c r="N792" s="18"/>
      <c r="O792" s="18"/>
      <c r="P792" s="18"/>
      <c r="Q792" s="18"/>
      <c r="R792" s="18"/>
      <c r="S792" s="18"/>
      <c r="T792" s="18"/>
      <c r="U792" s="18"/>
      <c r="V792" s="18"/>
      <c r="W792" s="18"/>
      <c r="X792" s="18"/>
      <c r="Y792" s="18"/>
      <c r="Z792" s="18"/>
      <c r="AA792" s="18"/>
      <c r="AB792" s="18"/>
      <c r="AC792" s="18"/>
      <c r="AD792" s="18"/>
      <c r="AE792" s="18"/>
      <c r="AF792" s="18"/>
      <c r="AG792" s="18"/>
    </row>
    <row r="793" spans="1:33" ht="16.5" customHeight="1" x14ac:dyDescent="0.3">
      <c r="A793" s="18"/>
      <c r="B793" s="18"/>
      <c r="C793" s="191"/>
      <c r="D793" s="191"/>
      <c r="E793" s="18"/>
      <c r="F793" s="18"/>
      <c r="G793" s="18"/>
      <c r="H793" s="18"/>
      <c r="I793" s="18"/>
      <c r="J793" s="18"/>
      <c r="K793" s="18"/>
      <c r="L793" s="18"/>
      <c r="M793" s="18"/>
      <c r="N793" s="18"/>
      <c r="O793" s="18"/>
      <c r="P793" s="18"/>
      <c r="Q793" s="18"/>
      <c r="R793" s="18"/>
      <c r="S793" s="18"/>
      <c r="T793" s="18"/>
      <c r="U793" s="18"/>
      <c r="V793" s="18"/>
      <c r="W793" s="18"/>
      <c r="X793" s="18"/>
      <c r="Y793" s="18"/>
      <c r="Z793" s="18"/>
      <c r="AA793" s="18"/>
      <c r="AB793" s="18"/>
      <c r="AC793" s="18"/>
      <c r="AD793" s="18"/>
      <c r="AE793" s="18"/>
      <c r="AF793" s="18"/>
      <c r="AG793" s="18"/>
    </row>
    <row r="794" spans="1:33" ht="16.5" customHeight="1" x14ac:dyDescent="0.3">
      <c r="A794" s="18"/>
      <c r="B794" s="18"/>
      <c r="C794" s="191"/>
      <c r="D794" s="191"/>
      <c r="E794" s="18"/>
      <c r="F794" s="18"/>
      <c r="G794" s="18"/>
      <c r="H794" s="18"/>
      <c r="I794" s="18"/>
      <c r="J794" s="18"/>
      <c r="K794" s="18"/>
      <c r="L794" s="18"/>
      <c r="M794" s="18"/>
      <c r="N794" s="18"/>
      <c r="O794" s="18"/>
      <c r="P794" s="18"/>
      <c r="Q794" s="18"/>
      <c r="R794" s="18"/>
      <c r="S794" s="18"/>
      <c r="T794" s="18"/>
      <c r="U794" s="18"/>
      <c r="V794" s="18"/>
      <c r="W794" s="18"/>
      <c r="X794" s="18"/>
      <c r="Y794" s="18"/>
      <c r="Z794" s="18"/>
      <c r="AA794" s="18"/>
      <c r="AB794" s="18"/>
      <c r="AC794" s="18"/>
      <c r="AD794" s="18"/>
      <c r="AE794" s="18"/>
      <c r="AF794" s="18"/>
      <c r="AG794" s="18"/>
    </row>
    <row r="795" spans="1:33" ht="16.5" customHeight="1" x14ac:dyDescent="0.3">
      <c r="A795" s="18"/>
      <c r="B795" s="18"/>
      <c r="C795" s="191"/>
      <c r="D795" s="191"/>
      <c r="E795" s="18"/>
      <c r="F795" s="18"/>
      <c r="G795" s="18"/>
      <c r="H795" s="18"/>
      <c r="I795" s="18"/>
      <c r="J795" s="18"/>
      <c r="K795" s="18"/>
      <c r="L795" s="18"/>
      <c r="M795" s="18"/>
      <c r="N795" s="18"/>
      <c r="O795" s="18"/>
      <c r="P795" s="18"/>
      <c r="Q795" s="18"/>
      <c r="R795" s="18"/>
      <c r="S795" s="18"/>
      <c r="T795" s="18"/>
      <c r="U795" s="18"/>
      <c r="V795" s="18"/>
      <c r="W795" s="18"/>
      <c r="X795" s="18"/>
      <c r="Y795" s="18"/>
      <c r="Z795" s="18"/>
      <c r="AA795" s="18"/>
      <c r="AB795" s="18"/>
      <c r="AC795" s="18"/>
      <c r="AD795" s="18"/>
      <c r="AE795" s="18"/>
      <c r="AF795" s="18"/>
      <c r="AG795" s="18"/>
    </row>
    <row r="796" spans="1:33" ht="16.5" customHeight="1" x14ac:dyDescent="0.3">
      <c r="A796" s="18"/>
      <c r="B796" s="18"/>
      <c r="C796" s="191"/>
      <c r="D796" s="191"/>
      <c r="E796" s="18"/>
      <c r="F796" s="18"/>
      <c r="G796" s="18"/>
      <c r="H796" s="18"/>
      <c r="I796" s="18"/>
      <c r="J796" s="18"/>
      <c r="K796" s="18"/>
      <c r="L796" s="18"/>
      <c r="M796" s="18"/>
      <c r="N796" s="18"/>
      <c r="O796" s="18"/>
      <c r="P796" s="18"/>
      <c r="Q796" s="18"/>
      <c r="R796" s="18"/>
      <c r="S796" s="18"/>
      <c r="T796" s="18"/>
      <c r="U796" s="18"/>
      <c r="V796" s="18"/>
      <c r="W796" s="18"/>
      <c r="X796" s="18"/>
      <c r="Y796" s="18"/>
      <c r="Z796" s="18"/>
      <c r="AA796" s="18"/>
      <c r="AB796" s="18"/>
      <c r="AC796" s="18"/>
      <c r="AD796" s="18"/>
      <c r="AE796" s="18"/>
      <c r="AF796" s="18"/>
      <c r="AG796" s="18"/>
    </row>
    <row r="797" spans="1:33" ht="16.5" customHeight="1" x14ac:dyDescent="0.3">
      <c r="A797" s="18"/>
      <c r="B797" s="18"/>
      <c r="C797" s="191"/>
      <c r="D797" s="191"/>
      <c r="E797" s="18"/>
      <c r="F797" s="18"/>
      <c r="G797" s="18"/>
      <c r="H797" s="18"/>
      <c r="I797" s="18"/>
      <c r="J797" s="18"/>
      <c r="K797" s="18"/>
      <c r="L797" s="18"/>
      <c r="M797" s="18"/>
      <c r="N797" s="18"/>
      <c r="O797" s="18"/>
      <c r="P797" s="18"/>
      <c r="Q797" s="18"/>
      <c r="R797" s="18"/>
      <c r="S797" s="18"/>
      <c r="T797" s="18"/>
      <c r="U797" s="18"/>
      <c r="V797" s="18"/>
      <c r="W797" s="18"/>
      <c r="X797" s="18"/>
      <c r="Y797" s="18"/>
      <c r="Z797" s="18"/>
      <c r="AA797" s="18"/>
      <c r="AB797" s="18"/>
      <c r="AC797" s="18"/>
      <c r="AD797" s="18"/>
      <c r="AE797" s="18"/>
      <c r="AF797" s="18"/>
      <c r="AG797" s="18"/>
    </row>
    <row r="798" spans="1:33" ht="16.5" customHeight="1" x14ac:dyDescent="0.3">
      <c r="A798" s="18"/>
      <c r="B798" s="18"/>
      <c r="C798" s="191"/>
      <c r="D798" s="191"/>
      <c r="E798" s="18"/>
      <c r="F798" s="18"/>
      <c r="G798" s="18"/>
      <c r="H798" s="18"/>
      <c r="I798" s="18"/>
      <c r="J798" s="18"/>
      <c r="K798" s="18"/>
      <c r="L798" s="18"/>
      <c r="M798" s="18"/>
      <c r="N798" s="18"/>
      <c r="O798" s="18"/>
      <c r="P798" s="18"/>
      <c r="Q798" s="18"/>
      <c r="R798" s="18"/>
      <c r="S798" s="18"/>
      <c r="T798" s="18"/>
      <c r="U798" s="18"/>
      <c r="V798" s="18"/>
      <c r="W798" s="18"/>
      <c r="X798" s="18"/>
      <c r="Y798" s="18"/>
      <c r="Z798" s="18"/>
      <c r="AA798" s="18"/>
      <c r="AB798" s="18"/>
      <c r="AC798" s="18"/>
      <c r="AD798" s="18"/>
      <c r="AE798" s="18"/>
      <c r="AF798" s="18"/>
      <c r="AG798" s="18"/>
    </row>
    <row r="799" spans="1:33" ht="16.5" customHeight="1" x14ac:dyDescent="0.3">
      <c r="A799" s="18"/>
      <c r="B799" s="18"/>
      <c r="C799" s="191"/>
      <c r="D799" s="191"/>
      <c r="E799" s="18"/>
      <c r="F799" s="18"/>
      <c r="G799" s="18"/>
      <c r="H799" s="18"/>
      <c r="I799" s="18"/>
      <c r="J799" s="18"/>
      <c r="K799" s="18"/>
      <c r="L799" s="18"/>
      <c r="M799" s="18"/>
      <c r="N799" s="18"/>
      <c r="O799" s="18"/>
      <c r="P799" s="18"/>
      <c r="Q799" s="18"/>
      <c r="R799" s="18"/>
      <c r="S799" s="18"/>
      <c r="T799" s="18"/>
      <c r="U799" s="18"/>
      <c r="V799" s="18"/>
      <c r="W799" s="18"/>
      <c r="X799" s="18"/>
      <c r="Y799" s="18"/>
      <c r="Z799" s="18"/>
      <c r="AA799" s="18"/>
      <c r="AB799" s="18"/>
      <c r="AC799" s="18"/>
      <c r="AD799" s="18"/>
      <c r="AE799" s="18"/>
      <c r="AF799" s="18"/>
      <c r="AG799" s="18"/>
    </row>
    <row r="800" spans="1:33" ht="16.5" customHeight="1" x14ac:dyDescent="0.3">
      <c r="A800" s="18"/>
      <c r="B800" s="18"/>
      <c r="C800" s="191"/>
      <c r="D800" s="191"/>
      <c r="E800" s="18"/>
      <c r="F800" s="18"/>
      <c r="G800" s="18"/>
      <c r="H800" s="18"/>
      <c r="I800" s="18"/>
      <c r="J800" s="18"/>
      <c r="K800" s="18"/>
      <c r="L800" s="18"/>
      <c r="M800" s="18"/>
      <c r="N800" s="18"/>
      <c r="O800" s="18"/>
      <c r="P800" s="18"/>
      <c r="Q800" s="18"/>
      <c r="R800" s="18"/>
      <c r="S800" s="18"/>
      <c r="T800" s="18"/>
      <c r="U800" s="18"/>
      <c r="V800" s="18"/>
      <c r="W800" s="18"/>
      <c r="X800" s="18"/>
      <c r="Y800" s="18"/>
      <c r="Z800" s="18"/>
      <c r="AA800" s="18"/>
      <c r="AB800" s="18"/>
      <c r="AC800" s="18"/>
      <c r="AD800" s="18"/>
      <c r="AE800" s="18"/>
      <c r="AF800" s="18"/>
      <c r="AG800" s="18"/>
    </row>
    <row r="801" spans="1:33" ht="16.5" customHeight="1" x14ac:dyDescent="0.3">
      <c r="A801" s="18"/>
      <c r="B801" s="18"/>
      <c r="C801" s="191"/>
      <c r="D801" s="191"/>
      <c r="E801" s="18"/>
      <c r="F801" s="18"/>
      <c r="G801" s="18"/>
      <c r="H801" s="18"/>
      <c r="I801" s="18"/>
      <c r="J801" s="18"/>
      <c r="K801" s="18"/>
      <c r="L801" s="18"/>
      <c r="M801" s="18"/>
      <c r="N801" s="18"/>
      <c r="O801" s="18"/>
      <c r="P801" s="18"/>
      <c r="Q801" s="18"/>
      <c r="R801" s="18"/>
      <c r="S801" s="18"/>
      <c r="T801" s="18"/>
      <c r="U801" s="18"/>
      <c r="V801" s="18"/>
      <c r="W801" s="18"/>
      <c r="X801" s="18"/>
      <c r="Y801" s="18"/>
      <c r="Z801" s="18"/>
      <c r="AA801" s="18"/>
      <c r="AB801" s="18"/>
      <c r="AC801" s="18"/>
      <c r="AD801" s="18"/>
      <c r="AE801" s="18"/>
      <c r="AF801" s="18"/>
      <c r="AG801" s="18"/>
    </row>
    <row r="802" spans="1:33" ht="16.5" customHeight="1" x14ac:dyDescent="0.3">
      <c r="A802" s="18"/>
      <c r="B802" s="18"/>
      <c r="C802" s="191"/>
      <c r="D802" s="191"/>
      <c r="E802" s="18"/>
      <c r="F802" s="18"/>
      <c r="G802" s="18"/>
      <c r="H802" s="18"/>
      <c r="I802" s="18"/>
      <c r="J802" s="18"/>
      <c r="K802" s="18"/>
      <c r="L802" s="18"/>
      <c r="M802" s="18"/>
      <c r="N802" s="18"/>
      <c r="O802" s="18"/>
      <c r="P802" s="18"/>
      <c r="Q802" s="18"/>
      <c r="R802" s="18"/>
      <c r="S802" s="18"/>
      <c r="T802" s="18"/>
      <c r="U802" s="18"/>
      <c r="V802" s="18"/>
      <c r="W802" s="18"/>
      <c r="X802" s="18"/>
      <c r="Y802" s="18"/>
      <c r="Z802" s="18"/>
      <c r="AA802" s="18"/>
      <c r="AB802" s="18"/>
      <c r="AC802" s="18"/>
      <c r="AD802" s="18"/>
      <c r="AE802" s="18"/>
      <c r="AF802" s="18"/>
      <c r="AG802" s="18"/>
    </row>
    <row r="803" spans="1:33" ht="16.5" customHeight="1" x14ac:dyDescent="0.3">
      <c r="A803" s="18"/>
      <c r="B803" s="18"/>
      <c r="C803" s="191"/>
      <c r="D803" s="191"/>
      <c r="E803" s="18"/>
      <c r="F803" s="18"/>
      <c r="G803" s="18"/>
      <c r="H803" s="18"/>
      <c r="I803" s="18"/>
      <c r="J803" s="18"/>
      <c r="K803" s="18"/>
      <c r="L803" s="18"/>
      <c r="M803" s="18"/>
      <c r="N803" s="18"/>
      <c r="O803" s="18"/>
      <c r="P803" s="18"/>
      <c r="Q803" s="18"/>
      <c r="R803" s="18"/>
      <c r="S803" s="18"/>
      <c r="T803" s="18"/>
      <c r="U803" s="18"/>
      <c r="V803" s="18"/>
      <c r="W803" s="18"/>
      <c r="X803" s="18"/>
      <c r="Y803" s="18"/>
      <c r="Z803" s="18"/>
      <c r="AA803" s="18"/>
      <c r="AB803" s="18"/>
      <c r="AC803" s="18"/>
      <c r="AD803" s="18"/>
      <c r="AE803" s="18"/>
      <c r="AF803" s="18"/>
      <c r="AG803" s="18"/>
    </row>
    <row r="804" spans="1:33" ht="16.5" customHeight="1" x14ac:dyDescent="0.3">
      <c r="A804" s="18"/>
      <c r="B804" s="18"/>
      <c r="C804" s="191"/>
      <c r="D804" s="191"/>
      <c r="E804" s="18"/>
      <c r="F804" s="18"/>
      <c r="G804" s="18"/>
      <c r="H804" s="18"/>
      <c r="I804" s="18"/>
      <c r="J804" s="18"/>
      <c r="K804" s="18"/>
      <c r="L804" s="18"/>
      <c r="M804" s="18"/>
      <c r="N804" s="18"/>
      <c r="O804" s="18"/>
      <c r="P804" s="18"/>
      <c r="Q804" s="18"/>
      <c r="R804" s="18"/>
      <c r="S804" s="18"/>
      <c r="T804" s="18"/>
      <c r="U804" s="18"/>
      <c r="V804" s="18"/>
      <c r="W804" s="18"/>
      <c r="X804" s="18"/>
      <c r="Y804" s="18"/>
      <c r="Z804" s="18"/>
      <c r="AA804" s="18"/>
      <c r="AB804" s="18"/>
      <c r="AC804" s="18"/>
      <c r="AD804" s="18"/>
      <c r="AE804" s="18"/>
      <c r="AF804" s="18"/>
      <c r="AG804" s="18"/>
    </row>
    <row r="805" spans="1:33" ht="16.5" customHeight="1" x14ac:dyDescent="0.3">
      <c r="A805" s="18"/>
      <c r="B805" s="18"/>
      <c r="C805" s="191"/>
      <c r="D805" s="191"/>
      <c r="E805" s="18"/>
      <c r="F805" s="18"/>
      <c r="G805" s="18"/>
      <c r="H805" s="18"/>
      <c r="I805" s="18"/>
      <c r="J805" s="18"/>
      <c r="K805" s="18"/>
      <c r="L805" s="18"/>
      <c r="M805" s="18"/>
      <c r="N805" s="18"/>
      <c r="O805" s="18"/>
      <c r="P805" s="18"/>
      <c r="Q805" s="18"/>
      <c r="R805" s="18"/>
      <c r="S805" s="18"/>
      <c r="T805" s="18"/>
      <c r="U805" s="18"/>
      <c r="V805" s="18"/>
      <c r="W805" s="18"/>
      <c r="X805" s="18"/>
      <c r="Y805" s="18"/>
      <c r="Z805" s="18"/>
      <c r="AA805" s="18"/>
      <c r="AB805" s="18"/>
      <c r="AC805" s="18"/>
      <c r="AD805" s="18"/>
      <c r="AE805" s="18"/>
      <c r="AF805" s="18"/>
      <c r="AG805" s="18"/>
    </row>
    <row r="806" spans="1:33" ht="16.5" customHeight="1" x14ac:dyDescent="0.3">
      <c r="A806" s="18"/>
      <c r="B806" s="18"/>
      <c r="C806" s="191"/>
      <c r="D806" s="191"/>
      <c r="E806" s="18"/>
      <c r="F806" s="18"/>
      <c r="G806" s="18"/>
      <c r="H806" s="18"/>
      <c r="I806" s="18"/>
      <c r="J806" s="18"/>
      <c r="K806" s="18"/>
      <c r="L806" s="18"/>
      <c r="M806" s="18"/>
      <c r="N806" s="18"/>
      <c r="O806" s="18"/>
      <c r="P806" s="18"/>
      <c r="Q806" s="18"/>
      <c r="R806" s="18"/>
      <c r="S806" s="18"/>
      <c r="T806" s="18"/>
      <c r="U806" s="18"/>
      <c r="V806" s="18"/>
      <c r="W806" s="18"/>
      <c r="X806" s="18"/>
      <c r="Y806" s="18"/>
      <c r="Z806" s="18"/>
      <c r="AA806" s="18"/>
      <c r="AB806" s="18"/>
      <c r="AC806" s="18"/>
      <c r="AD806" s="18"/>
      <c r="AE806" s="18"/>
      <c r="AF806" s="18"/>
      <c r="AG806" s="18"/>
    </row>
    <row r="807" spans="1:33" ht="16.5" customHeight="1" x14ac:dyDescent="0.3">
      <c r="A807" s="18"/>
      <c r="B807" s="18"/>
      <c r="C807" s="191"/>
      <c r="D807" s="191"/>
      <c r="E807" s="18"/>
      <c r="F807" s="18"/>
      <c r="G807" s="18"/>
      <c r="H807" s="18"/>
      <c r="I807" s="18"/>
      <c r="J807" s="18"/>
      <c r="K807" s="18"/>
      <c r="L807" s="18"/>
      <c r="M807" s="18"/>
      <c r="N807" s="18"/>
      <c r="O807" s="18"/>
      <c r="P807" s="18"/>
      <c r="Q807" s="18"/>
      <c r="R807" s="18"/>
      <c r="S807" s="18"/>
      <c r="T807" s="18"/>
      <c r="U807" s="18"/>
      <c r="V807" s="18"/>
      <c r="W807" s="18"/>
      <c r="X807" s="18"/>
      <c r="Y807" s="18"/>
      <c r="Z807" s="18"/>
      <c r="AA807" s="18"/>
      <c r="AB807" s="18"/>
      <c r="AC807" s="18"/>
      <c r="AD807" s="18"/>
      <c r="AE807" s="18"/>
      <c r="AF807" s="18"/>
      <c r="AG807" s="18"/>
    </row>
    <row r="808" spans="1:33" ht="16.5" customHeight="1" x14ac:dyDescent="0.3">
      <c r="A808" s="18"/>
      <c r="B808" s="18"/>
      <c r="C808" s="191"/>
      <c r="D808" s="191"/>
      <c r="E808" s="18"/>
      <c r="F808" s="18"/>
      <c r="G808" s="18"/>
      <c r="H808" s="18"/>
      <c r="I808" s="18"/>
      <c r="J808" s="18"/>
      <c r="K808" s="18"/>
      <c r="L808" s="18"/>
      <c r="M808" s="18"/>
      <c r="N808" s="18"/>
      <c r="O808" s="18"/>
      <c r="P808" s="18"/>
      <c r="Q808" s="18"/>
      <c r="R808" s="18"/>
      <c r="S808" s="18"/>
      <c r="T808" s="18"/>
      <c r="U808" s="18"/>
      <c r="V808" s="18"/>
      <c r="W808" s="18"/>
      <c r="X808" s="18"/>
      <c r="Y808" s="18"/>
      <c r="Z808" s="18"/>
      <c r="AA808" s="18"/>
      <c r="AB808" s="18"/>
      <c r="AC808" s="18"/>
      <c r="AD808" s="18"/>
      <c r="AE808" s="18"/>
      <c r="AF808" s="18"/>
      <c r="AG808" s="18"/>
    </row>
    <row r="809" spans="1:33" ht="16.5" customHeight="1" x14ac:dyDescent="0.3">
      <c r="A809" s="18"/>
      <c r="B809" s="18"/>
      <c r="C809" s="191"/>
      <c r="D809" s="191"/>
      <c r="E809" s="18"/>
      <c r="F809" s="18"/>
      <c r="G809" s="18"/>
      <c r="H809" s="18"/>
      <c r="I809" s="18"/>
      <c r="J809" s="18"/>
      <c r="K809" s="18"/>
      <c r="L809" s="18"/>
      <c r="M809" s="18"/>
      <c r="N809" s="18"/>
      <c r="O809" s="18"/>
      <c r="P809" s="18"/>
      <c r="Q809" s="18"/>
      <c r="R809" s="18"/>
      <c r="S809" s="18"/>
      <c r="T809" s="18"/>
      <c r="U809" s="18"/>
      <c r="V809" s="18"/>
      <c r="W809" s="18"/>
      <c r="X809" s="18"/>
      <c r="Y809" s="18"/>
      <c r="Z809" s="18"/>
      <c r="AA809" s="18"/>
      <c r="AB809" s="18"/>
      <c r="AC809" s="18"/>
      <c r="AD809" s="18"/>
      <c r="AE809" s="18"/>
      <c r="AF809" s="18"/>
      <c r="AG809" s="18"/>
    </row>
    <row r="810" spans="1:33" ht="16.5" customHeight="1" x14ac:dyDescent="0.3">
      <c r="A810" s="18"/>
      <c r="B810" s="18"/>
      <c r="C810" s="191"/>
      <c r="D810" s="191"/>
      <c r="E810" s="18"/>
      <c r="F810" s="18"/>
      <c r="G810" s="18"/>
      <c r="H810" s="18"/>
      <c r="I810" s="18"/>
      <c r="J810" s="18"/>
      <c r="K810" s="18"/>
      <c r="L810" s="18"/>
      <c r="M810" s="18"/>
      <c r="N810" s="18"/>
      <c r="O810" s="18"/>
      <c r="P810" s="18"/>
      <c r="Q810" s="18"/>
      <c r="R810" s="18"/>
      <c r="S810" s="18"/>
      <c r="T810" s="18"/>
      <c r="U810" s="18"/>
      <c r="V810" s="18"/>
      <c r="W810" s="18"/>
      <c r="X810" s="18"/>
      <c r="Y810" s="18"/>
      <c r="Z810" s="18"/>
      <c r="AA810" s="18"/>
      <c r="AB810" s="18"/>
      <c r="AC810" s="18"/>
      <c r="AD810" s="18"/>
      <c r="AE810" s="18"/>
      <c r="AF810" s="18"/>
      <c r="AG810" s="18"/>
    </row>
    <row r="811" spans="1:33" ht="16.5" customHeight="1" x14ac:dyDescent="0.3">
      <c r="A811" s="18"/>
      <c r="B811" s="18"/>
      <c r="C811" s="191"/>
      <c r="D811" s="191"/>
      <c r="E811" s="18"/>
      <c r="F811" s="18"/>
      <c r="G811" s="18"/>
      <c r="H811" s="18"/>
      <c r="I811" s="18"/>
      <c r="J811" s="18"/>
      <c r="K811" s="18"/>
      <c r="L811" s="18"/>
      <c r="M811" s="18"/>
      <c r="N811" s="18"/>
      <c r="O811" s="18"/>
      <c r="P811" s="18"/>
      <c r="Q811" s="18"/>
      <c r="R811" s="18"/>
      <c r="S811" s="18"/>
      <c r="T811" s="18"/>
      <c r="U811" s="18"/>
      <c r="V811" s="18"/>
      <c r="W811" s="18"/>
      <c r="X811" s="18"/>
      <c r="Y811" s="18"/>
      <c r="Z811" s="18"/>
      <c r="AA811" s="18"/>
      <c r="AB811" s="18"/>
      <c r="AC811" s="18"/>
      <c r="AD811" s="18"/>
      <c r="AE811" s="18"/>
      <c r="AF811" s="18"/>
      <c r="AG811" s="18"/>
    </row>
    <row r="812" spans="1:33" ht="16.5" customHeight="1" x14ac:dyDescent="0.3">
      <c r="A812" s="18"/>
      <c r="B812" s="18"/>
      <c r="C812" s="191"/>
      <c r="D812" s="191"/>
      <c r="E812" s="18"/>
      <c r="F812" s="18"/>
      <c r="G812" s="18"/>
      <c r="H812" s="18"/>
      <c r="I812" s="18"/>
      <c r="J812" s="18"/>
      <c r="K812" s="18"/>
      <c r="L812" s="18"/>
      <c r="M812" s="18"/>
      <c r="N812" s="18"/>
      <c r="O812" s="18"/>
      <c r="P812" s="18"/>
      <c r="Q812" s="18"/>
      <c r="R812" s="18"/>
      <c r="S812" s="18"/>
      <c r="T812" s="18"/>
      <c r="U812" s="18"/>
      <c r="V812" s="18"/>
      <c r="W812" s="18"/>
      <c r="X812" s="18"/>
      <c r="Y812" s="18"/>
      <c r="Z812" s="18"/>
      <c r="AA812" s="18"/>
      <c r="AB812" s="18"/>
      <c r="AC812" s="18"/>
      <c r="AD812" s="18"/>
      <c r="AE812" s="18"/>
      <c r="AF812" s="18"/>
      <c r="AG812" s="18"/>
    </row>
    <row r="813" spans="1:33" ht="16.5" customHeight="1" x14ac:dyDescent="0.3">
      <c r="A813" s="18"/>
      <c r="B813" s="18"/>
      <c r="C813" s="191"/>
      <c r="D813" s="191"/>
      <c r="E813" s="18"/>
      <c r="F813" s="18"/>
      <c r="G813" s="18"/>
      <c r="H813" s="18"/>
      <c r="I813" s="18"/>
      <c r="J813" s="18"/>
      <c r="K813" s="18"/>
      <c r="L813" s="18"/>
      <c r="M813" s="18"/>
      <c r="N813" s="18"/>
      <c r="O813" s="18"/>
      <c r="P813" s="18"/>
      <c r="Q813" s="18"/>
      <c r="R813" s="18"/>
      <c r="S813" s="18"/>
      <c r="T813" s="18"/>
      <c r="U813" s="18"/>
      <c r="V813" s="18"/>
      <c r="W813" s="18"/>
      <c r="X813" s="18"/>
      <c r="Y813" s="18"/>
      <c r="Z813" s="18"/>
      <c r="AA813" s="18"/>
      <c r="AB813" s="18"/>
      <c r="AC813" s="18"/>
      <c r="AD813" s="18"/>
      <c r="AE813" s="18"/>
      <c r="AF813" s="18"/>
      <c r="AG813" s="18"/>
    </row>
    <row r="814" spans="1:33" ht="16.5" customHeight="1" x14ac:dyDescent="0.3">
      <c r="A814" s="18"/>
      <c r="B814" s="18"/>
      <c r="C814" s="191"/>
      <c r="D814" s="191"/>
      <c r="E814" s="18"/>
      <c r="F814" s="18"/>
      <c r="G814" s="18"/>
      <c r="H814" s="18"/>
      <c r="I814" s="18"/>
      <c r="J814" s="18"/>
      <c r="K814" s="18"/>
      <c r="L814" s="18"/>
      <c r="M814" s="18"/>
      <c r="N814" s="18"/>
      <c r="O814" s="18"/>
      <c r="P814" s="18"/>
      <c r="Q814" s="18"/>
      <c r="R814" s="18"/>
      <c r="S814" s="18"/>
      <c r="T814" s="18"/>
      <c r="U814" s="18"/>
      <c r="V814" s="18"/>
      <c r="W814" s="18"/>
      <c r="X814" s="18"/>
      <c r="Y814" s="18"/>
      <c r="Z814" s="18"/>
      <c r="AA814" s="18"/>
      <c r="AB814" s="18"/>
      <c r="AC814" s="18"/>
      <c r="AD814" s="18"/>
      <c r="AE814" s="18"/>
      <c r="AF814" s="18"/>
      <c r="AG814" s="18"/>
    </row>
    <row r="815" spans="1:33" ht="16.5" customHeight="1" x14ac:dyDescent="0.3">
      <c r="A815" s="18"/>
      <c r="B815" s="18"/>
      <c r="C815" s="191"/>
      <c r="D815" s="191"/>
      <c r="E815" s="18"/>
      <c r="F815" s="18"/>
      <c r="G815" s="18"/>
      <c r="H815" s="18"/>
      <c r="I815" s="18"/>
      <c r="J815" s="18"/>
      <c r="K815" s="18"/>
      <c r="L815" s="18"/>
      <c r="M815" s="18"/>
      <c r="N815" s="18"/>
      <c r="O815" s="18"/>
      <c r="P815" s="18"/>
      <c r="Q815" s="18"/>
      <c r="R815" s="18"/>
      <c r="S815" s="18"/>
      <c r="T815" s="18"/>
      <c r="U815" s="18"/>
      <c r="V815" s="18"/>
      <c r="W815" s="18"/>
      <c r="X815" s="18"/>
      <c r="Y815" s="18"/>
      <c r="Z815" s="18"/>
      <c r="AA815" s="18"/>
      <c r="AB815" s="18"/>
      <c r="AC815" s="18"/>
      <c r="AD815" s="18"/>
      <c r="AE815" s="18"/>
      <c r="AF815" s="18"/>
      <c r="AG815" s="18"/>
    </row>
    <row r="816" spans="1:33" ht="16.5" customHeight="1" x14ac:dyDescent="0.3">
      <c r="A816" s="18"/>
      <c r="B816" s="18"/>
      <c r="C816" s="191"/>
      <c r="D816" s="191"/>
      <c r="E816" s="18"/>
      <c r="F816" s="18"/>
      <c r="G816" s="18"/>
      <c r="H816" s="18"/>
      <c r="I816" s="18"/>
      <c r="J816" s="18"/>
      <c r="K816" s="18"/>
      <c r="L816" s="18"/>
      <c r="M816" s="18"/>
      <c r="N816" s="18"/>
      <c r="O816" s="18"/>
      <c r="P816" s="18"/>
      <c r="Q816" s="18"/>
      <c r="R816" s="18"/>
      <c r="S816" s="18"/>
      <c r="T816" s="18"/>
      <c r="U816" s="18"/>
      <c r="V816" s="18"/>
      <c r="W816" s="18"/>
      <c r="X816" s="18"/>
      <c r="Y816" s="18"/>
      <c r="Z816" s="18"/>
      <c r="AA816" s="18"/>
      <c r="AB816" s="18"/>
      <c r="AC816" s="18"/>
      <c r="AD816" s="18"/>
      <c r="AE816" s="18"/>
      <c r="AF816" s="18"/>
      <c r="AG816" s="18"/>
    </row>
    <row r="817" spans="1:33" ht="16.5" customHeight="1" x14ac:dyDescent="0.3">
      <c r="A817" s="18"/>
      <c r="B817" s="18"/>
      <c r="C817" s="191"/>
      <c r="D817" s="191"/>
      <c r="E817" s="18"/>
      <c r="F817" s="18"/>
      <c r="G817" s="18"/>
      <c r="H817" s="18"/>
      <c r="I817" s="18"/>
      <c r="J817" s="18"/>
      <c r="K817" s="18"/>
      <c r="L817" s="18"/>
      <c r="M817" s="18"/>
      <c r="N817" s="18"/>
      <c r="O817" s="18"/>
      <c r="P817" s="18"/>
      <c r="Q817" s="18"/>
      <c r="R817" s="18"/>
      <c r="S817" s="18"/>
      <c r="T817" s="18"/>
      <c r="U817" s="18"/>
      <c r="V817" s="18"/>
      <c r="W817" s="18"/>
      <c r="X817" s="18"/>
      <c r="Y817" s="18"/>
      <c r="Z817" s="18"/>
      <c r="AA817" s="18"/>
      <c r="AB817" s="18"/>
      <c r="AC817" s="18"/>
      <c r="AD817" s="18"/>
      <c r="AE817" s="18"/>
      <c r="AF817" s="18"/>
      <c r="AG817" s="18"/>
    </row>
    <row r="818" spans="1:33" ht="16.5" customHeight="1" x14ac:dyDescent="0.3">
      <c r="A818" s="18"/>
      <c r="B818" s="18"/>
      <c r="C818" s="191"/>
      <c r="D818" s="191"/>
      <c r="E818" s="18"/>
      <c r="F818" s="18"/>
      <c r="G818" s="18"/>
      <c r="H818" s="18"/>
      <c r="I818" s="18"/>
      <c r="J818" s="18"/>
      <c r="K818" s="18"/>
      <c r="L818" s="18"/>
      <c r="M818" s="18"/>
      <c r="N818" s="18"/>
      <c r="O818" s="18"/>
      <c r="P818" s="18"/>
      <c r="Q818" s="18"/>
      <c r="R818" s="18"/>
      <c r="S818" s="18"/>
      <c r="T818" s="18"/>
      <c r="U818" s="18"/>
      <c r="V818" s="18"/>
      <c r="W818" s="18"/>
      <c r="X818" s="18"/>
      <c r="Y818" s="18"/>
      <c r="Z818" s="18"/>
      <c r="AA818" s="18"/>
      <c r="AB818" s="18"/>
      <c r="AC818" s="18"/>
      <c r="AD818" s="18"/>
      <c r="AE818" s="18"/>
      <c r="AF818" s="18"/>
      <c r="AG818" s="18"/>
    </row>
    <row r="819" spans="1:33" ht="16.5" customHeight="1" x14ac:dyDescent="0.3">
      <c r="A819" s="18"/>
      <c r="B819" s="18"/>
      <c r="C819" s="191"/>
      <c r="D819" s="191"/>
      <c r="E819" s="18"/>
      <c r="F819" s="18"/>
      <c r="G819" s="18"/>
      <c r="H819" s="18"/>
      <c r="I819" s="18"/>
      <c r="J819" s="18"/>
      <c r="K819" s="18"/>
      <c r="L819" s="18"/>
      <c r="M819" s="18"/>
      <c r="N819" s="18"/>
      <c r="O819" s="18"/>
      <c r="P819" s="18"/>
      <c r="Q819" s="18"/>
      <c r="R819" s="18"/>
      <c r="S819" s="18"/>
      <c r="T819" s="18"/>
      <c r="U819" s="18"/>
      <c r="V819" s="18"/>
      <c r="W819" s="18"/>
      <c r="X819" s="18"/>
      <c r="Y819" s="18"/>
      <c r="Z819" s="18"/>
      <c r="AA819" s="18"/>
      <c r="AB819" s="18"/>
      <c r="AC819" s="18"/>
      <c r="AD819" s="18"/>
      <c r="AE819" s="18"/>
      <c r="AF819" s="18"/>
      <c r="AG819" s="18"/>
    </row>
    <row r="820" spans="1:33" ht="16.5" customHeight="1" x14ac:dyDescent="0.3">
      <c r="A820" s="18"/>
      <c r="B820" s="18"/>
      <c r="C820" s="191"/>
      <c r="D820" s="191"/>
      <c r="E820" s="18"/>
      <c r="F820" s="18"/>
      <c r="G820" s="18"/>
      <c r="H820" s="18"/>
      <c r="I820" s="18"/>
      <c r="J820" s="18"/>
      <c r="K820" s="18"/>
      <c r="L820" s="18"/>
      <c r="M820" s="18"/>
      <c r="N820" s="18"/>
      <c r="O820" s="18"/>
      <c r="P820" s="18"/>
      <c r="Q820" s="18"/>
      <c r="R820" s="18"/>
      <c r="S820" s="18"/>
      <c r="T820" s="18"/>
      <c r="U820" s="18"/>
      <c r="V820" s="18"/>
      <c r="W820" s="18"/>
      <c r="X820" s="18"/>
      <c r="Y820" s="18"/>
      <c r="Z820" s="18"/>
      <c r="AA820" s="18"/>
      <c r="AB820" s="18"/>
      <c r="AC820" s="18"/>
      <c r="AD820" s="18"/>
      <c r="AE820" s="18"/>
      <c r="AF820" s="18"/>
      <c r="AG820" s="18"/>
    </row>
    <row r="821" spans="1:33" ht="16.5" customHeight="1" x14ac:dyDescent="0.3">
      <c r="A821" s="18"/>
      <c r="B821" s="18"/>
      <c r="C821" s="191"/>
      <c r="D821" s="191"/>
      <c r="E821" s="18"/>
      <c r="F821" s="18"/>
      <c r="G821" s="18"/>
      <c r="H821" s="18"/>
      <c r="I821" s="18"/>
      <c r="J821" s="18"/>
      <c r="K821" s="18"/>
      <c r="L821" s="18"/>
      <c r="M821" s="18"/>
      <c r="N821" s="18"/>
      <c r="O821" s="18"/>
      <c r="P821" s="18"/>
      <c r="Q821" s="18"/>
      <c r="R821" s="18"/>
      <c r="S821" s="18"/>
      <c r="T821" s="18"/>
      <c r="U821" s="18"/>
      <c r="V821" s="18"/>
      <c r="W821" s="18"/>
      <c r="X821" s="18"/>
      <c r="Y821" s="18"/>
      <c r="Z821" s="18"/>
      <c r="AA821" s="18"/>
      <c r="AB821" s="18"/>
      <c r="AC821" s="18"/>
      <c r="AD821" s="18"/>
      <c r="AE821" s="18"/>
      <c r="AF821" s="18"/>
      <c r="AG821" s="18"/>
    </row>
    <row r="822" spans="1:33" ht="16.5" customHeight="1" x14ac:dyDescent="0.3">
      <c r="A822" s="18"/>
      <c r="B822" s="18"/>
      <c r="C822" s="191"/>
      <c r="D822" s="191"/>
      <c r="E822" s="18"/>
      <c r="F822" s="18"/>
      <c r="G822" s="18"/>
      <c r="H822" s="18"/>
      <c r="I822" s="18"/>
      <c r="J822" s="18"/>
      <c r="K822" s="18"/>
      <c r="L822" s="18"/>
      <c r="M822" s="18"/>
      <c r="N822" s="18"/>
      <c r="O822" s="18"/>
      <c r="P822" s="18"/>
      <c r="Q822" s="18"/>
      <c r="R822" s="18"/>
      <c r="S822" s="18"/>
      <c r="T822" s="18"/>
      <c r="U822" s="18"/>
      <c r="V822" s="18"/>
      <c r="W822" s="18"/>
      <c r="X822" s="18"/>
      <c r="Y822" s="18"/>
      <c r="Z822" s="18"/>
      <c r="AA822" s="18"/>
      <c r="AB822" s="18"/>
      <c r="AC822" s="18"/>
      <c r="AD822" s="18"/>
      <c r="AE822" s="18"/>
      <c r="AF822" s="18"/>
      <c r="AG822" s="18"/>
    </row>
    <row r="823" spans="1:33" ht="16.5" customHeight="1" x14ac:dyDescent="0.3">
      <c r="A823" s="18"/>
      <c r="B823" s="18"/>
      <c r="C823" s="191"/>
      <c r="D823" s="191"/>
      <c r="E823" s="18"/>
      <c r="F823" s="18"/>
      <c r="G823" s="18"/>
      <c r="H823" s="18"/>
      <c r="I823" s="18"/>
      <c r="J823" s="18"/>
      <c r="K823" s="18"/>
      <c r="L823" s="18"/>
      <c r="M823" s="18"/>
      <c r="N823" s="18"/>
      <c r="O823" s="18"/>
      <c r="P823" s="18"/>
      <c r="Q823" s="18"/>
      <c r="R823" s="18"/>
      <c r="S823" s="18"/>
      <c r="T823" s="18"/>
      <c r="U823" s="18"/>
      <c r="V823" s="18"/>
      <c r="W823" s="18"/>
      <c r="X823" s="18"/>
      <c r="Y823" s="18"/>
      <c r="Z823" s="18"/>
      <c r="AA823" s="18"/>
      <c r="AB823" s="18"/>
      <c r="AC823" s="18"/>
      <c r="AD823" s="18"/>
      <c r="AE823" s="18"/>
      <c r="AF823" s="18"/>
      <c r="AG823" s="18"/>
    </row>
    <row r="824" spans="1:33" ht="16.5" customHeight="1" x14ac:dyDescent="0.3">
      <c r="A824" s="18"/>
      <c r="B824" s="18"/>
      <c r="C824" s="191"/>
      <c r="D824" s="191"/>
      <c r="E824" s="18"/>
      <c r="F824" s="18"/>
      <c r="G824" s="18"/>
      <c r="H824" s="18"/>
      <c r="I824" s="18"/>
      <c r="J824" s="18"/>
      <c r="K824" s="18"/>
      <c r="L824" s="18"/>
      <c r="M824" s="18"/>
      <c r="N824" s="18"/>
      <c r="O824" s="18"/>
      <c r="P824" s="18"/>
      <c r="Q824" s="18"/>
      <c r="R824" s="18"/>
      <c r="S824" s="18"/>
      <c r="T824" s="18"/>
      <c r="U824" s="18"/>
      <c r="V824" s="18"/>
      <c r="W824" s="18"/>
      <c r="X824" s="18"/>
      <c r="Y824" s="18"/>
      <c r="Z824" s="18"/>
      <c r="AA824" s="18"/>
      <c r="AB824" s="18"/>
      <c r="AC824" s="18"/>
      <c r="AD824" s="18"/>
      <c r="AE824" s="18"/>
      <c r="AF824" s="18"/>
      <c r="AG824" s="18"/>
    </row>
    <row r="825" spans="1:33" ht="16.5" customHeight="1" x14ac:dyDescent="0.3">
      <c r="A825" s="18"/>
      <c r="B825" s="18"/>
      <c r="C825" s="191"/>
      <c r="D825" s="191"/>
      <c r="E825" s="18"/>
      <c r="F825" s="18"/>
      <c r="G825" s="18"/>
      <c r="H825" s="18"/>
      <c r="I825" s="18"/>
      <c r="J825" s="18"/>
      <c r="K825" s="18"/>
      <c r="L825" s="18"/>
      <c r="M825" s="18"/>
      <c r="N825" s="18"/>
      <c r="O825" s="18"/>
      <c r="P825" s="18"/>
      <c r="Q825" s="18"/>
      <c r="R825" s="18"/>
      <c r="S825" s="18"/>
      <c r="T825" s="18"/>
      <c r="U825" s="18"/>
      <c r="V825" s="18"/>
      <c r="W825" s="18"/>
      <c r="X825" s="18"/>
      <c r="Y825" s="18"/>
      <c r="Z825" s="18"/>
      <c r="AA825" s="18"/>
      <c r="AB825" s="18"/>
      <c r="AC825" s="18"/>
      <c r="AD825" s="18"/>
      <c r="AE825" s="18"/>
      <c r="AF825" s="18"/>
      <c r="AG825" s="18"/>
    </row>
    <row r="826" spans="1:33" ht="16.5" customHeight="1" x14ac:dyDescent="0.3">
      <c r="A826" s="18"/>
      <c r="B826" s="18"/>
      <c r="C826" s="191"/>
      <c r="D826" s="191"/>
      <c r="E826" s="18"/>
      <c r="F826" s="18"/>
      <c r="G826" s="18"/>
      <c r="H826" s="18"/>
      <c r="I826" s="18"/>
      <c r="J826" s="18"/>
      <c r="K826" s="18"/>
      <c r="L826" s="18"/>
      <c r="M826" s="18"/>
      <c r="N826" s="18"/>
      <c r="O826" s="18"/>
      <c r="P826" s="18"/>
      <c r="Q826" s="18"/>
      <c r="R826" s="18"/>
      <c r="S826" s="18"/>
      <c r="T826" s="18"/>
      <c r="U826" s="18"/>
      <c r="V826" s="18"/>
      <c r="W826" s="18"/>
      <c r="X826" s="18"/>
      <c r="Y826" s="18"/>
      <c r="Z826" s="18"/>
      <c r="AA826" s="18"/>
      <c r="AB826" s="18"/>
      <c r="AC826" s="18"/>
      <c r="AD826" s="18"/>
      <c r="AE826" s="18"/>
      <c r="AF826" s="18"/>
      <c r="AG826" s="18"/>
    </row>
    <row r="827" spans="1:33" ht="16.5" customHeight="1" x14ac:dyDescent="0.3">
      <c r="A827" s="18"/>
      <c r="B827" s="18"/>
      <c r="C827" s="191"/>
      <c r="D827" s="191"/>
      <c r="E827" s="18"/>
      <c r="F827" s="18"/>
      <c r="G827" s="18"/>
      <c r="H827" s="18"/>
      <c r="I827" s="18"/>
      <c r="J827" s="18"/>
      <c r="K827" s="18"/>
      <c r="L827" s="18"/>
      <c r="M827" s="18"/>
      <c r="N827" s="18"/>
      <c r="O827" s="18"/>
      <c r="P827" s="18"/>
      <c r="Q827" s="18"/>
      <c r="R827" s="18"/>
      <c r="S827" s="18"/>
      <c r="T827" s="18"/>
      <c r="U827" s="18"/>
      <c r="V827" s="18"/>
      <c r="W827" s="18"/>
      <c r="X827" s="18"/>
      <c r="Y827" s="18"/>
      <c r="Z827" s="18"/>
      <c r="AA827" s="18"/>
      <c r="AB827" s="18"/>
      <c r="AC827" s="18"/>
      <c r="AD827" s="18"/>
      <c r="AE827" s="18"/>
      <c r="AF827" s="18"/>
      <c r="AG827" s="18"/>
    </row>
    <row r="828" spans="1:33" ht="16.5" customHeight="1" x14ac:dyDescent="0.3">
      <c r="A828" s="18"/>
      <c r="B828" s="18"/>
      <c r="C828" s="191"/>
      <c r="D828" s="191"/>
      <c r="E828" s="18"/>
      <c r="F828" s="18"/>
      <c r="G828" s="18"/>
      <c r="H828" s="18"/>
      <c r="I828" s="18"/>
      <c r="J828" s="18"/>
      <c r="K828" s="18"/>
      <c r="L828" s="18"/>
      <c r="M828" s="18"/>
      <c r="N828" s="18"/>
      <c r="O828" s="18"/>
      <c r="P828" s="18"/>
      <c r="Q828" s="18"/>
      <c r="R828" s="18"/>
      <c r="S828" s="18"/>
      <c r="T828" s="18"/>
      <c r="U828" s="18"/>
      <c r="V828" s="18"/>
      <c r="W828" s="18"/>
      <c r="X828" s="18"/>
      <c r="Y828" s="18"/>
      <c r="Z828" s="18"/>
      <c r="AA828" s="18"/>
      <c r="AB828" s="18"/>
      <c r="AC828" s="18"/>
      <c r="AD828" s="18"/>
      <c r="AE828" s="18"/>
      <c r="AF828" s="18"/>
      <c r="AG828" s="18"/>
    </row>
    <row r="829" spans="1:33" ht="16.5" customHeight="1" x14ac:dyDescent="0.3">
      <c r="A829" s="18"/>
      <c r="B829" s="18"/>
      <c r="C829" s="191"/>
      <c r="D829" s="191"/>
      <c r="E829" s="18"/>
      <c r="F829" s="18"/>
      <c r="G829" s="18"/>
      <c r="H829" s="18"/>
      <c r="I829" s="18"/>
      <c r="J829" s="18"/>
      <c r="K829" s="18"/>
      <c r="L829" s="18"/>
      <c r="M829" s="18"/>
      <c r="N829" s="18"/>
      <c r="O829" s="18"/>
      <c r="P829" s="18"/>
      <c r="Q829" s="18"/>
      <c r="R829" s="18"/>
      <c r="S829" s="18"/>
      <c r="T829" s="18"/>
      <c r="U829" s="18"/>
      <c r="V829" s="18"/>
      <c r="W829" s="18"/>
      <c r="X829" s="18"/>
      <c r="Y829" s="18"/>
      <c r="Z829" s="18"/>
      <c r="AA829" s="18"/>
      <c r="AB829" s="18"/>
      <c r="AC829" s="18"/>
      <c r="AD829" s="18"/>
      <c r="AE829" s="18"/>
      <c r="AF829" s="18"/>
      <c r="AG829" s="18"/>
    </row>
    <row r="830" spans="1:33" ht="16.5" customHeight="1" x14ac:dyDescent="0.3">
      <c r="A830" s="18"/>
      <c r="B830" s="18"/>
      <c r="C830" s="191"/>
      <c r="D830" s="191"/>
      <c r="E830" s="18"/>
      <c r="F830" s="18"/>
      <c r="G830" s="18"/>
      <c r="H830" s="18"/>
      <c r="I830" s="18"/>
      <c r="J830" s="18"/>
      <c r="K830" s="18"/>
      <c r="L830" s="18"/>
      <c r="M830" s="18"/>
      <c r="N830" s="18"/>
      <c r="O830" s="18"/>
      <c r="P830" s="18"/>
      <c r="Q830" s="18"/>
      <c r="R830" s="18"/>
      <c r="S830" s="18"/>
      <c r="T830" s="18"/>
      <c r="U830" s="18"/>
      <c r="V830" s="18"/>
      <c r="W830" s="18"/>
      <c r="X830" s="18"/>
      <c r="Y830" s="18"/>
      <c r="Z830" s="18"/>
      <c r="AA830" s="18"/>
      <c r="AB830" s="18"/>
      <c r="AC830" s="18"/>
      <c r="AD830" s="18"/>
      <c r="AE830" s="18"/>
      <c r="AF830" s="18"/>
      <c r="AG830" s="18"/>
    </row>
    <row r="831" spans="1:33" ht="16.5" customHeight="1" x14ac:dyDescent="0.3">
      <c r="A831" s="18"/>
      <c r="B831" s="18"/>
      <c r="C831" s="191"/>
      <c r="D831" s="191"/>
      <c r="E831" s="18"/>
      <c r="F831" s="18"/>
      <c r="G831" s="18"/>
      <c r="H831" s="18"/>
      <c r="I831" s="18"/>
      <c r="J831" s="18"/>
      <c r="K831" s="18"/>
      <c r="L831" s="18"/>
      <c r="M831" s="18"/>
      <c r="N831" s="18"/>
      <c r="O831" s="18"/>
      <c r="P831" s="18"/>
      <c r="Q831" s="18"/>
      <c r="R831" s="18"/>
      <c r="S831" s="18"/>
      <c r="T831" s="18"/>
      <c r="U831" s="18"/>
      <c r="V831" s="18"/>
      <c r="W831" s="18"/>
      <c r="X831" s="18"/>
      <c r="Y831" s="18"/>
      <c r="Z831" s="18"/>
      <c r="AA831" s="18"/>
      <c r="AB831" s="18"/>
      <c r="AC831" s="18"/>
      <c r="AD831" s="18"/>
      <c r="AE831" s="18"/>
      <c r="AF831" s="18"/>
      <c r="AG831" s="18"/>
    </row>
    <row r="832" spans="1:33" ht="16.5" customHeight="1" x14ac:dyDescent="0.3">
      <c r="A832" s="18"/>
      <c r="B832" s="18"/>
      <c r="C832" s="191"/>
      <c r="D832" s="191"/>
      <c r="E832" s="18"/>
      <c r="F832" s="18"/>
      <c r="G832" s="18"/>
      <c r="H832" s="18"/>
      <c r="I832" s="18"/>
      <c r="J832" s="18"/>
      <c r="K832" s="18"/>
      <c r="L832" s="18"/>
      <c r="M832" s="18"/>
      <c r="N832" s="18"/>
      <c r="O832" s="18"/>
      <c r="P832" s="18"/>
      <c r="Q832" s="18"/>
      <c r="R832" s="18"/>
      <c r="S832" s="18"/>
      <c r="T832" s="18"/>
      <c r="U832" s="18"/>
      <c r="V832" s="18"/>
      <c r="W832" s="18"/>
      <c r="X832" s="18"/>
      <c r="Y832" s="18"/>
      <c r="Z832" s="18"/>
      <c r="AA832" s="18"/>
      <c r="AB832" s="18"/>
      <c r="AC832" s="18"/>
      <c r="AD832" s="18"/>
      <c r="AE832" s="18"/>
      <c r="AF832" s="18"/>
      <c r="AG832" s="18"/>
    </row>
    <row r="833" spans="1:33" ht="16.5" customHeight="1" x14ac:dyDescent="0.3">
      <c r="A833" s="18"/>
      <c r="B833" s="18"/>
      <c r="C833" s="191"/>
      <c r="D833" s="191"/>
      <c r="E833" s="18"/>
      <c r="F833" s="18"/>
      <c r="G833" s="18"/>
      <c r="H833" s="18"/>
      <c r="I833" s="18"/>
      <c r="J833" s="18"/>
      <c r="K833" s="18"/>
      <c r="L833" s="18"/>
      <c r="M833" s="18"/>
      <c r="N833" s="18"/>
      <c r="O833" s="18"/>
      <c r="P833" s="18"/>
      <c r="Q833" s="18"/>
      <c r="R833" s="18"/>
      <c r="S833" s="18"/>
      <c r="T833" s="18"/>
      <c r="U833" s="18"/>
      <c r="V833" s="18"/>
      <c r="W833" s="18"/>
      <c r="X833" s="18"/>
      <c r="Y833" s="18"/>
      <c r="Z833" s="18"/>
      <c r="AA833" s="18"/>
      <c r="AB833" s="18"/>
      <c r="AC833" s="18"/>
      <c r="AD833" s="18"/>
      <c r="AE833" s="18"/>
      <c r="AF833" s="18"/>
      <c r="AG833" s="18"/>
    </row>
    <row r="834" spans="1:33" ht="16.5" customHeight="1" x14ac:dyDescent="0.3">
      <c r="A834" s="18"/>
      <c r="B834" s="18"/>
      <c r="C834" s="191"/>
      <c r="D834" s="191"/>
      <c r="E834" s="18"/>
      <c r="F834" s="18"/>
      <c r="G834" s="18"/>
      <c r="H834" s="18"/>
      <c r="I834" s="18"/>
      <c r="J834" s="18"/>
      <c r="K834" s="18"/>
      <c r="L834" s="18"/>
      <c r="M834" s="18"/>
      <c r="N834" s="18"/>
      <c r="O834" s="18"/>
      <c r="P834" s="18"/>
      <c r="Q834" s="18"/>
      <c r="R834" s="18"/>
      <c r="S834" s="18"/>
      <c r="T834" s="18"/>
      <c r="U834" s="18"/>
      <c r="V834" s="18"/>
      <c r="W834" s="18"/>
      <c r="X834" s="18"/>
      <c r="Y834" s="18"/>
      <c r="Z834" s="18"/>
      <c r="AA834" s="18"/>
      <c r="AB834" s="18"/>
      <c r="AC834" s="18"/>
      <c r="AD834" s="18"/>
      <c r="AE834" s="18"/>
      <c r="AF834" s="18"/>
      <c r="AG834" s="18"/>
    </row>
    <row r="835" spans="1:33" ht="16.5" customHeight="1" x14ac:dyDescent="0.3">
      <c r="A835" s="18"/>
      <c r="B835" s="18"/>
      <c r="C835" s="191"/>
      <c r="D835" s="191"/>
      <c r="E835" s="18"/>
      <c r="F835" s="18"/>
      <c r="G835" s="18"/>
      <c r="H835" s="18"/>
      <c r="I835" s="18"/>
      <c r="J835" s="18"/>
      <c r="K835" s="18"/>
      <c r="L835" s="18"/>
      <c r="M835" s="18"/>
      <c r="N835" s="18"/>
      <c r="O835" s="18"/>
      <c r="P835" s="18"/>
      <c r="Q835" s="18"/>
      <c r="R835" s="18"/>
      <c r="S835" s="18"/>
      <c r="T835" s="18"/>
      <c r="U835" s="18"/>
      <c r="V835" s="18"/>
      <c r="W835" s="18"/>
      <c r="X835" s="18"/>
      <c r="Y835" s="18"/>
      <c r="Z835" s="18"/>
      <c r="AA835" s="18"/>
      <c r="AB835" s="18"/>
      <c r="AC835" s="18"/>
      <c r="AD835" s="18"/>
      <c r="AE835" s="18"/>
      <c r="AF835" s="18"/>
      <c r="AG835" s="18"/>
    </row>
    <row r="836" spans="1:33" ht="16.5" customHeight="1" x14ac:dyDescent="0.3">
      <c r="A836" s="18"/>
      <c r="B836" s="18"/>
      <c r="C836" s="191"/>
      <c r="D836" s="191"/>
      <c r="E836" s="18"/>
      <c r="F836" s="18"/>
      <c r="G836" s="18"/>
      <c r="H836" s="18"/>
      <c r="I836" s="18"/>
      <c r="J836" s="18"/>
      <c r="K836" s="18"/>
      <c r="L836" s="18"/>
      <c r="M836" s="18"/>
      <c r="N836" s="18"/>
      <c r="O836" s="18"/>
      <c r="P836" s="18"/>
      <c r="Q836" s="18"/>
      <c r="R836" s="18"/>
      <c r="S836" s="18"/>
      <c r="T836" s="18"/>
      <c r="U836" s="18"/>
      <c r="V836" s="18"/>
      <c r="W836" s="18"/>
      <c r="X836" s="18"/>
      <c r="Y836" s="18"/>
      <c r="Z836" s="18"/>
      <c r="AA836" s="18"/>
      <c r="AB836" s="18"/>
      <c r="AC836" s="18"/>
      <c r="AD836" s="18"/>
      <c r="AE836" s="18"/>
      <c r="AF836" s="18"/>
      <c r="AG836" s="18"/>
    </row>
    <row r="837" spans="1:33" ht="16.5" customHeight="1" x14ac:dyDescent="0.3">
      <c r="A837" s="18"/>
      <c r="B837" s="18"/>
      <c r="C837" s="191"/>
      <c r="D837" s="191"/>
      <c r="E837" s="18"/>
      <c r="F837" s="18"/>
      <c r="G837" s="18"/>
      <c r="H837" s="18"/>
      <c r="I837" s="18"/>
      <c r="J837" s="18"/>
      <c r="K837" s="18"/>
      <c r="L837" s="18"/>
      <c r="M837" s="18"/>
      <c r="N837" s="18"/>
      <c r="O837" s="18"/>
      <c r="P837" s="18"/>
      <c r="Q837" s="18"/>
      <c r="R837" s="18"/>
      <c r="S837" s="18"/>
      <c r="T837" s="18"/>
      <c r="U837" s="18"/>
      <c r="V837" s="18"/>
      <c r="W837" s="18"/>
      <c r="X837" s="18"/>
      <c r="Y837" s="18"/>
      <c r="Z837" s="18"/>
      <c r="AA837" s="18"/>
      <c r="AB837" s="18"/>
      <c r="AC837" s="18"/>
      <c r="AD837" s="18"/>
      <c r="AE837" s="18"/>
      <c r="AF837" s="18"/>
      <c r="AG837" s="18"/>
    </row>
    <row r="838" spans="1:33" ht="16.5" customHeight="1" x14ac:dyDescent="0.3">
      <c r="A838" s="18"/>
      <c r="B838" s="18"/>
      <c r="C838" s="191"/>
      <c r="D838" s="191"/>
      <c r="E838" s="18"/>
      <c r="F838" s="18"/>
      <c r="G838" s="18"/>
      <c r="H838" s="18"/>
      <c r="I838" s="18"/>
      <c r="J838" s="18"/>
      <c r="K838" s="18"/>
      <c r="L838" s="18"/>
      <c r="M838" s="18"/>
      <c r="N838" s="18"/>
      <c r="O838" s="18"/>
      <c r="P838" s="18"/>
      <c r="Q838" s="18"/>
      <c r="R838" s="18"/>
      <c r="S838" s="18"/>
      <c r="T838" s="18"/>
      <c r="U838" s="18"/>
      <c r="V838" s="18"/>
      <c r="W838" s="18"/>
      <c r="X838" s="18"/>
      <c r="Y838" s="18"/>
      <c r="Z838" s="18"/>
      <c r="AA838" s="18"/>
      <c r="AB838" s="18"/>
      <c r="AC838" s="18"/>
      <c r="AD838" s="18"/>
      <c r="AE838" s="18"/>
      <c r="AF838" s="18"/>
      <c r="AG838" s="18"/>
    </row>
    <row r="839" spans="1:33" ht="16.5" customHeight="1" x14ac:dyDescent="0.3">
      <c r="A839" s="18"/>
      <c r="B839" s="18"/>
      <c r="C839" s="191"/>
      <c r="D839" s="191"/>
      <c r="E839" s="18"/>
      <c r="F839" s="18"/>
      <c r="G839" s="18"/>
      <c r="H839" s="18"/>
      <c r="I839" s="18"/>
      <c r="J839" s="18"/>
      <c r="K839" s="18"/>
      <c r="L839" s="18"/>
      <c r="M839" s="18"/>
      <c r="N839" s="18"/>
      <c r="O839" s="18"/>
      <c r="P839" s="18"/>
      <c r="Q839" s="18"/>
      <c r="R839" s="18"/>
      <c r="S839" s="18"/>
      <c r="T839" s="18"/>
      <c r="U839" s="18"/>
      <c r="V839" s="18"/>
      <c r="W839" s="18"/>
      <c r="X839" s="18"/>
      <c r="Y839" s="18"/>
      <c r="Z839" s="18"/>
      <c r="AA839" s="18"/>
      <c r="AB839" s="18"/>
      <c r="AC839" s="18"/>
      <c r="AD839" s="18"/>
      <c r="AE839" s="18"/>
      <c r="AF839" s="18"/>
      <c r="AG839" s="18"/>
    </row>
    <row r="840" spans="1:33" ht="16.5" customHeight="1" x14ac:dyDescent="0.3">
      <c r="A840" s="18"/>
      <c r="B840" s="18"/>
      <c r="C840" s="191"/>
      <c r="D840" s="191"/>
      <c r="E840" s="18"/>
      <c r="F840" s="18"/>
      <c r="G840" s="18"/>
      <c r="H840" s="18"/>
      <c r="I840" s="18"/>
      <c r="J840" s="18"/>
      <c r="K840" s="18"/>
      <c r="L840" s="18"/>
      <c r="M840" s="18"/>
      <c r="N840" s="18"/>
      <c r="O840" s="18"/>
      <c r="P840" s="18"/>
      <c r="Q840" s="18"/>
      <c r="R840" s="18"/>
      <c r="S840" s="18"/>
      <c r="T840" s="18"/>
      <c r="U840" s="18"/>
      <c r="V840" s="18"/>
      <c r="W840" s="18"/>
      <c r="X840" s="18"/>
      <c r="Y840" s="18"/>
      <c r="Z840" s="18"/>
      <c r="AA840" s="18"/>
      <c r="AB840" s="18"/>
      <c r="AC840" s="18"/>
      <c r="AD840" s="18"/>
      <c r="AE840" s="18"/>
      <c r="AF840" s="18"/>
      <c r="AG840" s="18"/>
    </row>
    <row r="841" spans="1:33" ht="16.5" customHeight="1" x14ac:dyDescent="0.3">
      <c r="A841" s="18"/>
      <c r="B841" s="18"/>
      <c r="C841" s="191"/>
      <c r="D841" s="191"/>
      <c r="E841" s="18"/>
      <c r="F841" s="18"/>
      <c r="G841" s="18"/>
      <c r="H841" s="18"/>
      <c r="I841" s="18"/>
      <c r="J841" s="18"/>
      <c r="K841" s="18"/>
      <c r="L841" s="18"/>
      <c r="M841" s="18"/>
      <c r="N841" s="18"/>
      <c r="O841" s="18"/>
      <c r="P841" s="18"/>
      <c r="Q841" s="18"/>
      <c r="R841" s="18"/>
      <c r="S841" s="18"/>
      <c r="T841" s="18"/>
      <c r="U841" s="18"/>
      <c r="V841" s="18"/>
      <c r="W841" s="18"/>
      <c r="X841" s="18"/>
      <c r="Y841" s="18"/>
      <c r="Z841" s="18"/>
      <c r="AA841" s="18"/>
      <c r="AB841" s="18"/>
      <c r="AC841" s="18"/>
      <c r="AD841" s="18"/>
      <c r="AE841" s="18"/>
      <c r="AF841" s="18"/>
      <c r="AG841" s="18"/>
    </row>
    <row r="842" spans="1:33" ht="16.5" customHeight="1" x14ac:dyDescent="0.3">
      <c r="A842" s="18"/>
      <c r="B842" s="18"/>
      <c r="C842" s="191"/>
      <c r="D842" s="191"/>
      <c r="E842" s="18"/>
      <c r="F842" s="18"/>
      <c r="G842" s="18"/>
      <c r="H842" s="18"/>
      <c r="I842" s="18"/>
      <c r="J842" s="18"/>
      <c r="K842" s="18"/>
      <c r="L842" s="18"/>
      <c r="M842" s="18"/>
      <c r="N842" s="18"/>
      <c r="O842" s="18"/>
      <c r="P842" s="18"/>
      <c r="Q842" s="18"/>
      <c r="R842" s="18"/>
      <c r="S842" s="18"/>
      <c r="T842" s="18"/>
      <c r="U842" s="18"/>
      <c r="V842" s="18"/>
      <c r="W842" s="18"/>
      <c r="X842" s="18"/>
      <c r="Y842" s="18"/>
      <c r="Z842" s="18"/>
      <c r="AA842" s="18"/>
      <c r="AB842" s="18"/>
      <c r="AC842" s="18"/>
      <c r="AD842" s="18"/>
      <c r="AE842" s="18"/>
      <c r="AF842" s="18"/>
      <c r="AG842" s="18"/>
    </row>
    <row r="843" spans="1:33" ht="16.5" customHeight="1" x14ac:dyDescent="0.3">
      <c r="A843" s="18"/>
      <c r="B843" s="18"/>
      <c r="C843" s="191"/>
      <c r="D843" s="191"/>
      <c r="E843" s="18"/>
      <c r="F843" s="18"/>
      <c r="G843" s="18"/>
      <c r="H843" s="18"/>
      <c r="I843" s="18"/>
      <c r="J843" s="18"/>
      <c r="K843" s="18"/>
      <c r="L843" s="18"/>
      <c r="M843" s="18"/>
      <c r="N843" s="18"/>
      <c r="O843" s="18"/>
      <c r="P843" s="18"/>
      <c r="Q843" s="18"/>
      <c r="R843" s="18"/>
      <c r="S843" s="18"/>
      <c r="T843" s="18"/>
      <c r="U843" s="18"/>
      <c r="V843" s="18"/>
      <c r="W843" s="18"/>
      <c r="X843" s="18"/>
      <c r="Y843" s="18"/>
      <c r="Z843" s="18"/>
      <c r="AA843" s="18"/>
      <c r="AB843" s="18"/>
      <c r="AC843" s="18"/>
      <c r="AD843" s="18"/>
      <c r="AE843" s="18"/>
      <c r="AF843" s="18"/>
      <c r="AG843" s="18"/>
    </row>
    <row r="844" spans="1:33" ht="16.5" customHeight="1" x14ac:dyDescent="0.3">
      <c r="A844" s="18"/>
      <c r="B844" s="18"/>
      <c r="C844" s="191"/>
      <c r="D844" s="191"/>
      <c r="E844" s="18"/>
      <c r="F844" s="18"/>
      <c r="G844" s="18"/>
      <c r="H844" s="18"/>
      <c r="I844" s="18"/>
      <c r="J844" s="18"/>
      <c r="K844" s="18"/>
      <c r="L844" s="18"/>
      <c r="M844" s="18"/>
      <c r="N844" s="18"/>
      <c r="O844" s="18"/>
      <c r="P844" s="18"/>
      <c r="Q844" s="18"/>
      <c r="R844" s="18"/>
      <c r="S844" s="18"/>
      <c r="T844" s="18"/>
      <c r="U844" s="18"/>
      <c r="V844" s="18"/>
      <c r="W844" s="18"/>
      <c r="X844" s="18"/>
      <c r="Y844" s="18"/>
      <c r="Z844" s="18"/>
      <c r="AA844" s="18"/>
      <c r="AB844" s="18"/>
      <c r="AC844" s="18"/>
      <c r="AD844" s="18"/>
      <c r="AE844" s="18"/>
      <c r="AF844" s="18"/>
      <c r="AG844" s="18"/>
    </row>
    <row r="845" spans="1:33" ht="16.5" customHeight="1" x14ac:dyDescent="0.3">
      <c r="A845" s="18"/>
      <c r="B845" s="18"/>
      <c r="C845" s="191"/>
      <c r="D845" s="191"/>
      <c r="E845" s="18"/>
      <c r="F845" s="18"/>
      <c r="G845" s="18"/>
      <c r="H845" s="18"/>
      <c r="I845" s="18"/>
      <c r="J845" s="18"/>
      <c r="K845" s="18"/>
      <c r="L845" s="18"/>
      <c r="M845" s="18"/>
      <c r="N845" s="18"/>
      <c r="O845" s="18"/>
      <c r="P845" s="18"/>
      <c r="Q845" s="18"/>
      <c r="R845" s="18"/>
      <c r="S845" s="18"/>
      <c r="T845" s="18"/>
      <c r="U845" s="18"/>
      <c r="V845" s="18"/>
      <c r="W845" s="18"/>
      <c r="X845" s="18"/>
      <c r="Y845" s="18"/>
      <c r="Z845" s="18"/>
      <c r="AA845" s="18"/>
      <c r="AB845" s="18"/>
      <c r="AC845" s="18"/>
      <c r="AD845" s="18"/>
      <c r="AE845" s="18"/>
      <c r="AF845" s="18"/>
      <c r="AG845" s="18"/>
    </row>
    <row r="846" spans="1:33" ht="16.5" customHeight="1" x14ac:dyDescent="0.3">
      <c r="A846" s="18"/>
      <c r="B846" s="18"/>
      <c r="C846" s="191"/>
      <c r="D846" s="191"/>
      <c r="E846" s="18"/>
      <c r="F846" s="18"/>
      <c r="G846" s="18"/>
      <c r="H846" s="18"/>
      <c r="I846" s="18"/>
      <c r="J846" s="18"/>
      <c r="K846" s="18"/>
      <c r="L846" s="18"/>
      <c r="M846" s="18"/>
      <c r="N846" s="18"/>
      <c r="O846" s="18"/>
      <c r="P846" s="18"/>
      <c r="Q846" s="18"/>
      <c r="R846" s="18"/>
      <c r="S846" s="18"/>
      <c r="T846" s="18"/>
      <c r="U846" s="18"/>
      <c r="V846" s="18"/>
      <c r="W846" s="18"/>
      <c r="X846" s="18"/>
      <c r="Y846" s="18"/>
      <c r="Z846" s="18"/>
      <c r="AA846" s="18"/>
      <c r="AB846" s="18"/>
      <c r="AC846" s="18"/>
      <c r="AD846" s="18"/>
      <c r="AE846" s="18"/>
      <c r="AF846" s="18"/>
      <c r="AG846" s="18"/>
    </row>
    <row r="847" spans="1:33" ht="16.5" customHeight="1" x14ac:dyDescent="0.3">
      <c r="A847" s="18"/>
      <c r="B847" s="18"/>
      <c r="C847" s="191"/>
      <c r="D847" s="191"/>
      <c r="E847" s="18"/>
      <c r="F847" s="18"/>
      <c r="G847" s="18"/>
      <c r="H847" s="18"/>
      <c r="I847" s="18"/>
      <c r="J847" s="18"/>
      <c r="K847" s="18"/>
      <c r="L847" s="18"/>
      <c r="M847" s="18"/>
      <c r="N847" s="18"/>
      <c r="O847" s="18"/>
      <c r="P847" s="18"/>
      <c r="Q847" s="18"/>
      <c r="R847" s="18"/>
      <c r="S847" s="18"/>
      <c r="T847" s="18"/>
      <c r="U847" s="18"/>
      <c r="V847" s="18"/>
      <c r="W847" s="18"/>
      <c r="X847" s="18"/>
      <c r="Y847" s="18"/>
      <c r="Z847" s="18"/>
      <c r="AA847" s="18"/>
      <c r="AB847" s="18"/>
      <c r="AC847" s="18"/>
      <c r="AD847" s="18"/>
      <c r="AE847" s="18"/>
      <c r="AF847" s="18"/>
      <c r="AG847" s="18"/>
    </row>
    <row r="848" spans="1:33" ht="16.5" customHeight="1" x14ac:dyDescent="0.3">
      <c r="A848" s="18"/>
      <c r="B848" s="18"/>
      <c r="C848" s="191"/>
      <c r="D848" s="191"/>
      <c r="E848" s="18"/>
      <c r="F848" s="18"/>
      <c r="G848" s="18"/>
      <c r="H848" s="18"/>
      <c r="I848" s="18"/>
      <c r="J848" s="18"/>
      <c r="K848" s="18"/>
      <c r="L848" s="18"/>
      <c r="M848" s="18"/>
      <c r="N848" s="18"/>
      <c r="O848" s="18"/>
      <c r="P848" s="18"/>
      <c r="Q848" s="18"/>
      <c r="R848" s="18"/>
      <c r="S848" s="18"/>
      <c r="T848" s="18"/>
      <c r="U848" s="18"/>
      <c r="V848" s="18"/>
      <c r="W848" s="18"/>
      <c r="X848" s="18"/>
      <c r="Y848" s="18"/>
      <c r="Z848" s="18"/>
      <c r="AA848" s="18"/>
      <c r="AB848" s="18"/>
      <c r="AC848" s="18"/>
      <c r="AD848" s="18"/>
      <c r="AE848" s="18"/>
      <c r="AF848" s="18"/>
      <c r="AG848" s="18"/>
    </row>
    <row r="849" spans="1:33" ht="16.5" customHeight="1" x14ac:dyDescent="0.3">
      <c r="A849" s="18"/>
      <c r="B849" s="18"/>
      <c r="C849" s="191"/>
      <c r="D849" s="191"/>
      <c r="E849" s="18"/>
      <c r="F849" s="18"/>
      <c r="G849" s="18"/>
      <c r="H849" s="18"/>
      <c r="I849" s="18"/>
      <c r="J849" s="18"/>
      <c r="K849" s="18"/>
      <c r="L849" s="18"/>
      <c r="M849" s="18"/>
      <c r="N849" s="18"/>
      <c r="O849" s="18"/>
      <c r="P849" s="18"/>
      <c r="Q849" s="18"/>
      <c r="R849" s="18"/>
      <c r="S849" s="18"/>
      <c r="T849" s="18"/>
      <c r="U849" s="18"/>
      <c r="V849" s="18"/>
      <c r="W849" s="18"/>
      <c r="X849" s="18"/>
      <c r="Y849" s="18"/>
      <c r="Z849" s="18"/>
      <c r="AA849" s="18"/>
      <c r="AB849" s="18"/>
      <c r="AC849" s="18"/>
      <c r="AD849" s="18"/>
      <c r="AE849" s="18"/>
      <c r="AF849" s="18"/>
      <c r="AG849" s="18"/>
    </row>
    <row r="850" spans="1:33" ht="16.5" customHeight="1" x14ac:dyDescent="0.3">
      <c r="A850" s="18"/>
      <c r="B850" s="18"/>
      <c r="C850" s="191"/>
      <c r="D850" s="191"/>
      <c r="E850" s="18"/>
      <c r="F850" s="18"/>
      <c r="G850" s="18"/>
      <c r="H850" s="18"/>
      <c r="I850" s="18"/>
      <c r="J850" s="18"/>
      <c r="K850" s="18"/>
      <c r="L850" s="18"/>
      <c r="M850" s="18"/>
      <c r="N850" s="18"/>
      <c r="O850" s="18"/>
      <c r="P850" s="18"/>
      <c r="Q850" s="18"/>
      <c r="R850" s="18"/>
      <c r="S850" s="18"/>
      <c r="T850" s="18"/>
      <c r="U850" s="18"/>
      <c r="V850" s="18"/>
      <c r="W850" s="18"/>
      <c r="X850" s="18"/>
      <c r="Y850" s="18"/>
      <c r="Z850" s="18"/>
      <c r="AA850" s="18"/>
      <c r="AB850" s="18"/>
      <c r="AC850" s="18"/>
      <c r="AD850" s="18"/>
      <c r="AE850" s="18"/>
      <c r="AF850" s="18"/>
      <c r="AG850" s="18"/>
    </row>
    <row r="851" spans="1:33" ht="16.5" customHeight="1" x14ac:dyDescent="0.3">
      <c r="A851" s="18"/>
      <c r="B851" s="18"/>
      <c r="C851" s="191"/>
      <c r="D851" s="191"/>
      <c r="E851" s="18"/>
      <c r="F851" s="18"/>
      <c r="G851" s="18"/>
      <c r="H851" s="18"/>
      <c r="I851" s="18"/>
      <c r="J851" s="18"/>
      <c r="K851" s="18"/>
      <c r="L851" s="18"/>
      <c r="M851" s="18"/>
      <c r="N851" s="18"/>
      <c r="O851" s="18"/>
      <c r="P851" s="18"/>
      <c r="Q851" s="18"/>
      <c r="R851" s="18"/>
      <c r="S851" s="18"/>
      <c r="T851" s="18"/>
      <c r="U851" s="18"/>
      <c r="V851" s="18"/>
      <c r="W851" s="18"/>
      <c r="X851" s="18"/>
      <c r="Y851" s="18"/>
      <c r="Z851" s="18"/>
      <c r="AA851" s="18"/>
      <c r="AB851" s="18"/>
      <c r="AC851" s="18"/>
      <c r="AD851" s="18"/>
      <c r="AE851" s="18"/>
      <c r="AF851" s="18"/>
      <c r="AG851" s="18"/>
    </row>
    <row r="852" spans="1:33" ht="16.5" customHeight="1" x14ac:dyDescent="0.3">
      <c r="A852" s="18"/>
      <c r="B852" s="18"/>
      <c r="C852" s="191"/>
      <c r="D852" s="191"/>
      <c r="E852" s="18"/>
      <c r="F852" s="18"/>
      <c r="G852" s="18"/>
      <c r="H852" s="18"/>
      <c r="I852" s="18"/>
      <c r="J852" s="18"/>
      <c r="K852" s="18"/>
      <c r="L852" s="18"/>
      <c r="M852" s="18"/>
      <c r="N852" s="18"/>
      <c r="O852" s="18"/>
      <c r="P852" s="18"/>
      <c r="Q852" s="18"/>
      <c r="R852" s="18"/>
      <c r="S852" s="18"/>
      <c r="T852" s="18"/>
      <c r="U852" s="18"/>
      <c r="V852" s="18"/>
      <c r="W852" s="18"/>
      <c r="X852" s="18"/>
      <c r="Y852" s="18"/>
      <c r="Z852" s="18"/>
      <c r="AA852" s="18"/>
      <c r="AB852" s="18"/>
      <c r="AC852" s="18"/>
      <c r="AD852" s="18"/>
      <c r="AE852" s="18"/>
      <c r="AF852" s="18"/>
      <c r="AG852" s="18"/>
    </row>
    <row r="853" spans="1:33" ht="16.5" customHeight="1" x14ac:dyDescent="0.3">
      <c r="A853" s="18"/>
      <c r="B853" s="18"/>
      <c r="C853" s="191"/>
      <c r="D853" s="191"/>
      <c r="E853" s="18"/>
      <c r="F853" s="18"/>
      <c r="G853" s="18"/>
      <c r="H853" s="18"/>
      <c r="I853" s="18"/>
      <c r="J853" s="18"/>
      <c r="K853" s="18"/>
      <c r="L853" s="18"/>
      <c r="M853" s="18"/>
      <c r="N853" s="18"/>
      <c r="O853" s="18"/>
      <c r="P853" s="18"/>
      <c r="Q853" s="18"/>
      <c r="R853" s="18"/>
      <c r="S853" s="18"/>
      <c r="T853" s="18"/>
      <c r="U853" s="18"/>
      <c r="V853" s="18"/>
      <c r="W853" s="18"/>
      <c r="X853" s="18"/>
      <c r="Y853" s="18"/>
      <c r="Z853" s="18"/>
      <c r="AA853" s="18"/>
      <c r="AB853" s="18"/>
      <c r="AC853" s="18"/>
      <c r="AD853" s="18"/>
      <c r="AE853" s="18"/>
      <c r="AF853" s="18"/>
      <c r="AG853" s="18"/>
    </row>
    <row r="854" spans="1:33" ht="16.5" customHeight="1" x14ac:dyDescent="0.3">
      <c r="A854" s="18"/>
      <c r="B854" s="18"/>
      <c r="C854" s="191"/>
      <c r="D854" s="191"/>
      <c r="E854" s="18"/>
      <c r="F854" s="18"/>
      <c r="G854" s="18"/>
      <c r="H854" s="18"/>
      <c r="I854" s="18"/>
      <c r="J854" s="18"/>
      <c r="K854" s="18"/>
      <c r="L854" s="18"/>
      <c r="M854" s="18"/>
      <c r="N854" s="18"/>
      <c r="O854" s="18"/>
      <c r="P854" s="18"/>
      <c r="Q854" s="18"/>
      <c r="R854" s="18"/>
      <c r="S854" s="18"/>
      <c r="T854" s="18"/>
      <c r="U854" s="18"/>
      <c r="V854" s="18"/>
      <c r="W854" s="18"/>
      <c r="X854" s="18"/>
      <c r="Y854" s="18"/>
      <c r="Z854" s="18"/>
      <c r="AA854" s="18"/>
      <c r="AB854" s="18"/>
      <c r="AC854" s="18"/>
      <c r="AD854" s="18"/>
      <c r="AE854" s="18"/>
      <c r="AF854" s="18"/>
      <c r="AG854" s="18"/>
    </row>
    <row r="855" spans="1:33" ht="16.5" customHeight="1" x14ac:dyDescent="0.3">
      <c r="A855" s="18"/>
      <c r="B855" s="18"/>
      <c r="C855" s="191"/>
      <c r="D855" s="191"/>
      <c r="E855" s="18"/>
      <c r="F855" s="18"/>
      <c r="G855" s="18"/>
      <c r="H855" s="18"/>
      <c r="I855" s="18"/>
      <c r="J855" s="18"/>
      <c r="K855" s="18"/>
      <c r="L855" s="18"/>
      <c r="M855" s="18"/>
      <c r="N855" s="18"/>
      <c r="O855" s="18"/>
      <c r="P855" s="18"/>
      <c r="Q855" s="18"/>
      <c r="R855" s="18"/>
      <c r="S855" s="18"/>
      <c r="T855" s="18"/>
      <c r="U855" s="18"/>
      <c r="V855" s="18"/>
      <c r="W855" s="18"/>
      <c r="X855" s="18"/>
      <c r="Y855" s="18"/>
      <c r="Z855" s="18"/>
      <c r="AA855" s="18"/>
      <c r="AB855" s="18"/>
      <c r="AC855" s="18"/>
      <c r="AD855" s="18"/>
      <c r="AE855" s="18"/>
      <c r="AF855" s="18"/>
      <c r="AG855" s="18"/>
    </row>
    <row r="856" spans="1:33" ht="16.5" customHeight="1" x14ac:dyDescent="0.3">
      <c r="A856" s="18"/>
      <c r="B856" s="18"/>
      <c r="C856" s="191"/>
      <c r="D856" s="191"/>
      <c r="E856" s="18"/>
      <c r="F856" s="18"/>
      <c r="G856" s="18"/>
      <c r="H856" s="18"/>
      <c r="I856" s="18"/>
      <c r="J856" s="18"/>
      <c r="K856" s="18"/>
      <c r="L856" s="18"/>
      <c r="M856" s="18"/>
      <c r="N856" s="18"/>
      <c r="O856" s="18"/>
      <c r="P856" s="18"/>
      <c r="Q856" s="18"/>
      <c r="R856" s="18"/>
      <c r="S856" s="18"/>
      <c r="T856" s="18"/>
      <c r="U856" s="18"/>
      <c r="V856" s="18"/>
      <c r="W856" s="18"/>
      <c r="X856" s="18"/>
      <c r="Y856" s="18"/>
      <c r="Z856" s="18"/>
      <c r="AA856" s="18"/>
      <c r="AB856" s="18"/>
      <c r="AC856" s="18"/>
      <c r="AD856" s="18"/>
      <c r="AE856" s="18"/>
      <c r="AF856" s="18"/>
      <c r="AG856" s="18"/>
    </row>
    <row r="857" spans="1:33" ht="16.5" customHeight="1" x14ac:dyDescent="0.3">
      <c r="A857" s="18"/>
      <c r="B857" s="18"/>
      <c r="C857" s="191"/>
      <c r="D857" s="191"/>
      <c r="E857" s="18"/>
      <c r="F857" s="18"/>
      <c r="G857" s="18"/>
      <c r="H857" s="18"/>
      <c r="I857" s="18"/>
      <c r="J857" s="18"/>
      <c r="K857" s="18"/>
      <c r="L857" s="18"/>
      <c r="M857" s="18"/>
      <c r="N857" s="18"/>
      <c r="O857" s="18"/>
      <c r="P857" s="18"/>
      <c r="Q857" s="18"/>
      <c r="R857" s="18"/>
      <c r="S857" s="18"/>
      <c r="T857" s="18"/>
      <c r="U857" s="18"/>
      <c r="V857" s="18"/>
      <c r="W857" s="18"/>
      <c r="X857" s="18"/>
      <c r="Y857" s="18"/>
      <c r="Z857" s="18"/>
      <c r="AA857" s="18"/>
      <c r="AB857" s="18"/>
      <c r="AC857" s="18"/>
      <c r="AD857" s="18"/>
      <c r="AE857" s="18"/>
      <c r="AF857" s="18"/>
      <c r="AG857" s="18"/>
    </row>
    <row r="858" spans="1:33" ht="16.5" customHeight="1" x14ac:dyDescent="0.3">
      <c r="A858" s="18"/>
      <c r="B858" s="18"/>
      <c r="C858" s="191"/>
      <c r="D858" s="191"/>
      <c r="E858" s="18"/>
      <c r="F858" s="18"/>
      <c r="G858" s="18"/>
      <c r="H858" s="18"/>
      <c r="I858" s="18"/>
      <c r="J858" s="18"/>
      <c r="K858" s="18"/>
      <c r="L858" s="18"/>
      <c r="M858" s="18"/>
      <c r="N858" s="18"/>
      <c r="O858" s="18"/>
      <c r="P858" s="18"/>
      <c r="Q858" s="18"/>
      <c r="R858" s="18"/>
      <c r="S858" s="18"/>
      <c r="T858" s="18"/>
      <c r="U858" s="18"/>
      <c r="V858" s="18"/>
      <c r="W858" s="18"/>
      <c r="X858" s="18"/>
      <c r="Y858" s="18"/>
      <c r="Z858" s="18"/>
      <c r="AA858" s="18"/>
      <c r="AB858" s="18"/>
      <c r="AC858" s="18"/>
      <c r="AD858" s="18"/>
      <c r="AE858" s="18"/>
      <c r="AF858" s="18"/>
      <c r="AG858" s="18"/>
    </row>
    <row r="859" spans="1:33" ht="16.5" customHeight="1" x14ac:dyDescent="0.3">
      <c r="A859" s="18"/>
      <c r="B859" s="18"/>
      <c r="C859" s="191"/>
      <c r="D859" s="191"/>
      <c r="E859" s="18"/>
      <c r="F859" s="18"/>
      <c r="G859" s="18"/>
      <c r="H859" s="18"/>
      <c r="I859" s="18"/>
      <c r="J859" s="18"/>
      <c r="K859" s="18"/>
      <c r="L859" s="18"/>
      <c r="M859" s="18"/>
      <c r="N859" s="18"/>
      <c r="O859" s="18"/>
      <c r="P859" s="18"/>
      <c r="Q859" s="18"/>
      <c r="R859" s="18"/>
      <c r="S859" s="18"/>
      <c r="T859" s="18"/>
      <c r="U859" s="18"/>
      <c r="V859" s="18"/>
      <c r="W859" s="18"/>
      <c r="X859" s="18"/>
      <c r="Y859" s="18"/>
      <c r="Z859" s="18"/>
      <c r="AA859" s="18"/>
      <c r="AB859" s="18"/>
      <c r="AC859" s="18"/>
      <c r="AD859" s="18"/>
      <c r="AE859" s="18"/>
      <c r="AF859" s="18"/>
      <c r="AG859" s="18"/>
    </row>
    <row r="860" spans="1:33" ht="16.5" customHeight="1" x14ac:dyDescent="0.3">
      <c r="A860" s="18"/>
      <c r="B860" s="18"/>
      <c r="C860" s="191"/>
      <c r="D860" s="191"/>
      <c r="E860" s="18"/>
      <c r="F860" s="18"/>
      <c r="G860" s="18"/>
      <c r="H860" s="18"/>
      <c r="I860" s="18"/>
      <c r="J860" s="18"/>
      <c r="K860" s="18"/>
      <c r="L860" s="18"/>
      <c r="M860" s="18"/>
      <c r="N860" s="18"/>
      <c r="O860" s="18"/>
      <c r="P860" s="18"/>
      <c r="Q860" s="18"/>
      <c r="R860" s="18"/>
      <c r="S860" s="18"/>
      <c r="T860" s="18"/>
      <c r="U860" s="18"/>
      <c r="V860" s="18"/>
      <c r="W860" s="18"/>
      <c r="X860" s="18"/>
      <c r="Y860" s="18"/>
      <c r="Z860" s="18"/>
      <c r="AA860" s="18"/>
      <c r="AB860" s="18"/>
      <c r="AC860" s="18"/>
      <c r="AD860" s="18"/>
      <c r="AE860" s="18"/>
      <c r="AF860" s="18"/>
      <c r="AG860" s="18"/>
    </row>
    <row r="861" spans="1:33" ht="16.5" customHeight="1" x14ac:dyDescent="0.3">
      <c r="A861" s="18"/>
      <c r="B861" s="18"/>
      <c r="C861" s="191"/>
      <c r="D861" s="191"/>
      <c r="E861" s="18"/>
      <c r="F861" s="18"/>
      <c r="G861" s="18"/>
      <c r="H861" s="18"/>
      <c r="I861" s="18"/>
      <c r="J861" s="18"/>
      <c r="K861" s="18"/>
      <c r="L861" s="18"/>
      <c r="M861" s="18"/>
      <c r="N861" s="18"/>
      <c r="O861" s="18"/>
      <c r="P861" s="18"/>
      <c r="Q861" s="18"/>
      <c r="R861" s="18"/>
      <c r="S861" s="18"/>
      <c r="T861" s="18"/>
      <c r="U861" s="18"/>
      <c r="V861" s="18"/>
      <c r="W861" s="18"/>
      <c r="X861" s="18"/>
      <c r="Y861" s="18"/>
      <c r="Z861" s="18"/>
      <c r="AA861" s="18"/>
      <c r="AB861" s="18"/>
      <c r="AC861" s="18"/>
      <c r="AD861" s="18"/>
      <c r="AE861" s="18"/>
      <c r="AF861" s="18"/>
      <c r="AG861" s="18"/>
    </row>
    <row r="862" spans="1:33" ht="16.5" customHeight="1" x14ac:dyDescent="0.3">
      <c r="A862" s="18"/>
      <c r="B862" s="18"/>
      <c r="C862" s="191"/>
      <c r="D862" s="191"/>
      <c r="E862" s="18"/>
      <c r="F862" s="18"/>
      <c r="G862" s="18"/>
      <c r="H862" s="18"/>
      <c r="I862" s="18"/>
      <c r="J862" s="18"/>
      <c r="K862" s="18"/>
      <c r="L862" s="18"/>
      <c r="M862" s="18"/>
      <c r="N862" s="18"/>
      <c r="O862" s="18"/>
      <c r="P862" s="18"/>
      <c r="Q862" s="18"/>
      <c r="R862" s="18"/>
      <c r="S862" s="18"/>
      <c r="T862" s="18"/>
      <c r="U862" s="18"/>
      <c r="V862" s="18"/>
      <c r="W862" s="18"/>
      <c r="X862" s="18"/>
      <c r="Y862" s="18"/>
      <c r="Z862" s="18"/>
      <c r="AA862" s="18"/>
      <c r="AB862" s="18"/>
      <c r="AC862" s="18"/>
      <c r="AD862" s="18"/>
      <c r="AE862" s="18"/>
      <c r="AF862" s="18"/>
      <c r="AG862" s="18"/>
    </row>
    <row r="863" spans="1:33" ht="16.5" customHeight="1" x14ac:dyDescent="0.3">
      <c r="A863" s="18"/>
      <c r="B863" s="18"/>
      <c r="C863" s="191"/>
      <c r="D863" s="191"/>
      <c r="E863" s="18"/>
      <c r="F863" s="18"/>
      <c r="G863" s="18"/>
      <c r="H863" s="18"/>
      <c r="I863" s="18"/>
      <c r="J863" s="18"/>
      <c r="K863" s="18"/>
      <c r="L863" s="18"/>
      <c r="M863" s="18"/>
      <c r="N863" s="18"/>
      <c r="O863" s="18"/>
      <c r="P863" s="18"/>
      <c r="Q863" s="18"/>
      <c r="R863" s="18"/>
      <c r="S863" s="18"/>
      <c r="T863" s="18"/>
      <c r="U863" s="18"/>
      <c r="V863" s="18"/>
      <c r="W863" s="18"/>
      <c r="X863" s="18"/>
      <c r="Y863" s="18"/>
      <c r="Z863" s="18"/>
      <c r="AA863" s="18"/>
      <c r="AB863" s="18"/>
      <c r="AC863" s="18"/>
      <c r="AD863" s="18"/>
      <c r="AE863" s="18"/>
      <c r="AF863" s="18"/>
      <c r="AG863" s="18"/>
    </row>
    <row r="864" spans="1:33" ht="16.5" customHeight="1" x14ac:dyDescent="0.3">
      <c r="A864" s="18"/>
      <c r="B864" s="18"/>
      <c r="C864" s="191"/>
      <c r="D864" s="191"/>
      <c r="E864" s="18"/>
      <c r="F864" s="18"/>
      <c r="G864" s="18"/>
      <c r="H864" s="18"/>
      <c r="I864" s="18"/>
      <c r="J864" s="18"/>
      <c r="K864" s="18"/>
      <c r="L864" s="18"/>
      <c r="M864" s="18"/>
      <c r="N864" s="18"/>
      <c r="O864" s="18"/>
      <c r="P864" s="18"/>
      <c r="Q864" s="18"/>
      <c r="R864" s="18"/>
      <c r="S864" s="18"/>
      <c r="T864" s="18"/>
      <c r="U864" s="18"/>
      <c r="V864" s="18"/>
      <c r="W864" s="18"/>
      <c r="X864" s="18"/>
      <c r="Y864" s="18"/>
      <c r="Z864" s="18"/>
      <c r="AA864" s="18"/>
      <c r="AB864" s="18"/>
      <c r="AC864" s="18"/>
      <c r="AD864" s="18"/>
      <c r="AE864" s="18"/>
      <c r="AF864" s="18"/>
      <c r="AG864" s="18"/>
    </row>
    <row r="865" spans="1:33" ht="16.5" customHeight="1" x14ac:dyDescent="0.3">
      <c r="A865" s="18"/>
      <c r="B865" s="18"/>
      <c r="C865" s="191"/>
      <c r="D865" s="191"/>
      <c r="E865" s="18"/>
      <c r="F865" s="18"/>
      <c r="G865" s="18"/>
      <c r="H865" s="18"/>
      <c r="I865" s="18"/>
      <c r="J865" s="18"/>
      <c r="K865" s="18"/>
      <c r="L865" s="18"/>
      <c r="M865" s="18"/>
      <c r="N865" s="18"/>
      <c r="O865" s="18"/>
      <c r="P865" s="18"/>
      <c r="Q865" s="18"/>
      <c r="R865" s="18"/>
      <c r="S865" s="18"/>
      <c r="T865" s="18"/>
      <c r="U865" s="18"/>
      <c r="V865" s="18"/>
      <c r="W865" s="18"/>
      <c r="X865" s="18"/>
      <c r="Y865" s="18"/>
      <c r="Z865" s="18"/>
      <c r="AA865" s="18"/>
      <c r="AB865" s="18"/>
      <c r="AC865" s="18"/>
      <c r="AD865" s="18"/>
      <c r="AE865" s="18"/>
      <c r="AF865" s="18"/>
      <c r="AG865" s="18"/>
    </row>
    <row r="866" spans="1:33" ht="16.5" customHeight="1" x14ac:dyDescent="0.3">
      <c r="A866" s="18"/>
      <c r="B866" s="18"/>
      <c r="C866" s="191"/>
      <c r="D866" s="191"/>
      <c r="E866" s="18"/>
      <c r="F866" s="18"/>
      <c r="G866" s="18"/>
      <c r="H866" s="18"/>
      <c r="I866" s="18"/>
      <c r="J866" s="18"/>
      <c r="K866" s="18"/>
      <c r="L866" s="18"/>
      <c r="M866" s="18"/>
      <c r="N866" s="18"/>
      <c r="O866" s="18"/>
      <c r="P866" s="18"/>
      <c r="Q866" s="18"/>
      <c r="R866" s="18"/>
      <c r="S866" s="18"/>
      <c r="T866" s="18"/>
      <c r="U866" s="18"/>
      <c r="V866" s="18"/>
      <c r="W866" s="18"/>
      <c r="X866" s="18"/>
      <c r="Y866" s="18"/>
      <c r="Z866" s="18"/>
      <c r="AA866" s="18"/>
      <c r="AB866" s="18"/>
      <c r="AC866" s="18"/>
      <c r="AD866" s="18"/>
      <c r="AE866" s="18"/>
      <c r="AF866" s="18"/>
      <c r="AG866" s="18"/>
    </row>
    <row r="867" spans="1:33" ht="16.5" customHeight="1" x14ac:dyDescent="0.3">
      <c r="A867" s="18"/>
      <c r="B867" s="18"/>
      <c r="C867" s="191"/>
      <c r="D867" s="191"/>
      <c r="E867" s="18"/>
      <c r="F867" s="18"/>
      <c r="G867" s="18"/>
      <c r="H867" s="18"/>
      <c r="I867" s="18"/>
      <c r="J867" s="18"/>
      <c r="K867" s="18"/>
      <c r="L867" s="18"/>
      <c r="M867" s="18"/>
      <c r="N867" s="18"/>
      <c r="O867" s="18"/>
      <c r="P867" s="18"/>
      <c r="Q867" s="18"/>
      <c r="R867" s="18"/>
      <c r="S867" s="18"/>
      <c r="T867" s="18"/>
      <c r="U867" s="18"/>
      <c r="V867" s="18"/>
      <c r="W867" s="18"/>
      <c r="X867" s="18"/>
      <c r="Y867" s="18"/>
      <c r="Z867" s="18"/>
      <c r="AA867" s="18"/>
      <c r="AB867" s="18"/>
      <c r="AC867" s="18"/>
      <c r="AD867" s="18"/>
      <c r="AE867" s="18"/>
      <c r="AF867" s="18"/>
      <c r="AG867" s="18"/>
    </row>
    <row r="868" spans="1:33" ht="16.5" customHeight="1" x14ac:dyDescent="0.3">
      <c r="A868" s="18"/>
      <c r="B868" s="18"/>
      <c r="C868" s="191"/>
      <c r="D868" s="191"/>
      <c r="E868" s="18"/>
      <c r="F868" s="18"/>
      <c r="G868" s="18"/>
      <c r="H868" s="18"/>
      <c r="I868" s="18"/>
      <c r="J868" s="18"/>
      <c r="K868" s="18"/>
      <c r="L868" s="18"/>
      <c r="M868" s="18"/>
      <c r="N868" s="18"/>
      <c r="O868" s="18"/>
      <c r="P868" s="18"/>
      <c r="Q868" s="18"/>
      <c r="R868" s="18"/>
      <c r="S868" s="18"/>
      <c r="T868" s="18"/>
      <c r="U868" s="18"/>
      <c r="V868" s="18"/>
      <c r="W868" s="18"/>
      <c r="X868" s="18"/>
      <c r="Y868" s="18"/>
      <c r="Z868" s="18"/>
      <c r="AA868" s="18"/>
      <c r="AB868" s="18"/>
      <c r="AC868" s="18"/>
      <c r="AD868" s="18"/>
      <c r="AE868" s="18"/>
      <c r="AF868" s="18"/>
      <c r="AG868" s="18"/>
    </row>
    <row r="869" spans="1:33" ht="16.5" customHeight="1" x14ac:dyDescent="0.3">
      <c r="A869" s="18"/>
      <c r="B869" s="18"/>
      <c r="C869" s="191"/>
      <c r="D869" s="191"/>
      <c r="E869" s="18"/>
      <c r="F869" s="18"/>
      <c r="G869" s="18"/>
      <c r="H869" s="18"/>
      <c r="I869" s="18"/>
      <c r="J869" s="18"/>
      <c r="K869" s="18"/>
      <c r="L869" s="18"/>
      <c r="M869" s="18"/>
      <c r="N869" s="18"/>
      <c r="O869" s="18"/>
      <c r="P869" s="18"/>
      <c r="Q869" s="18"/>
      <c r="R869" s="18"/>
      <c r="S869" s="18"/>
      <c r="T869" s="18"/>
      <c r="U869" s="18"/>
      <c r="V869" s="18"/>
      <c r="W869" s="18"/>
      <c r="X869" s="18"/>
      <c r="Y869" s="18"/>
      <c r="Z869" s="18"/>
      <c r="AA869" s="18"/>
      <c r="AB869" s="18"/>
      <c r="AC869" s="18"/>
      <c r="AD869" s="18"/>
      <c r="AE869" s="18"/>
      <c r="AF869" s="18"/>
      <c r="AG869" s="18"/>
    </row>
    <row r="870" spans="1:33" ht="16.5" customHeight="1" x14ac:dyDescent="0.3">
      <c r="A870" s="18"/>
      <c r="B870" s="18"/>
      <c r="C870" s="191"/>
      <c r="D870" s="191"/>
      <c r="E870" s="18"/>
      <c r="F870" s="18"/>
      <c r="G870" s="18"/>
      <c r="H870" s="18"/>
      <c r="I870" s="18"/>
      <c r="J870" s="18"/>
      <c r="K870" s="18"/>
      <c r="L870" s="18"/>
      <c r="M870" s="18"/>
      <c r="N870" s="18"/>
      <c r="O870" s="18"/>
      <c r="P870" s="18"/>
      <c r="Q870" s="18"/>
      <c r="R870" s="18"/>
      <c r="S870" s="18"/>
      <c r="T870" s="18"/>
      <c r="U870" s="18"/>
      <c r="V870" s="18"/>
      <c r="W870" s="18"/>
      <c r="X870" s="18"/>
      <c r="Y870" s="18"/>
      <c r="Z870" s="18"/>
      <c r="AA870" s="18"/>
      <c r="AB870" s="18"/>
      <c r="AC870" s="18"/>
      <c r="AD870" s="18"/>
      <c r="AE870" s="18"/>
      <c r="AF870" s="18"/>
      <c r="AG870" s="18"/>
    </row>
    <row r="871" spans="1:33" ht="16.5" customHeight="1" x14ac:dyDescent="0.3">
      <c r="A871" s="18"/>
      <c r="B871" s="18"/>
      <c r="C871" s="191"/>
      <c r="D871" s="191"/>
      <c r="E871" s="18"/>
      <c r="F871" s="18"/>
      <c r="G871" s="18"/>
      <c r="H871" s="18"/>
      <c r="I871" s="18"/>
      <c r="J871" s="18"/>
      <c r="K871" s="18"/>
      <c r="L871" s="18"/>
      <c r="M871" s="18"/>
      <c r="N871" s="18"/>
      <c r="O871" s="18"/>
      <c r="P871" s="18"/>
      <c r="Q871" s="18"/>
      <c r="R871" s="18"/>
      <c r="S871" s="18"/>
      <c r="T871" s="18"/>
      <c r="U871" s="18"/>
      <c r="V871" s="18"/>
      <c r="W871" s="18"/>
      <c r="X871" s="18"/>
      <c r="Y871" s="18"/>
      <c r="Z871" s="18"/>
      <c r="AA871" s="18"/>
      <c r="AB871" s="18"/>
      <c r="AC871" s="18"/>
      <c r="AD871" s="18"/>
      <c r="AE871" s="18"/>
      <c r="AF871" s="18"/>
      <c r="AG871" s="18"/>
    </row>
    <row r="872" spans="1:33" ht="16.5" customHeight="1" x14ac:dyDescent="0.3">
      <c r="A872" s="18"/>
      <c r="B872" s="18"/>
      <c r="C872" s="191"/>
      <c r="D872" s="191"/>
      <c r="E872" s="18"/>
      <c r="F872" s="18"/>
      <c r="G872" s="18"/>
      <c r="H872" s="18"/>
      <c r="I872" s="18"/>
      <c r="J872" s="18"/>
      <c r="K872" s="18"/>
      <c r="L872" s="18"/>
      <c r="M872" s="18"/>
      <c r="N872" s="18"/>
      <c r="O872" s="18"/>
      <c r="P872" s="18"/>
      <c r="Q872" s="18"/>
      <c r="R872" s="18"/>
      <c r="S872" s="18"/>
      <c r="T872" s="18"/>
      <c r="U872" s="18"/>
      <c r="V872" s="18"/>
      <c r="W872" s="18"/>
      <c r="X872" s="18"/>
      <c r="Y872" s="18"/>
      <c r="Z872" s="18"/>
      <c r="AA872" s="18"/>
      <c r="AB872" s="18"/>
      <c r="AC872" s="18"/>
      <c r="AD872" s="18"/>
      <c r="AE872" s="18"/>
      <c r="AF872" s="18"/>
      <c r="AG872" s="18"/>
    </row>
    <row r="873" spans="1:33" ht="16.5" customHeight="1" x14ac:dyDescent="0.3">
      <c r="A873" s="18"/>
      <c r="B873" s="18"/>
      <c r="C873" s="191"/>
      <c r="D873" s="191"/>
      <c r="E873" s="18"/>
      <c r="F873" s="18"/>
      <c r="G873" s="18"/>
      <c r="H873" s="18"/>
      <c r="I873" s="18"/>
      <c r="J873" s="18"/>
      <c r="K873" s="18"/>
      <c r="L873" s="18"/>
      <c r="M873" s="18"/>
      <c r="N873" s="18"/>
      <c r="O873" s="18"/>
      <c r="P873" s="18"/>
      <c r="Q873" s="18"/>
      <c r="R873" s="18"/>
      <c r="S873" s="18"/>
      <c r="T873" s="18"/>
      <c r="U873" s="18"/>
      <c r="V873" s="18"/>
      <c r="W873" s="18"/>
      <c r="X873" s="18"/>
      <c r="Y873" s="18"/>
      <c r="Z873" s="18"/>
      <c r="AA873" s="18"/>
      <c r="AB873" s="18"/>
      <c r="AC873" s="18"/>
      <c r="AD873" s="18"/>
      <c r="AE873" s="18"/>
      <c r="AF873" s="18"/>
      <c r="AG873" s="18"/>
    </row>
    <row r="874" spans="1:33" ht="16.5" customHeight="1" x14ac:dyDescent="0.3">
      <c r="A874" s="18"/>
      <c r="B874" s="18"/>
      <c r="C874" s="191"/>
      <c r="D874" s="191"/>
      <c r="E874" s="18"/>
      <c r="F874" s="18"/>
      <c r="G874" s="18"/>
      <c r="H874" s="18"/>
      <c r="I874" s="18"/>
      <c r="J874" s="18"/>
      <c r="K874" s="18"/>
      <c r="L874" s="18"/>
      <c r="M874" s="18"/>
      <c r="N874" s="18"/>
      <c r="O874" s="18"/>
      <c r="P874" s="18"/>
      <c r="Q874" s="18"/>
      <c r="R874" s="18"/>
      <c r="S874" s="18"/>
      <c r="T874" s="18"/>
      <c r="U874" s="18"/>
      <c r="V874" s="18"/>
      <c r="W874" s="18"/>
      <c r="X874" s="18"/>
      <c r="Y874" s="18"/>
      <c r="Z874" s="18"/>
      <c r="AA874" s="18"/>
      <c r="AB874" s="18"/>
      <c r="AC874" s="18"/>
      <c r="AD874" s="18"/>
      <c r="AE874" s="18"/>
      <c r="AF874" s="18"/>
      <c r="AG874" s="18"/>
    </row>
    <row r="875" spans="1:33" ht="16.5" customHeight="1" x14ac:dyDescent="0.3">
      <c r="A875" s="18"/>
      <c r="B875" s="18"/>
      <c r="C875" s="191"/>
      <c r="D875" s="191"/>
      <c r="E875" s="18"/>
      <c r="F875" s="18"/>
      <c r="G875" s="18"/>
      <c r="H875" s="18"/>
      <c r="I875" s="18"/>
      <c r="J875" s="18"/>
      <c r="K875" s="18"/>
      <c r="L875" s="18"/>
      <c r="M875" s="18"/>
      <c r="N875" s="18"/>
      <c r="O875" s="18"/>
      <c r="P875" s="18"/>
      <c r="Q875" s="18"/>
      <c r="R875" s="18"/>
      <c r="S875" s="18"/>
      <c r="T875" s="18"/>
      <c r="U875" s="18"/>
      <c r="V875" s="18"/>
      <c r="W875" s="18"/>
      <c r="X875" s="18"/>
      <c r="Y875" s="18"/>
      <c r="Z875" s="18"/>
      <c r="AA875" s="18"/>
      <c r="AB875" s="18"/>
      <c r="AC875" s="18"/>
      <c r="AD875" s="18"/>
      <c r="AE875" s="18"/>
      <c r="AF875" s="18"/>
      <c r="AG875" s="18"/>
    </row>
    <row r="876" spans="1:33" ht="16.5" customHeight="1" x14ac:dyDescent="0.3">
      <c r="A876" s="18"/>
      <c r="B876" s="18"/>
      <c r="C876" s="191"/>
      <c r="D876" s="191"/>
      <c r="E876" s="18"/>
      <c r="F876" s="18"/>
      <c r="G876" s="18"/>
      <c r="H876" s="18"/>
      <c r="I876" s="18"/>
      <c r="J876" s="18"/>
      <c r="K876" s="18"/>
      <c r="L876" s="18"/>
      <c r="M876" s="18"/>
      <c r="N876" s="18"/>
      <c r="O876" s="18"/>
      <c r="P876" s="18"/>
      <c r="Q876" s="18"/>
      <c r="R876" s="18"/>
      <c r="S876" s="18"/>
      <c r="T876" s="18"/>
      <c r="U876" s="18"/>
      <c r="V876" s="18"/>
      <c r="W876" s="18"/>
      <c r="X876" s="18"/>
      <c r="Y876" s="18"/>
      <c r="Z876" s="18"/>
      <c r="AA876" s="18"/>
      <c r="AB876" s="18"/>
      <c r="AC876" s="18"/>
      <c r="AD876" s="18"/>
      <c r="AE876" s="18"/>
      <c r="AF876" s="18"/>
      <c r="AG876" s="18"/>
    </row>
    <row r="877" spans="1:33" ht="16.5" customHeight="1" x14ac:dyDescent="0.3">
      <c r="A877" s="18"/>
      <c r="B877" s="18"/>
      <c r="C877" s="191"/>
      <c r="D877" s="191"/>
      <c r="E877" s="18"/>
      <c r="F877" s="18"/>
      <c r="G877" s="18"/>
      <c r="H877" s="18"/>
      <c r="I877" s="18"/>
      <c r="J877" s="18"/>
      <c r="K877" s="18"/>
      <c r="L877" s="18"/>
      <c r="M877" s="18"/>
      <c r="N877" s="18"/>
      <c r="O877" s="18"/>
      <c r="P877" s="18"/>
      <c r="Q877" s="18"/>
      <c r="R877" s="18"/>
      <c r="S877" s="18"/>
      <c r="T877" s="18"/>
      <c r="U877" s="18"/>
      <c r="V877" s="18"/>
      <c r="W877" s="18"/>
      <c r="X877" s="18"/>
      <c r="Y877" s="18"/>
      <c r="Z877" s="18"/>
      <c r="AA877" s="18"/>
      <c r="AB877" s="18"/>
      <c r="AC877" s="18"/>
      <c r="AD877" s="18"/>
      <c r="AE877" s="18"/>
      <c r="AF877" s="18"/>
      <c r="AG877" s="18"/>
    </row>
    <row r="878" spans="1:33" ht="16.5" customHeight="1" x14ac:dyDescent="0.3">
      <c r="A878" s="18"/>
      <c r="B878" s="18"/>
      <c r="C878" s="191"/>
      <c r="D878" s="191"/>
      <c r="E878" s="18"/>
      <c r="F878" s="18"/>
      <c r="G878" s="18"/>
      <c r="H878" s="18"/>
      <c r="I878" s="18"/>
      <c r="J878" s="18"/>
      <c r="K878" s="18"/>
      <c r="L878" s="18"/>
      <c r="M878" s="18"/>
      <c r="N878" s="18"/>
      <c r="O878" s="18"/>
      <c r="P878" s="18"/>
      <c r="Q878" s="18"/>
      <c r="R878" s="18"/>
      <c r="S878" s="18"/>
      <c r="T878" s="18"/>
      <c r="U878" s="18"/>
      <c r="V878" s="18"/>
      <c r="W878" s="18"/>
      <c r="X878" s="18"/>
      <c r="Y878" s="18"/>
      <c r="Z878" s="18"/>
      <c r="AA878" s="18"/>
      <c r="AB878" s="18"/>
      <c r="AC878" s="18"/>
      <c r="AD878" s="18"/>
      <c r="AE878" s="18"/>
      <c r="AF878" s="18"/>
      <c r="AG878" s="18"/>
    </row>
    <row r="879" spans="1:33" ht="16.5" customHeight="1" x14ac:dyDescent="0.3">
      <c r="A879" s="18"/>
      <c r="B879" s="18"/>
      <c r="C879" s="191"/>
      <c r="D879" s="191"/>
      <c r="E879" s="18"/>
      <c r="F879" s="18"/>
      <c r="G879" s="18"/>
      <c r="H879" s="18"/>
      <c r="I879" s="18"/>
      <c r="J879" s="18"/>
      <c r="K879" s="18"/>
      <c r="L879" s="18"/>
      <c r="M879" s="18"/>
      <c r="N879" s="18"/>
      <c r="O879" s="18"/>
      <c r="P879" s="18"/>
      <c r="Q879" s="18"/>
      <c r="R879" s="18"/>
      <c r="S879" s="18"/>
      <c r="T879" s="18"/>
      <c r="U879" s="18"/>
      <c r="V879" s="18"/>
      <c r="W879" s="18"/>
      <c r="X879" s="18"/>
      <c r="Y879" s="18"/>
      <c r="Z879" s="18"/>
      <c r="AA879" s="18"/>
      <c r="AB879" s="18"/>
      <c r="AC879" s="18"/>
      <c r="AD879" s="18"/>
      <c r="AE879" s="18"/>
      <c r="AF879" s="18"/>
      <c r="AG879" s="18"/>
    </row>
    <row r="880" spans="1:33" ht="16.5" customHeight="1" x14ac:dyDescent="0.3">
      <c r="A880" s="18"/>
      <c r="B880" s="18"/>
      <c r="C880" s="191"/>
      <c r="D880" s="191"/>
      <c r="E880" s="18"/>
      <c r="F880" s="18"/>
      <c r="G880" s="18"/>
      <c r="H880" s="18"/>
      <c r="I880" s="18"/>
      <c r="J880" s="18"/>
      <c r="K880" s="18"/>
      <c r="L880" s="18"/>
      <c r="M880" s="18"/>
      <c r="N880" s="18"/>
      <c r="O880" s="18"/>
      <c r="P880" s="18"/>
      <c r="Q880" s="18"/>
      <c r="R880" s="18"/>
      <c r="S880" s="18"/>
      <c r="T880" s="18"/>
      <c r="U880" s="18"/>
      <c r="V880" s="18"/>
      <c r="W880" s="18"/>
      <c r="X880" s="18"/>
      <c r="Y880" s="18"/>
      <c r="Z880" s="18"/>
      <c r="AA880" s="18"/>
      <c r="AB880" s="18"/>
      <c r="AC880" s="18"/>
      <c r="AD880" s="18"/>
      <c r="AE880" s="18"/>
      <c r="AF880" s="18"/>
      <c r="AG880" s="18"/>
    </row>
    <row r="881" spans="1:33" ht="16.5" customHeight="1" x14ac:dyDescent="0.3">
      <c r="A881" s="18"/>
      <c r="B881" s="18"/>
      <c r="C881" s="191"/>
      <c r="D881" s="191"/>
      <c r="E881" s="18"/>
      <c r="F881" s="18"/>
      <c r="G881" s="18"/>
      <c r="H881" s="18"/>
      <c r="I881" s="18"/>
      <c r="J881" s="18"/>
      <c r="K881" s="18"/>
      <c r="L881" s="18"/>
      <c r="M881" s="18"/>
      <c r="N881" s="18"/>
      <c r="O881" s="18"/>
      <c r="P881" s="18"/>
      <c r="Q881" s="18"/>
      <c r="R881" s="18"/>
      <c r="S881" s="18"/>
      <c r="T881" s="18"/>
      <c r="U881" s="18"/>
      <c r="V881" s="18"/>
      <c r="W881" s="18"/>
      <c r="X881" s="18"/>
      <c r="Y881" s="18"/>
      <c r="Z881" s="18"/>
      <c r="AA881" s="18"/>
      <c r="AB881" s="18"/>
      <c r="AC881" s="18"/>
      <c r="AD881" s="18"/>
      <c r="AE881" s="18"/>
      <c r="AF881" s="18"/>
      <c r="AG881" s="18"/>
    </row>
    <row r="882" spans="1:33" ht="16.5" customHeight="1" x14ac:dyDescent="0.3">
      <c r="A882" s="18"/>
      <c r="B882" s="18"/>
      <c r="C882" s="191"/>
      <c r="D882" s="191"/>
      <c r="E882" s="18"/>
      <c r="F882" s="18"/>
      <c r="G882" s="18"/>
      <c r="H882" s="18"/>
      <c r="I882" s="18"/>
      <c r="J882" s="18"/>
      <c r="K882" s="18"/>
      <c r="L882" s="18"/>
      <c r="M882" s="18"/>
      <c r="N882" s="18"/>
      <c r="O882" s="18"/>
      <c r="P882" s="18"/>
      <c r="Q882" s="18"/>
      <c r="R882" s="18"/>
      <c r="S882" s="18"/>
      <c r="T882" s="18"/>
      <c r="U882" s="18"/>
      <c r="V882" s="18"/>
      <c r="W882" s="18"/>
      <c r="X882" s="18"/>
      <c r="Y882" s="18"/>
      <c r="Z882" s="18"/>
      <c r="AA882" s="18"/>
      <c r="AB882" s="18"/>
      <c r="AC882" s="18"/>
      <c r="AD882" s="18"/>
      <c r="AE882" s="18"/>
      <c r="AF882" s="18"/>
      <c r="AG882" s="18"/>
    </row>
    <row r="883" spans="1:33" ht="16.5" customHeight="1" x14ac:dyDescent="0.3">
      <c r="A883" s="18"/>
      <c r="B883" s="18"/>
      <c r="C883" s="191"/>
      <c r="D883" s="191"/>
      <c r="E883" s="18"/>
      <c r="F883" s="18"/>
      <c r="G883" s="18"/>
      <c r="H883" s="18"/>
      <c r="I883" s="18"/>
      <c r="J883" s="18"/>
      <c r="K883" s="18"/>
      <c r="L883" s="18"/>
      <c r="M883" s="18"/>
      <c r="N883" s="18"/>
      <c r="O883" s="18"/>
      <c r="P883" s="18"/>
      <c r="Q883" s="18"/>
      <c r="R883" s="18"/>
      <c r="S883" s="18"/>
      <c r="T883" s="18"/>
      <c r="U883" s="18"/>
      <c r="V883" s="18"/>
      <c r="W883" s="18"/>
      <c r="X883" s="18"/>
      <c r="Y883" s="18"/>
      <c r="Z883" s="18"/>
      <c r="AA883" s="18"/>
      <c r="AB883" s="18"/>
      <c r="AC883" s="18"/>
      <c r="AD883" s="18"/>
      <c r="AE883" s="18"/>
      <c r="AF883" s="18"/>
      <c r="AG883" s="18"/>
    </row>
    <row r="884" spans="1:33" ht="16.5" customHeight="1" x14ac:dyDescent="0.3">
      <c r="A884" s="18"/>
      <c r="B884" s="18"/>
      <c r="C884" s="191"/>
      <c r="D884" s="191"/>
      <c r="E884" s="18"/>
      <c r="F884" s="18"/>
      <c r="G884" s="18"/>
      <c r="H884" s="18"/>
      <c r="I884" s="18"/>
      <c r="J884" s="18"/>
      <c r="K884" s="18"/>
      <c r="L884" s="18"/>
      <c r="M884" s="18"/>
      <c r="N884" s="18"/>
      <c r="O884" s="18"/>
      <c r="P884" s="18"/>
      <c r="Q884" s="18"/>
      <c r="R884" s="18"/>
      <c r="S884" s="18"/>
      <c r="T884" s="18"/>
      <c r="U884" s="18"/>
      <c r="V884" s="18"/>
      <c r="W884" s="18"/>
      <c r="X884" s="18"/>
      <c r="Y884" s="18"/>
      <c r="Z884" s="18"/>
      <c r="AA884" s="18"/>
      <c r="AB884" s="18"/>
      <c r="AC884" s="18"/>
      <c r="AD884" s="18"/>
      <c r="AE884" s="18"/>
      <c r="AF884" s="18"/>
      <c r="AG884" s="18"/>
    </row>
    <row r="885" spans="1:33" ht="16.5" customHeight="1" x14ac:dyDescent="0.3">
      <c r="A885" s="18"/>
      <c r="B885" s="18"/>
      <c r="C885" s="191"/>
      <c r="D885" s="191"/>
      <c r="E885" s="18"/>
      <c r="F885" s="18"/>
      <c r="G885" s="18"/>
      <c r="H885" s="18"/>
      <c r="I885" s="18"/>
      <c r="J885" s="18"/>
      <c r="K885" s="18"/>
      <c r="L885" s="18"/>
      <c r="M885" s="18"/>
      <c r="N885" s="18"/>
      <c r="O885" s="18"/>
      <c r="P885" s="18"/>
      <c r="Q885" s="18"/>
      <c r="R885" s="18"/>
      <c r="S885" s="18"/>
      <c r="T885" s="18"/>
      <c r="U885" s="18"/>
      <c r="V885" s="18"/>
      <c r="W885" s="18"/>
      <c r="X885" s="18"/>
      <c r="Y885" s="18"/>
      <c r="Z885" s="18"/>
      <c r="AA885" s="18"/>
      <c r="AB885" s="18"/>
      <c r="AC885" s="18"/>
      <c r="AD885" s="18"/>
      <c r="AE885" s="18"/>
      <c r="AF885" s="18"/>
      <c r="AG885" s="18"/>
    </row>
    <row r="886" spans="1:33" ht="16.5" customHeight="1" x14ac:dyDescent="0.3">
      <c r="A886" s="18"/>
      <c r="B886" s="18"/>
      <c r="C886" s="191"/>
      <c r="D886" s="191"/>
      <c r="E886" s="18"/>
      <c r="F886" s="18"/>
      <c r="G886" s="18"/>
      <c r="H886" s="18"/>
      <c r="I886" s="18"/>
      <c r="J886" s="18"/>
      <c r="K886" s="18"/>
      <c r="L886" s="18"/>
      <c r="M886" s="18"/>
      <c r="N886" s="18"/>
      <c r="O886" s="18"/>
      <c r="P886" s="18"/>
      <c r="Q886" s="18"/>
      <c r="R886" s="18"/>
      <c r="S886" s="18"/>
      <c r="T886" s="18"/>
      <c r="U886" s="18"/>
      <c r="V886" s="18"/>
      <c r="W886" s="18"/>
      <c r="X886" s="18"/>
      <c r="Y886" s="18"/>
      <c r="Z886" s="18"/>
      <c r="AA886" s="18"/>
      <c r="AB886" s="18"/>
      <c r="AC886" s="18"/>
      <c r="AD886" s="18"/>
      <c r="AE886" s="18"/>
      <c r="AF886" s="18"/>
      <c r="AG886" s="18"/>
    </row>
    <row r="887" spans="1:33" ht="16.5" customHeight="1" x14ac:dyDescent="0.3">
      <c r="A887" s="18"/>
      <c r="B887" s="18"/>
      <c r="C887" s="191"/>
      <c r="D887" s="191"/>
      <c r="E887" s="18"/>
      <c r="F887" s="18"/>
      <c r="G887" s="18"/>
      <c r="H887" s="18"/>
      <c r="I887" s="18"/>
      <c r="J887" s="18"/>
      <c r="K887" s="18"/>
      <c r="L887" s="18"/>
      <c r="M887" s="18"/>
      <c r="N887" s="18"/>
      <c r="O887" s="18"/>
      <c r="P887" s="18"/>
      <c r="Q887" s="18"/>
      <c r="R887" s="18"/>
      <c r="S887" s="18"/>
      <c r="T887" s="18"/>
      <c r="U887" s="18"/>
      <c r="V887" s="18"/>
      <c r="W887" s="18"/>
      <c r="X887" s="18"/>
      <c r="Y887" s="18"/>
      <c r="Z887" s="18"/>
      <c r="AA887" s="18"/>
      <c r="AB887" s="18"/>
      <c r="AC887" s="18"/>
      <c r="AD887" s="18"/>
      <c r="AE887" s="18"/>
      <c r="AF887" s="18"/>
      <c r="AG887" s="18"/>
    </row>
    <row r="888" spans="1:33" ht="16.5" customHeight="1" x14ac:dyDescent="0.3">
      <c r="A888" s="18"/>
      <c r="B888" s="18"/>
      <c r="C888" s="191"/>
      <c r="D888" s="191"/>
      <c r="E888" s="18"/>
      <c r="F888" s="18"/>
      <c r="G888" s="18"/>
      <c r="H888" s="18"/>
      <c r="I888" s="18"/>
      <c r="J888" s="18"/>
      <c r="K888" s="18"/>
      <c r="L888" s="18"/>
      <c r="M888" s="18"/>
      <c r="N888" s="18"/>
      <c r="O888" s="18"/>
      <c r="P888" s="18"/>
      <c r="Q888" s="18"/>
      <c r="R888" s="18"/>
      <c r="S888" s="18"/>
      <c r="T888" s="18"/>
      <c r="U888" s="18"/>
      <c r="V888" s="18"/>
      <c r="W888" s="18"/>
      <c r="X888" s="18"/>
      <c r="Y888" s="18"/>
      <c r="Z888" s="18"/>
      <c r="AA888" s="18"/>
      <c r="AB888" s="18"/>
      <c r="AC888" s="18"/>
      <c r="AD888" s="18"/>
      <c r="AE888" s="18"/>
      <c r="AF888" s="18"/>
      <c r="AG888" s="18"/>
    </row>
    <row r="889" spans="1:33" ht="16.5" customHeight="1" x14ac:dyDescent="0.3">
      <c r="A889" s="18"/>
      <c r="B889" s="18"/>
      <c r="C889" s="191"/>
      <c r="D889" s="191"/>
      <c r="E889" s="18"/>
      <c r="F889" s="18"/>
      <c r="G889" s="18"/>
      <c r="H889" s="18"/>
      <c r="I889" s="18"/>
      <c r="J889" s="18"/>
      <c r="K889" s="18"/>
      <c r="L889" s="18"/>
      <c r="M889" s="18"/>
      <c r="N889" s="18"/>
      <c r="O889" s="18"/>
      <c r="P889" s="18"/>
      <c r="Q889" s="18"/>
      <c r="R889" s="18"/>
      <c r="S889" s="18"/>
      <c r="T889" s="18"/>
      <c r="U889" s="18"/>
      <c r="V889" s="18"/>
      <c r="W889" s="18"/>
      <c r="X889" s="18"/>
      <c r="Y889" s="18"/>
      <c r="Z889" s="18"/>
      <c r="AA889" s="18"/>
      <c r="AB889" s="18"/>
      <c r="AC889" s="18"/>
      <c r="AD889" s="18"/>
      <c r="AE889" s="18"/>
      <c r="AF889" s="18"/>
      <c r="AG889" s="18"/>
    </row>
    <row r="890" spans="1:33" ht="16.5" customHeight="1" x14ac:dyDescent="0.3">
      <c r="A890" s="18"/>
      <c r="B890" s="18"/>
      <c r="C890" s="191"/>
      <c r="D890" s="191"/>
      <c r="E890" s="18"/>
      <c r="F890" s="18"/>
      <c r="G890" s="18"/>
      <c r="H890" s="18"/>
      <c r="I890" s="18"/>
      <c r="J890" s="18"/>
      <c r="K890" s="18"/>
      <c r="L890" s="18"/>
      <c r="M890" s="18"/>
      <c r="N890" s="18"/>
      <c r="O890" s="18"/>
      <c r="P890" s="18"/>
      <c r="Q890" s="18"/>
      <c r="R890" s="18"/>
      <c r="S890" s="18"/>
      <c r="T890" s="18"/>
      <c r="U890" s="18"/>
      <c r="V890" s="18"/>
      <c r="W890" s="18"/>
      <c r="X890" s="18"/>
      <c r="Y890" s="18"/>
      <c r="Z890" s="18"/>
      <c r="AA890" s="18"/>
      <c r="AB890" s="18"/>
      <c r="AC890" s="18"/>
      <c r="AD890" s="18"/>
      <c r="AE890" s="18"/>
      <c r="AF890" s="18"/>
      <c r="AG890" s="18"/>
    </row>
    <row r="891" spans="1:33" ht="16.5" customHeight="1" x14ac:dyDescent="0.3">
      <c r="A891" s="18"/>
      <c r="B891" s="18"/>
      <c r="C891" s="191"/>
      <c r="D891" s="191"/>
      <c r="E891" s="18"/>
      <c r="F891" s="18"/>
      <c r="G891" s="18"/>
      <c r="H891" s="18"/>
      <c r="I891" s="18"/>
      <c r="J891" s="18"/>
      <c r="K891" s="18"/>
      <c r="L891" s="18"/>
      <c r="M891" s="18"/>
      <c r="N891" s="18"/>
      <c r="O891" s="18"/>
      <c r="P891" s="18"/>
      <c r="Q891" s="18"/>
      <c r="R891" s="18"/>
      <c r="S891" s="18"/>
      <c r="T891" s="18"/>
      <c r="U891" s="18"/>
      <c r="V891" s="18"/>
      <c r="W891" s="18"/>
      <c r="X891" s="18"/>
      <c r="Y891" s="18"/>
      <c r="Z891" s="18"/>
      <c r="AA891" s="18"/>
      <c r="AB891" s="18"/>
      <c r="AC891" s="18"/>
      <c r="AD891" s="18"/>
      <c r="AE891" s="18"/>
      <c r="AF891" s="18"/>
      <c r="AG891" s="18"/>
    </row>
    <row r="892" spans="1:33" ht="16.5" customHeight="1" x14ac:dyDescent="0.3">
      <c r="A892" s="18"/>
      <c r="B892" s="18"/>
      <c r="C892" s="191"/>
      <c r="D892" s="191"/>
      <c r="E892" s="18"/>
      <c r="F892" s="18"/>
      <c r="G892" s="18"/>
      <c r="H892" s="18"/>
      <c r="I892" s="18"/>
      <c r="J892" s="18"/>
      <c r="K892" s="18"/>
      <c r="L892" s="18"/>
      <c r="M892" s="18"/>
      <c r="N892" s="18"/>
      <c r="O892" s="18"/>
      <c r="P892" s="18"/>
      <c r="Q892" s="18"/>
      <c r="R892" s="18"/>
      <c r="S892" s="18"/>
      <c r="T892" s="18"/>
      <c r="U892" s="18"/>
      <c r="V892" s="18"/>
      <c r="W892" s="18"/>
      <c r="X892" s="18"/>
      <c r="Y892" s="18"/>
      <c r="Z892" s="18"/>
      <c r="AA892" s="18"/>
      <c r="AB892" s="18"/>
      <c r="AC892" s="18"/>
      <c r="AD892" s="18"/>
      <c r="AE892" s="18"/>
      <c r="AF892" s="18"/>
      <c r="AG892" s="18"/>
    </row>
    <row r="893" spans="1:33" ht="16.5" customHeight="1" x14ac:dyDescent="0.3">
      <c r="A893" s="18"/>
      <c r="B893" s="18"/>
      <c r="C893" s="191"/>
      <c r="D893" s="191"/>
      <c r="E893" s="18"/>
      <c r="F893" s="18"/>
      <c r="G893" s="18"/>
      <c r="H893" s="18"/>
      <c r="I893" s="18"/>
      <c r="J893" s="18"/>
      <c r="K893" s="18"/>
      <c r="L893" s="18"/>
      <c r="M893" s="18"/>
      <c r="N893" s="18"/>
      <c r="O893" s="18"/>
      <c r="P893" s="18"/>
      <c r="Q893" s="18"/>
      <c r="R893" s="18"/>
      <c r="S893" s="18"/>
      <c r="T893" s="18"/>
      <c r="U893" s="18"/>
      <c r="V893" s="18"/>
      <c r="W893" s="18"/>
      <c r="X893" s="18"/>
      <c r="Y893" s="18"/>
      <c r="Z893" s="18"/>
      <c r="AA893" s="18"/>
      <c r="AB893" s="18"/>
      <c r="AC893" s="18"/>
      <c r="AD893" s="18"/>
      <c r="AE893" s="18"/>
      <c r="AF893" s="18"/>
      <c r="AG893" s="18"/>
    </row>
    <row r="894" spans="1:33" ht="16.5" customHeight="1" x14ac:dyDescent="0.3">
      <c r="A894" s="18"/>
      <c r="B894" s="18"/>
      <c r="C894" s="191"/>
      <c r="D894" s="191"/>
      <c r="E894" s="18"/>
      <c r="F894" s="18"/>
      <c r="G894" s="18"/>
      <c r="H894" s="18"/>
      <c r="I894" s="18"/>
      <c r="J894" s="18"/>
      <c r="K894" s="18"/>
      <c r="L894" s="18"/>
      <c r="M894" s="18"/>
      <c r="N894" s="18"/>
      <c r="O894" s="18"/>
      <c r="P894" s="18"/>
      <c r="Q894" s="18"/>
      <c r="R894" s="18"/>
      <c r="S894" s="18"/>
      <c r="T894" s="18"/>
      <c r="U894" s="18"/>
      <c r="V894" s="18"/>
      <c r="W894" s="18"/>
      <c r="X894" s="18"/>
      <c r="Y894" s="18"/>
      <c r="Z894" s="18"/>
      <c r="AA894" s="18"/>
      <c r="AB894" s="18"/>
      <c r="AC894" s="18"/>
      <c r="AD894" s="18"/>
      <c r="AE894" s="18"/>
      <c r="AF894" s="18"/>
      <c r="AG894" s="18"/>
    </row>
    <row r="895" spans="1:33" ht="16.5" customHeight="1" x14ac:dyDescent="0.3">
      <c r="A895" s="18"/>
      <c r="B895" s="18"/>
      <c r="C895" s="191"/>
      <c r="D895" s="191"/>
      <c r="E895" s="18"/>
      <c r="F895" s="18"/>
      <c r="G895" s="18"/>
      <c r="H895" s="18"/>
      <c r="I895" s="18"/>
      <c r="J895" s="18"/>
      <c r="K895" s="18"/>
      <c r="L895" s="18"/>
      <c r="M895" s="18"/>
      <c r="N895" s="18"/>
      <c r="O895" s="18"/>
      <c r="P895" s="18"/>
      <c r="Q895" s="18"/>
      <c r="R895" s="18"/>
      <c r="S895" s="18"/>
      <c r="T895" s="18"/>
      <c r="U895" s="18"/>
      <c r="V895" s="18"/>
      <c r="W895" s="18"/>
      <c r="X895" s="18"/>
      <c r="Y895" s="18"/>
      <c r="Z895" s="18"/>
      <c r="AA895" s="18"/>
      <c r="AB895" s="18"/>
      <c r="AC895" s="18"/>
      <c r="AD895" s="18"/>
      <c r="AE895" s="18"/>
      <c r="AF895" s="18"/>
      <c r="AG895" s="18"/>
    </row>
    <row r="896" spans="1:33" ht="16.5" customHeight="1" x14ac:dyDescent="0.3">
      <c r="A896" s="18"/>
      <c r="B896" s="18"/>
      <c r="C896" s="191"/>
      <c r="D896" s="191"/>
      <c r="E896" s="18"/>
      <c r="F896" s="18"/>
      <c r="G896" s="18"/>
      <c r="H896" s="18"/>
      <c r="I896" s="18"/>
      <c r="J896" s="18"/>
      <c r="K896" s="18"/>
      <c r="L896" s="18"/>
      <c r="M896" s="18"/>
      <c r="N896" s="18"/>
      <c r="O896" s="18"/>
      <c r="P896" s="18"/>
      <c r="Q896" s="18"/>
      <c r="R896" s="18"/>
      <c r="S896" s="18"/>
      <c r="T896" s="18"/>
      <c r="U896" s="18"/>
      <c r="V896" s="18"/>
      <c r="W896" s="18"/>
      <c r="X896" s="18"/>
      <c r="Y896" s="18"/>
      <c r="Z896" s="18"/>
      <c r="AA896" s="18"/>
      <c r="AB896" s="18"/>
      <c r="AC896" s="18"/>
      <c r="AD896" s="18"/>
      <c r="AE896" s="18"/>
      <c r="AF896" s="18"/>
      <c r="AG896" s="18"/>
    </row>
    <row r="897" spans="1:33" ht="16.5" customHeight="1" x14ac:dyDescent="0.3">
      <c r="A897" s="18"/>
      <c r="B897" s="18"/>
      <c r="C897" s="191"/>
      <c r="D897" s="191"/>
      <c r="E897" s="18"/>
      <c r="F897" s="18"/>
      <c r="G897" s="18"/>
      <c r="H897" s="18"/>
      <c r="I897" s="18"/>
      <c r="J897" s="18"/>
      <c r="K897" s="18"/>
      <c r="L897" s="18"/>
      <c r="M897" s="18"/>
      <c r="N897" s="18"/>
      <c r="O897" s="18"/>
      <c r="P897" s="18"/>
      <c r="Q897" s="18"/>
      <c r="R897" s="18"/>
      <c r="S897" s="18"/>
      <c r="T897" s="18"/>
      <c r="U897" s="18"/>
      <c r="V897" s="18"/>
      <c r="W897" s="18"/>
      <c r="X897" s="18"/>
      <c r="Y897" s="18"/>
      <c r="Z897" s="18"/>
      <c r="AA897" s="18"/>
      <c r="AB897" s="18"/>
      <c r="AC897" s="18"/>
      <c r="AD897" s="18"/>
      <c r="AE897" s="18"/>
      <c r="AF897" s="18"/>
      <c r="AG897" s="18"/>
    </row>
    <row r="898" spans="1:33" ht="16.5" customHeight="1" x14ac:dyDescent="0.3">
      <c r="A898" s="18"/>
      <c r="B898" s="18"/>
      <c r="C898" s="191"/>
      <c r="D898" s="191"/>
      <c r="E898" s="18"/>
      <c r="F898" s="18"/>
      <c r="G898" s="18"/>
      <c r="H898" s="18"/>
      <c r="I898" s="18"/>
      <c r="J898" s="18"/>
      <c r="K898" s="18"/>
      <c r="L898" s="18"/>
      <c r="M898" s="18"/>
      <c r="N898" s="18"/>
      <c r="O898" s="18"/>
      <c r="P898" s="18"/>
      <c r="Q898" s="18"/>
      <c r="R898" s="18"/>
      <c r="S898" s="18"/>
      <c r="T898" s="18"/>
      <c r="U898" s="18"/>
      <c r="V898" s="18"/>
      <c r="W898" s="18"/>
      <c r="X898" s="18"/>
      <c r="Y898" s="18"/>
      <c r="Z898" s="18"/>
      <c r="AA898" s="18"/>
      <c r="AB898" s="18"/>
      <c r="AC898" s="18"/>
      <c r="AD898" s="18"/>
      <c r="AE898" s="18"/>
      <c r="AF898" s="18"/>
      <c r="AG898" s="18"/>
    </row>
    <row r="899" spans="1:33" ht="16.5" customHeight="1" x14ac:dyDescent="0.3">
      <c r="A899" s="18"/>
      <c r="B899" s="18"/>
      <c r="C899" s="191"/>
      <c r="D899" s="191"/>
      <c r="E899" s="18"/>
      <c r="F899" s="18"/>
      <c r="G899" s="18"/>
      <c r="H899" s="18"/>
      <c r="I899" s="18"/>
      <c r="J899" s="18"/>
      <c r="K899" s="18"/>
      <c r="L899" s="18"/>
      <c r="M899" s="18"/>
      <c r="N899" s="18"/>
      <c r="O899" s="18"/>
      <c r="P899" s="18"/>
      <c r="Q899" s="18"/>
      <c r="R899" s="18"/>
      <c r="S899" s="18"/>
      <c r="T899" s="18"/>
      <c r="U899" s="18"/>
      <c r="V899" s="18"/>
      <c r="W899" s="18"/>
      <c r="X899" s="18"/>
      <c r="Y899" s="18"/>
      <c r="Z899" s="18"/>
      <c r="AA899" s="18"/>
      <c r="AB899" s="18"/>
      <c r="AC899" s="18"/>
      <c r="AD899" s="18"/>
      <c r="AE899" s="18"/>
      <c r="AF899" s="18"/>
      <c r="AG899" s="18"/>
    </row>
    <row r="900" spans="1:33" ht="16.5" customHeight="1" x14ac:dyDescent="0.3">
      <c r="A900" s="18"/>
      <c r="B900" s="18"/>
      <c r="C900" s="191"/>
      <c r="D900" s="191"/>
      <c r="E900" s="18"/>
      <c r="F900" s="18"/>
      <c r="G900" s="18"/>
      <c r="H900" s="18"/>
      <c r="I900" s="18"/>
      <c r="J900" s="18"/>
      <c r="K900" s="18"/>
      <c r="L900" s="18"/>
      <c r="M900" s="18"/>
      <c r="N900" s="18"/>
      <c r="O900" s="18"/>
      <c r="P900" s="18"/>
      <c r="Q900" s="18"/>
      <c r="R900" s="18"/>
      <c r="S900" s="18"/>
      <c r="T900" s="18"/>
      <c r="U900" s="18"/>
      <c r="V900" s="18"/>
      <c r="W900" s="18"/>
      <c r="X900" s="18"/>
      <c r="Y900" s="18"/>
      <c r="Z900" s="18"/>
      <c r="AA900" s="18"/>
      <c r="AB900" s="18"/>
      <c r="AC900" s="18"/>
      <c r="AD900" s="18"/>
      <c r="AE900" s="18"/>
      <c r="AF900" s="18"/>
      <c r="AG900" s="18"/>
    </row>
    <row r="901" spans="1:33" ht="16.5" customHeight="1" x14ac:dyDescent="0.3">
      <c r="A901" s="18"/>
      <c r="B901" s="18"/>
      <c r="C901" s="191"/>
      <c r="D901" s="191"/>
      <c r="E901" s="18"/>
      <c r="F901" s="18"/>
      <c r="G901" s="18"/>
      <c r="H901" s="18"/>
      <c r="I901" s="18"/>
      <c r="J901" s="18"/>
      <c r="K901" s="18"/>
      <c r="L901" s="18"/>
      <c r="M901" s="18"/>
      <c r="N901" s="18"/>
      <c r="O901" s="18"/>
      <c r="P901" s="18"/>
      <c r="Q901" s="18"/>
      <c r="R901" s="18"/>
      <c r="S901" s="18"/>
      <c r="T901" s="18"/>
      <c r="U901" s="18"/>
      <c r="V901" s="18"/>
      <c r="W901" s="18"/>
      <c r="X901" s="18"/>
      <c r="Y901" s="18"/>
      <c r="Z901" s="18"/>
      <c r="AA901" s="18"/>
      <c r="AB901" s="18"/>
      <c r="AC901" s="18"/>
      <c r="AD901" s="18"/>
      <c r="AE901" s="18"/>
      <c r="AF901" s="18"/>
      <c r="AG901" s="18"/>
    </row>
    <row r="902" spans="1:33" ht="16.5" customHeight="1" x14ac:dyDescent="0.3">
      <c r="A902" s="18"/>
      <c r="B902" s="18"/>
      <c r="C902" s="191"/>
      <c r="D902" s="191"/>
      <c r="E902" s="18"/>
      <c r="F902" s="18"/>
      <c r="G902" s="18"/>
      <c r="H902" s="18"/>
      <c r="I902" s="18"/>
      <c r="J902" s="18"/>
      <c r="K902" s="18"/>
      <c r="L902" s="18"/>
      <c r="M902" s="18"/>
      <c r="N902" s="18"/>
      <c r="O902" s="18"/>
      <c r="P902" s="18"/>
      <c r="Q902" s="18"/>
      <c r="R902" s="18"/>
      <c r="S902" s="18"/>
      <c r="T902" s="18"/>
      <c r="U902" s="18"/>
      <c r="V902" s="18"/>
      <c r="W902" s="18"/>
      <c r="X902" s="18"/>
      <c r="Y902" s="18"/>
      <c r="Z902" s="18"/>
      <c r="AA902" s="18"/>
      <c r="AB902" s="18"/>
      <c r="AC902" s="18"/>
      <c r="AD902" s="18"/>
      <c r="AE902" s="18"/>
      <c r="AF902" s="18"/>
      <c r="AG902" s="18"/>
    </row>
    <row r="903" spans="1:33" ht="16.5" customHeight="1" x14ac:dyDescent="0.3">
      <c r="A903" s="18"/>
      <c r="B903" s="18"/>
      <c r="C903" s="191"/>
      <c r="D903" s="191"/>
      <c r="E903" s="18"/>
      <c r="F903" s="18"/>
      <c r="G903" s="18"/>
      <c r="H903" s="18"/>
      <c r="I903" s="18"/>
      <c r="J903" s="18"/>
      <c r="K903" s="18"/>
      <c r="L903" s="18"/>
      <c r="M903" s="18"/>
      <c r="N903" s="18"/>
      <c r="O903" s="18"/>
      <c r="P903" s="18"/>
      <c r="Q903" s="18"/>
      <c r="R903" s="18"/>
      <c r="S903" s="18"/>
      <c r="T903" s="18"/>
      <c r="U903" s="18"/>
      <c r="V903" s="18"/>
      <c r="W903" s="18"/>
      <c r="X903" s="18"/>
      <c r="Y903" s="18"/>
      <c r="Z903" s="18"/>
      <c r="AA903" s="18"/>
      <c r="AB903" s="18"/>
      <c r="AC903" s="18"/>
      <c r="AD903" s="18"/>
      <c r="AE903" s="18"/>
      <c r="AF903" s="18"/>
      <c r="AG903" s="18"/>
    </row>
    <row r="904" spans="1:33" ht="16.5" customHeight="1" x14ac:dyDescent="0.3">
      <c r="A904" s="18"/>
      <c r="B904" s="18"/>
      <c r="C904" s="191"/>
      <c r="D904" s="191"/>
      <c r="E904" s="18"/>
      <c r="F904" s="18"/>
      <c r="G904" s="18"/>
      <c r="H904" s="18"/>
      <c r="I904" s="18"/>
      <c r="J904" s="18"/>
      <c r="K904" s="18"/>
      <c r="L904" s="18"/>
      <c r="M904" s="18"/>
      <c r="N904" s="18"/>
      <c r="O904" s="18"/>
      <c r="P904" s="18"/>
      <c r="Q904" s="18"/>
      <c r="R904" s="18"/>
      <c r="S904" s="18"/>
      <c r="T904" s="18"/>
      <c r="U904" s="18"/>
      <c r="V904" s="18"/>
      <c r="W904" s="18"/>
      <c r="X904" s="18"/>
      <c r="Y904" s="18"/>
      <c r="Z904" s="18"/>
      <c r="AA904" s="18"/>
      <c r="AB904" s="18"/>
      <c r="AC904" s="18"/>
      <c r="AD904" s="18"/>
      <c r="AE904" s="18"/>
      <c r="AF904" s="18"/>
      <c r="AG904" s="18"/>
    </row>
    <row r="905" spans="1:33" ht="16.5" customHeight="1" x14ac:dyDescent="0.3">
      <c r="A905" s="18"/>
      <c r="B905" s="18"/>
      <c r="C905" s="191"/>
      <c r="D905" s="191"/>
      <c r="E905" s="18"/>
      <c r="F905" s="18"/>
      <c r="G905" s="18"/>
      <c r="H905" s="18"/>
      <c r="I905" s="18"/>
      <c r="J905" s="18"/>
      <c r="K905" s="18"/>
      <c r="L905" s="18"/>
      <c r="M905" s="18"/>
      <c r="N905" s="18"/>
      <c r="O905" s="18"/>
      <c r="P905" s="18"/>
      <c r="Q905" s="18"/>
      <c r="R905" s="18"/>
      <c r="S905" s="18"/>
      <c r="T905" s="18"/>
      <c r="U905" s="18"/>
      <c r="V905" s="18"/>
      <c r="W905" s="18"/>
      <c r="X905" s="18"/>
      <c r="Y905" s="18"/>
      <c r="Z905" s="18"/>
      <c r="AA905" s="18"/>
      <c r="AB905" s="18"/>
      <c r="AC905" s="18"/>
      <c r="AD905" s="18"/>
      <c r="AE905" s="18"/>
      <c r="AF905" s="18"/>
      <c r="AG905" s="18"/>
    </row>
    <row r="906" spans="1:33" ht="16.5" customHeight="1" x14ac:dyDescent="0.3">
      <c r="A906" s="18"/>
      <c r="B906" s="18"/>
      <c r="C906" s="191"/>
      <c r="D906" s="191"/>
      <c r="E906" s="18"/>
      <c r="F906" s="18"/>
      <c r="G906" s="18"/>
      <c r="H906" s="18"/>
      <c r="I906" s="18"/>
      <c r="J906" s="18"/>
      <c r="K906" s="18"/>
      <c r="L906" s="18"/>
      <c r="M906" s="18"/>
      <c r="N906" s="18"/>
      <c r="O906" s="18"/>
      <c r="P906" s="18"/>
      <c r="Q906" s="18"/>
      <c r="R906" s="18"/>
      <c r="S906" s="18"/>
      <c r="T906" s="18"/>
      <c r="U906" s="18"/>
      <c r="V906" s="18"/>
      <c r="W906" s="18"/>
      <c r="X906" s="18"/>
      <c r="Y906" s="18"/>
      <c r="Z906" s="18"/>
      <c r="AA906" s="18"/>
      <c r="AB906" s="18"/>
      <c r="AC906" s="18"/>
      <c r="AD906" s="18"/>
      <c r="AE906" s="18"/>
      <c r="AF906" s="18"/>
      <c r="AG906" s="18"/>
    </row>
    <row r="907" spans="1:33" ht="16.5" customHeight="1" x14ac:dyDescent="0.3">
      <c r="A907" s="18"/>
      <c r="B907" s="18"/>
      <c r="C907" s="191"/>
      <c r="D907" s="191"/>
      <c r="E907" s="18"/>
      <c r="F907" s="18"/>
      <c r="G907" s="18"/>
      <c r="H907" s="18"/>
      <c r="I907" s="18"/>
      <c r="J907" s="18"/>
      <c r="K907" s="18"/>
      <c r="L907" s="18"/>
      <c r="M907" s="18"/>
      <c r="N907" s="18"/>
      <c r="O907" s="18"/>
      <c r="P907" s="18"/>
      <c r="Q907" s="18"/>
      <c r="R907" s="18"/>
      <c r="S907" s="18"/>
      <c r="T907" s="18"/>
      <c r="U907" s="18"/>
      <c r="V907" s="18"/>
      <c r="W907" s="18"/>
      <c r="X907" s="18"/>
      <c r="Y907" s="18"/>
      <c r="Z907" s="18"/>
      <c r="AA907" s="18"/>
      <c r="AB907" s="18"/>
      <c r="AC907" s="18"/>
      <c r="AD907" s="18"/>
      <c r="AE907" s="18"/>
      <c r="AF907" s="18"/>
      <c r="AG907" s="18"/>
    </row>
    <row r="908" spans="1:33" ht="16.5" customHeight="1" x14ac:dyDescent="0.3">
      <c r="A908" s="18"/>
      <c r="B908" s="18"/>
      <c r="C908" s="191"/>
      <c r="D908" s="191"/>
      <c r="E908" s="18"/>
      <c r="F908" s="18"/>
      <c r="G908" s="18"/>
      <c r="H908" s="18"/>
      <c r="I908" s="18"/>
      <c r="J908" s="18"/>
      <c r="K908" s="18"/>
      <c r="L908" s="18"/>
      <c r="M908" s="18"/>
      <c r="N908" s="18"/>
      <c r="O908" s="18"/>
      <c r="P908" s="18"/>
      <c r="Q908" s="18"/>
      <c r="R908" s="18"/>
      <c r="S908" s="18"/>
      <c r="T908" s="18"/>
      <c r="U908" s="18"/>
      <c r="V908" s="18"/>
      <c r="W908" s="18"/>
      <c r="X908" s="18"/>
      <c r="Y908" s="18"/>
      <c r="Z908" s="18"/>
      <c r="AA908" s="18"/>
      <c r="AB908" s="18"/>
      <c r="AC908" s="18"/>
      <c r="AD908" s="18"/>
      <c r="AE908" s="18"/>
      <c r="AF908" s="18"/>
      <c r="AG908" s="18"/>
    </row>
    <row r="909" spans="1:33" ht="16.5" customHeight="1" x14ac:dyDescent="0.3">
      <c r="A909" s="18"/>
      <c r="B909" s="18"/>
      <c r="C909" s="191"/>
      <c r="D909" s="191"/>
      <c r="E909" s="18"/>
      <c r="F909" s="18"/>
      <c r="G909" s="18"/>
      <c r="H909" s="18"/>
      <c r="I909" s="18"/>
      <c r="J909" s="18"/>
      <c r="K909" s="18"/>
      <c r="L909" s="18"/>
      <c r="M909" s="18"/>
      <c r="N909" s="18"/>
      <c r="O909" s="18"/>
      <c r="P909" s="18"/>
      <c r="Q909" s="18"/>
      <c r="R909" s="18"/>
      <c r="S909" s="18"/>
      <c r="T909" s="18"/>
      <c r="U909" s="18"/>
      <c r="V909" s="18"/>
      <c r="W909" s="18"/>
      <c r="X909" s="18"/>
      <c r="Y909" s="18"/>
      <c r="Z909" s="18"/>
      <c r="AA909" s="18"/>
      <c r="AB909" s="18"/>
      <c r="AC909" s="18"/>
      <c r="AD909" s="18"/>
      <c r="AE909" s="18"/>
      <c r="AF909" s="18"/>
      <c r="AG909" s="18"/>
    </row>
    <row r="910" spans="1:33" ht="16.5" customHeight="1" x14ac:dyDescent="0.3">
      <c r="A910" s="18"/>
      <c r="B910" s="18"/>
      <c r="C910" s="191"/>
      <c r="D910" s="191"/>
      <c r="E910" s="18"/>
      <c r="F910" s="18"/>
      <c r="G910" s="18"/>
      <c r="H910" s="18"/>
      <c r="I910" s="18"/>
      <c r="J910" s="18"/>
      <c r="K910" s="18"/>
      <c r="L910" s="18"/>
      <c r="M910" s="18"/>
      <c r="N910" s="18"/>
      <c r="O910" s="18"/>
      <c r="P910" s="18"/>
      <c r="Q910" s="18"/>
      <c r="R910" s="18"/>
      <c r="S910" s="18"/>
      <c r="T910" s="18"/>
      <c r="U910" s="18"/>
      <c r="V910" s="18"/>
      <c r="W910" s="18"/>
      <c r="X910" s="18"/>
      <c r="Y910" s="18"/>
      <c r="Z910" s="18"/>
      <c r="AA910" s="18"/>
      <c r="AB910" s="18"/>
      <c r="AC910" s="18"/>
      <c r="AD910" s="18"/>
      <c r="AE910" s="18"/>
      <c r="AF910" s="18"/>
      <c r="AG910" s="18"/>
    </row>
    <row r="911" spans="1:33" ht="16.5" customHeight="1" x14ac:dyDescent="0.3">
      <c r="A911" s="18"/>
      <c r="B911" s="18"/>
      <c r="C911" s="191"/>
      <c r="D911" s="191"/>
      <c r="E911" s="18"/>
      <c r="F911" s="18"/>
      <c r="G911" s="18"/>
      <c r="H911" s="18"/>
      <c r="I911" s="18"/>
      <c r="J911" s="18"/>
      <c r="K911" s="18"/>
      <c r="L911" s="18"/>
      <c r="M911" s="18"/>
      <c r="N911" s="18"/>
      <c r="O911" s="18"/>
      <c r="P911" s="18"/>
      <c r="Q911" s="18"/>
      <c r="R911" s="18"/>
      <c r="S911" s="18"/>
      <c r="T911" s="18"/>
      <c r="U911" s="18"/>
      <c r="V911" s="18"/>
      <c r="W911" s="18"/>
      <c r="X911" s="18"/>
      <c r="Y911" s="18"/>
      <c r="Z911" s="18"/>
      <c r="AA911" s="18"/>
      <c r="AB911" s="18"/>
      <c r="AC911" s="18"/>
      <c r="AD911" s="18"/>
      <c r="AE911" s="18"/>
      <c r="AF911" s="18"/>
      <c r="AG911" s="18"/>
    </row>
    <row r="912" spans="1:33" ht="16.5" customHeight="1" x14ac:dyDescent="0.3">
      <c r="A912" s="18"/>
      <c r="B912" s="18"/>
      <c r="C912" s="191"/>
      <c r="D912" s="191"/>
      <c r="E912" s="18"/>
      <c r="F912" s="18"/>
      <c r="G912" s="18"/>
      <c r="H912" s="18"/>
      <c r="I912" s="18"/>
      <c r="J912" s="18"/>
      <c r="K912" s="18"/>
      <c r="L912" s="18"/>
      <c r="M912" s="18"/>
      <c r="N912" s="18"/>
      <c r="O912" s="18"/>
      <c r="P912" s="18"/>
      <c r="Q912" s="18"/>
      <c r="R912" s="18"/>
      <c r="S912" s="18"/>
      <c r="T912" s="18"/>
      <c r="U912" s="18"/>
      <c r="V912" s="18"/>
      <c r="W912" s="18"/>
      <c r="X912" s="18"/>
      <c r="Y912" s="18"/>
      <c r="Z912" s="18"/>
      <c r="AA912" s="18"/>
      <c r="AB912" s="18"/>
      <c r="AC912" s="18"/>
      <c r="AD912" s="18"/>
      <c r="AE912" s="18"/>
      <c r="AF912" s="18"/>
      <c r="AG912" s="18"/>
    </row>
    <row r="913" spans="1:33" ht="16.5" customHeight="1" x14ac:dyDescent="0.3">
      <c r="A913" s="18"/>
      <c r="B913" s="18"/>
      <c r="C913" s="191"/>
      <c r="D913" s="191"/>
      <c r="E913" s="18"/>
      <c r="F913" s="18"/>
      <c r="G913" s="18"/>
      <c r="H913" s="18"/>
      <c r="I913" s="18"/>
      <c r="J913" s="18"/>
      <c r="K913" s="18"/>
      <c r="L913" s="18"/>
      <c r="M913" s="18"/>
      <c r="N913" s="18"/>
      <c r="O913" s="18"/>
      <c r="P913" s="18"/>
      <c r="Q913" s="18"/>
      <c r="R913" s="18"/>
      <c r="S913" s="18"/>
      <c r="T913" s="18"/>
      <c r="U913" s="18"/>
      <c r="V913" s="18"/>
      <c r="W913" s="18"/>
      <c r="X913" s="18"/>
      <c r="Y913" s="18"/>
      <c r="Z913" s="18"/>
      <c r="AA913" s="18"/>
      <c r="AB913" s="18"/>
      <c r="AC913" s="18"/>
      <c r="AD913" s="18"/>
      <c r="AE913" s="18"/>
      <c r="AF913" s="18"/>
      <c r="AG913" s="18"/>
    </row>
    <row r="914" spans="1:33" ht="16.5" customHeight="1" x14ac:dyDescent="0.3">
      <c r="A914" s="18"/>
      <c r="B914" s="18"/>
      <c r="C914" s="191"/>
      <c r="D914" s="191"/>
      <c r="E914" s="18"/>
      <c r="F914" s="18"/>
      <c r="G914" s="18"/>
      <c r="H914" s="18"/>
      <c r="I914" s="18"/>
      <c r="J914" s="18"/>
      <c r="K914" s="18"/>
      <c r="L914" s="18"/>
      <c r="M914" s="18"/>
      <c r="N914" s="18"/>
      <c r="O914" s="18"/>
      <c r="P914" s="18"/>
      <c r="Q914" s="18"/>
      <c r="R914" s="18"/>
      <c r="S914" s="18"/>
      <c r="T914" s="18"/>
      <c r="U914" s="18"/>
      <c r="V914" s="18"/>
      <c r="W914" s="18"/>
      <c r="X914" s="18"/>
      <c r="Y914" s="18"/>
      <c r="Z914" s="18"/>
      <c r="AA914" s="18"/>
      <c r="AB914" s="18"/>
      <c r="AC914" s="18"/>
      <c r="AD914" s="18"/>
      <c r="AE914" s="18"/>
      <c r="AF914" s="18"/>
      <c r="AG914" s="18"/>
    </row>
    <row r="915" spans="1:33" ht="16.5" customHeight="1" x14ac:dyDescent="0.3">
      <c r="A915" s="18"/>
      <c r="B915" s="18"/>
      <c r="C915" s="191"/>
      <c r="D915" s="191"/>
      <c r="E915" s="18"/>
      <c r="F915" s="18"/>
      <c r="G915" s="18"/>
      <c r="H915" s="18"/>
      <c r="I915" s="18"/>
      <c r="J915" s="18"/>
      <c r="K915" s="18"/>
      <c r="L915" s="18"/>
      <c r="M915" s="18"/>
      <c r="N915" s="18"/>
      <c r="O915" s="18"/>
      <c r="P915" s="18"/>
      <c r="Q915" s="18"/>
      <c r="R915" s="18"/>
      <c r="S915" s="18"/>
      <c r="T915" s="18"/>
      <c r="U915" s="18"/>
      <c r="V915" s="18"/>
      <c r="W915" s="18"/>
      <c r="X915" s="18"/>
      <c r="Y915" s="18"/>
      <c r="Z915" s="18"/>
      <c r="AA915" s="18"/>
      <c r="AB915" s="18"/>
      <c r="AC915" s="18"/>
      <c r="AD915" s="18"/>
      <c r="AE915" s="18"/>
      <c r="AF915" s="18"/>
      <c r="AG915" s="18"/>
    </row>
    <row r="916" spans="1:33" ht="16.5" customHeight="1" x14ac:dyDescent="0.3">
      <c r="A916" s="18"/>
      <c r="B916" s="18"/>
      <c r="C916" s="191"/>
      <c r="D916" s="191"/>
      <c r="E916" s="18"/>
      <c r="F916" s="18"/>
      <c r="G916" s="18"/>
      <c r="H916" s="18"/>
      <c r="I916" s="18"/>
      <c r="J916" s="18"/>
      <c r="K916" s="18"/>
      <c r="L916" s="18"/>
      <c r="M916" s="18"/>
      <c r="N916" s="18"/>
      <c r="O916" s="18"/>
      <c r="P916" s="18"/>
      <c r="Q916" s="18"/>
      <c r="R916" s="18"/>
      <c r="S916" s="18"/>
      <c r="T916" s="18"/>
      <c r="U916" s="18"/>
      <c r="V916" s="18"/>
      <c r="W916" s="18"/>
      <c r="X916" s="18"/>
      <c r="Y916" s="18"/>
      <c r="Z916" s="18"/>
      <c r="AA916" s="18"/>
      <c r="AB916" s="18"/>
      <c r="AC916" s="18"/>
      <c r="AD916" s="18"/>
      <c r="AE916" s="18"/>
      <c r="AF916" s="18"/>
      <c r="AG916" s="18"/>
    </row>
    <row r="917" spans="1:33" ht="16.5" customHeight="1" x14ac:dyDescent="0.3">
      <c r="A917" s="18"/>
      <c r="B917" s="18"/>
      <c r="C917" s="191"/>
      <c r="D917" s="191"/>
      <c r="E917" s="18"/>
      <c r="F917" s="18"/>
      <c r="G917" s="18"/>
      <c r="H917" s="18"/>
      <c r="I917" s="18"/>
      <c r="J917" s="18"/>
      <c r="K917" s="18"/>
      <c r="L917" s="18"/>
      <c r="M917" s="18"/>
      <c r="N917" s="18"/>
      <c r="O917" s="18"/>
      <c r="P917" s="18"/>
      <c r="Q917" s="18"/>
      <c r="R917" s="18"/>
      <c r="S917" s="18"/>
      <c r="T917" s="18"/>
      <c r="U917" s="18"/>
      <c r="V917" s="18"/>
      <c r="W917" s="18"/>
      <c r="X917" s="18"/>
      <c r="Y917" s="18"/>
      <c r="Z917" s="18"/>
      <c r="AA917" s="18"/>
      <c r="AB917" s="18"/>
      <c r="AC917" s="18"/>
      <c r="AD917" s="18"/>
      <c r="AE917" s="18"/>
      <c r="AF917" s="18"/>
      <c r="AG917" s="18"/>
    </row>
    <row r="918" spans="1:33" ht="16.5" customHeight="1" x14ac:dyDescent="0.3">
      <c r="A918" s="18"/>
      <c r="B918" s="18"/>
      <c r="C918" s="191"/>
      <c r="D918" s="191"/>
      <c r="E918" s="18"/>
      <c r="F918" s="18"/>
      <c r="G918" s="18"/>
      <c r="H918" s="18"/>
      <c r="I918" s="18"/>
      <c r="J918" s="18"/>
      <c r="K918" s="18"/>
      <c r="L918" s="18"/>
      <c r="M918" s="18"/>
      <c r="N918" s="18"/>
      <c r="O918" s="18"/>
      <c r="P918" s="18"/>
      <c r="Q918" s="18"/>
      <c r="R918" s="18"/>
      <c r="S918" s="18"/>
      <c r="T918" s="18"/>
      <c r="U918" s="18"/>
      <c r="V918" s="18"/>
      <c r="W918" s="18"/>
      <c r="X918" s="18"/>
      <c r="Y918" s="18"/>
      <c r="Z918" s="18"/>
      <c r="AA918" s="18"/>
      <c r="AB918" s="18"/>
      <c r="AC918" s="18"/>
      <c r="AD918" s="18"/>
      <c r="AE918" s="18"/>
      <c r="AF918" s="18"/>
      <c r="AG918" s="18"/>
    </row>
    <row r="919" spans="1:33" ht="16.5" customHeight="1" x14ac:dyDescent="0.3">
      <c r="A919" s="18"/>
      <c r="B919" s="18"/>
      <c r="C919" s="191"/>
      <c r="D919" s="191"/>
      <c r="E919" s="18"/>
      <c r="F919" s="18"/>
      <c r="G919" s="18"/>
      <c r="H919" s="18"/>
      <c r="I919" s="18"/>
      <c r="J919" s="18"/>
      <c r="K919" s="18"/>
      <c r="L919" s="18"/>
      <c r="M919" s="18"/>
      <c r="N919" s="18"/>
      <c r="O919" s="18"/>
      <c r="P919" s="18"/>
      <c r="Q919" s="18"/>
      <c r="R919" s="18"/>
      <c r="S919" s="18"/>
      <c r="T919" s="18"/>
      <c r="U919" s="18"/>
      <c r="V919" s="18"/>
      <c r="W919" s="18"/>
      <c r="X919" s="18"/>
      <c r="Y919" s="18"/>
      <c r="Z919" s="18"/>
      <c r="AA919" s="18"/>
      <c r="AB919" s="18"/>
      <c r="AC919" s="18"/>
      <c r="AD919" s="18"/>
      <c r="AE919" s="18"/>
      <c r="AF919" s="18"/>
      <c r="AG919" s="18"/>
    </row>
    <row r="920" spans="1:33" ht="16.5" customHeight="1" x14ac:dyDescent="0.3">
      <c r="A920" s="18"/>
      <c r="B920" s="18"/>
      <c r="C920" s="191"/>
      <c r="D920" s="191"/>
      <c r="E920" s="18"/>
      <c r="F920" s="18"/>
      <c r="G920" s="18"/>
      <c r="H920" s="18"/>
      <c r="I920" s="18"/>
      <c r="J920" s="18"/>
      <c r="K920" s="18"/>
      <c r="L920" s="18"/>
      <c r="M920" s="18"/>
      <c r="N920" s="18"/>
      <c r="O920" s="18"/>
      <c r="P920" s="18"/>
      <c r="Q920" s="18"/>
      <c r="R920" s="18"/>
      <c r="S920" s="18"/>
      <c r="T920" s="18"/>
      <c r="U920" s="18"/>
      <c r="V920" s="18"/>
      <c r="W920" s="18"/>
      <c r="X920" s="18"/>
      <c r="Y920" s="18"/>
      <c r="Z920" s="18"/>
      <c r="AA920" s="18"/>
      <c r="AB920" s="18"/>
      <c r="AC920" s="18"/>
      <c r="AD920" s="18"/>
      <c r="AE920" s="18"/>
      <c r="AF920" s="18"/>
      <c r="AG920" s="18"/>
    </row>
    <row r="921" spans="1:33" ht="16.5" customHeight="1" x14ac:dyDescent="0.3">
      <c r="A921" s="18"/>
      <c r="B921" s="18"/>
      <c r="C921" s="191"/>
      <c r="D921" s="191"/>
      <c r="E921" s="18"/>
      <c r="F921" s="18"/>
      <c r="G921" s="18"/>
      <c r="H921" s="18"/>
      <c r="I921" s="18"/>
      <c r="J921" s="18"/>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row>
    <row r="922" spans="1:33" ht="16.5" customHeight="1" x14ac:dyDescent="0.3">
      <c r="A922" s="18"/>
      <c r="B922" s="18"/>
      <c r="C922" s="191"/>
      <c r="D922" s="191"/>
      <c r="E922" s="18"/>
      <c r="F922" s="18"/>
      <c r="G922" s="18"/>
      <c r="H922" s="18"/>
      <c r="I922" s="18"/>
      <c r="J922" s="18"/>
      <c r="K922" s="18"/>
      <c r="L922" s="18"/>
      <c r="M922" s="18"/>
      <c r="N922" s="18"/>
      <c r="O922" s="18"/>
      <c r="P922" s="18"/>
      <c r="Q922" s="18"/>
      <c r="R922" s="18"/>
      <c r="S922" s="18"/>
      <c r="T922" s="18"/>
      <c r="U922" s="18"/>
      <c r="V922" s="18"/>
      <c r="W922" s="18"/>
      <c r="X922" s="18"/>
      <c r="Y922" s="18"/>
      <c r="Z922" s="18"/>
      <c r="AA922" s="18"/>
      <c r="AB922" s="18"/>
      <c r="AC922" s="18"/>
      <c r="AD922" s="18"/>
      <c r="AE922" s="18"/>
      <c r="AF922" s="18"/>
      <c r="AG922" s="18"/>
    </row>
    <row r="923" spans="1:33" ht="16.5" customHeight="1" x14ac:dyDescent="0.3">
      <c r="A923" s="18"/>
      <c r="B923" s="18"/>
      <c r="C923" s="191"/>
      <c r="D923" s="191"/>
      <c r="E923" s="18"/>
      <c r="F923" s="18"/>
      <c r="G923" s="18"/>
      <c r="H923" s="18"/>
      <c r="I923" s="18"/>
      <c r="J923" s="18"/>
      <c r="K923" s="18"/>
      <c r="L923" s="18"/>
      <c r="M923" s="18"/>
      <c r="N923" s="18"/>
      <c r="O923" s="18"/>
      <c r="P923" s="18"/>
      <c r="Q923" s="18"/>
      <c r="R923" s="18"/>
      <c r="S923" s="18"/>
      <c r="T923" s="18"/>
      <c r="U923" s="18"/>
      <c r="V923" s="18"/>
      <c r="W923" s="18"/>
      <c r="X923" s="18"/>
      <c r="Y923" s="18"/>
      <c r="Z923" s="18"/>
      <c r="AA923" s="18"/>
      <c r="AB923" s="18"/>
      <c r="AC923" s="18"/>
      <c r="AD923" s="18"/>
      <c r="AE923" s="18"/>
      <c r="AF923" s="18"/>
      <c r="AG923" s="18"/>
    </row>
    <row r="924" spans="1:33" ht="16.5" customHeight="1" x14ac:dyDescent="0.3">
      <c r="A924" s="18"/>
      <c r="B924" s="18"/>
      <c r="C924" s="191"/>
      <c r="D924" s="191"/>
      <c r="E924" s="18"/>
      <c r="F924" s="18"/>
      <c r="G924" s="18"/>
      <c r="H924" s="18"/>
      <c r="I924" s="18"/>
      <c r="J924" s="18"/>
      <c r="K924" s="18"/>
      <c r="L924" s="18"/>
      <c r="M924" s="18"/>
      <c r="N924" s="18"/>
      <c r="O924" s="18"/>
      <c r="P924" s="18"/>
      <c r="Q924" s="18"/>
      <c r="R924" s="18"/>
      <c r="S924" s="18"/>
      <c r="T924" s="18"/>
      <c r="U924" s="18"/>
      <c r="V924" s="18"/>
      <c r="W924" s="18"/>
      <c r="X924" s="18"/>
      <c r="Y924" s="18"/>
      <c r="Z924" s="18"/>
      <c r="AA924" s="18"/>
      <c r="AB924" s="18"/>
      <c r="AC924" s="18"/>
      <c r="AD924" s="18"/>
      <c r="AE924" s="18"/>
      <c r="AF924" s="18"/>
      <c r="AG924" s="18"/>
    </row>
    <row r="925" spans="1:33" ht="16.5" customHeight="1" x14ac:dyDescent="0.3">
      <c r="A925" s="18"/>
      <c r="B925" s="18"/>
      <c r="C925" s="191"/>
      <c r="D925" s="191"/>
      <c r="E925" s="18"/>
      <c r="F925" s="18"/>
      <c r="G925" s="18"/>
      <c r="H925" s="18"/>
      <c r="I925" s="18"/>
      <c r="J925" s="18"/>
      <c r="K925" s="18"/>
      <c r="L925" s="18"/>
      <c r="M925" s="18"/>
      <c r="N925" s="18"/>
      <c r="O925" s="18"/>
      <c r="P925" s="18"/>
      <c r="Q925" s="18"/>
      <c r="R925" s="18"/>
      <c r="S925" s="18"/>
      <c r="T925" s="18"/>
      <c r="U925" s="18"/>
      <c r="V925" s="18"/>
      <c r="W925" s="18"/>
      <c r="X925" s="18"/>
      <c r="Y925" s="18"/>
      <c r="Z925" s="18"/>
      <c r="AA925" s="18"/>
      <c r="AB925" s="18"/>
      <c r="AC925" s="18"/>
      <c r="AD925" s="18"/>
      <c r="AE925" s="18"/>
      <c r="AF925" s="18"/>
      <c r="AG925" s="18"/>
    </row>
    <row r="926" spans="1:33" ht="16.5" customHeight="1" x14ac:dyDescent="0.3">
      <c r="A926" s="18"/>
      <c r="B926" s="18"/>
      <c r="C926" s="191"/>
      <c r="D926" s="191"/>
      <c r="E926" s="18"/>
      <c r="F926" s="18"/>
      <c r="G926" s="18"/>
      <c r="H926" s="18"/>
      <c r="I926" s="18"/>
      <c r="J926" s="18"/>
      <c r="K926" s="18"/>
      <c r="L926" s="18"/>
      <c r="M926" s="18"/>
      <c r="N926" s="18"/>
      <c r="O926" s="18"/>
      <c r="P926" s="18"/>
      <c r="Q926" s="18"/>
      <c r="R926" s="18"/>
      <c r="S926" s="18"/>
      <c r="T926" s="18"/>
      <c r="U926" s="18"/>
      <c r="V926" s="18"/>
      <c r="W926" s="18"/>
      <c r="X926" s="18"/>
      <c r="Y926" s="18"/>
      <c r="Z926" s="18"/>
      <c r="AA926" s="18"/>
      <c r="AB926" s="18"/>
      <c r="AC926" s="18"/>
      <c r="AD926" s="18"/>
      <c r="AE926" s="18"/>
      <c r="AF926" s="18"/>
      <c r="AG926" s="18"/>
    </row>
    <row r="927" spans="1:33" ht="16.5" customHeight="1" x14ac:dyDescent="0.3">
      <c r="A927" s="18"/>
      <c r="B927" s="18"/>
      <c r="C927" s="191"/>
      <c r="D927" s="191"/>
      <c r="E927" s="18"/>
      <c r="F927" s="18"/>
      <c r="G927" s="18"/>
      <c r="H927" s="18"/>
      <c r="I927" s="18"/>
      <c r="J927" s="18"/>
      <c r="K927" s="18"/>
      <c r="L927" s="18"/>
      <c r="M927" s="18"/>
      <c r="N927" s="18"/>
      <c r="O927" s="18"/>
      <c r="P927" s="18"/>
      <c r="Q927" s="18"/>
      <c r="R927" s="18"/>
      <c r="S927" s="18"/>
      <c r="T927" s="18"/>
      <c r="U927" s="18"/>
      <c r="V927" s="18"/>
      <c r="W927" s="18"/>
      <c r="X927" s="18"/>
      <c r="Y927" s="18"/>
      <c r="Z927" s="18"/>
      <c r="AA927" s="18"/>
      <c r="AB927" s="18"/>
      <c r="AC927" s="18"/>
      <c r="AD927" s="18"/>
      <c r="AE927" s="18"/>
      <c r="AF927" s="18"/>
      <c r="AG927" s="18"/>
    </row>
    <row r="928" spans="1:33" ht="16.5" customHeight="1" x14ac:dyDescent="0.3">
      <c r="A928" s="18"/>
      <c r="B928" s="18"/>
      <c r="C928" s="191"/>
      <c r="D928" s="191"/>
      <c r="E928" s="18"/>
      <c r="F928" s="18"/>
      <c r="G928" s="18"/>
      <c r="H928" s="18"/>
      <c r="I928" s="18"/>
      <c r="J928" s="18"/>
      <c r="K928" s="18"/>
      <c r="L928" s="18"/>
      <c r="M928" s="18"/>
      <c r="N928" s="18"/>
      <c r="O928" s="18"/>
      <c r="P928" s="18"/>
      <c r="Q928" s="18"/>
      <c r="R928" s="18"/>
      <c r="S928" s="18"/>
      <c r="T928" s="18"/>
      <c r="U928" s="18"/>
      <c r="V928" s="18"/>
      <c r="W928" s="18"/>
      <c r="X928" s="18"/>
      <c r="Y928" s="18"/>
      <c r="Z928" s="18"/>
      <c r="AA928" s="18"/>
      <c r="AB928" s="18"/>
      <c r="AC928" s="18"/>
      <c r="AD928" s="18"/>
      <c r="AE928" s="18"/>
      <c r="AF928" s="18"/>
      <c r="AG928" s="18"/>
    </row>
    <row r="929" spans="1:33" ht="16.5" customHeight="1" x14ac:dyDescent="0.3">
      <c r="A929" s="18"/>
      <c r="B929" s="18"/>
      <c r="C929" s="191"/>
      <c r="D929" s="191"/>
      <c r="E929" s="18"/>
      <c r="F929" s="18"/>
      <c r="G929" s="18"/>
      <c r="H929" s="18"/>
      <c r="I929" s="18"/>
      <c r="J929" s="18"/>
      <c r="K929" s="18"/>
      <c r="L929" s="18"/>
      <c r="M929" s="18"/>
      <c r="N929" s="18"/>
      <c r="O929" s="18"/>
      <c r="P929" s="18"/>
      <c r="Q929" s="18"/>
      <c r="R929" s="18"/>
      <c r="S929" s="18"/>
      <c r="T929" s="18"/>
      <c r="U929" s="18"/>
      <c r="V929" s="18"/>
      <c r="W929" s="18"/>
      <c r="X929" s="18"/>
      <c r="Y929" s="18"/>
      <c r="Z929" s="18"/>
      <c r="AA929" s="18"/>
      <c r="AB929" s="18"/>
      <c r="AC929" s="18"/>
      <c r="AD929" s="18"/>
      <c r="AE929" s="18"/>
      <c r="AF929" s="18"/>
      <c r="AG929" s="18"/>
    </row>
    <row r="930" spans="1:33" ht="16.5" customHeight="1" x14ac:dyDescent="0.3">
      <c r="A930" s="18"/>
      <c r="B930" s="18"/>
      <c r="C930" s="191"/>
      <c r="D930" s="191"/>
      <c r="E930" s="18"/>
      <c r="F930" s="18"/>
      <c r="G930" s="18"/>
      <c r="H930" s="18"/>
      <c r="I930" s="18"/>
      <c r="J930" s="18"/>
      <c r="K930" s="18"/>
      <c r="L930" s="18"/>
      <c r="M930" s="18"/>
      <c r="N930" s="18"/>
      <c r="O930" s="18"/>
      <c r="P930" s="18"/>
      <c r="Q930" s="18"/>
      <c r="R930" s="18"/>
      <c r="S930" s="18"/>
      <c r="T930" s="18"/>
      <c r="U930" s="18"/>
      <c r="V930" s="18"/>
      <c r="W930" s="18"/>
      <c r="X930" s="18"/>
      <c r="Y930" s="18"/>
      <c r="Z930" s="18"/>
      <c r="AA930" s="18"/>
      <c r="AB930" s="18"/>
      <c r="AC930" s="18"/>
      <c r="AD930" s="18"/>
      <c r="AE930" s="18"/>
      <c r="AF930" s="18"/>
      <c r="AG930" s="18"/>
    </row>
    <row r="931" spans="1:33" ht="16.5" customHeight="1" x14ac:dyDescent="0.3">
      <c r="A931" s="18"/>
      <c r="B931" s="18"/>
      <c r="C931" s="191"/>
      <c r="D931" s="191"/>
      <c r="E931" s="18"/>
      <c r="F931" s="18"/>
      <c r="G931" s="18"/>
      <c r="H931" s="18"/>
      <c r="I931" s="18"/>
      <c r="J931" s="18"/>
      <c r="K931" s="18"/>
      <c r="L931" s="18"/>
      <c r="M931" s="18"/>
      <c r="N931" s="18"/>
      <c r="O931" s="18"/>
      <c r="P931" s="18"/>
      <c r="Q931" s="18"/>
      <c r="R931" s="18"/>
      <c r="S931" s="18"/>
      <c r="T931" s="18"/>
      <c r="U931" s="18"/>
      <c r="V931" s="18"/>
      <c r="W931" s="18"/>
      <c r="X931" s="18"/>
      <c r="Y931" s="18"/>
      <c r="Z931" s="18"/>
      <c r="AA931" s="18"/>
      <c r="AB931" s="18"/>
      <c r="AC931" s="18"/>
      <c r="AD931" s="18"/>
      <c r="AE931" s="18"/>
      <c r="AF931" s="18"/>
      <c r="AG931" s="18"/>
    </row>
    <row r="932" spans="1:33" ht="16.5" customHeight="1" x14ac:dyDescent="0.3">
      <c r="A932" s="18"/>
      <c r="B932" s="18"/>
      <c r="C932" s="191"/>
      <c r="D932" s="191"/>
      <c r="E932" s="18"/>
      <c r="F932" s="18"/>
      <c r="G932" s="18"/>
      <c r="H932" s="18"/>
      <c r="I932" s="18"/>
      <c r="J932" s="18"/>
      <c r="K932" s="18"/>
      <c r="L932" s="18"/>
      <c r="M932" s="18"/>
      <c r="N932" s="18"/>
      <c r="O932" s="18"/>
      <c r="P932" s="18"/>
      <c r="Q932" s="18"/>
      <c r="R932" s="18"/>
      <c r="S932" s="18"/>
      <c r="T932" s="18"/>
      <c r="U932" s="18"/>
      <c r="V932" s="18"/>
      <c r="W932" s="18"/>
      <c r="X932" s="18"/>
      <c r="Y932" s="18"/>
      <c r="Z932" s="18"/>
      <c r="AA932" s="18"/>
      <c r="AB932" s="18"/>
      <c r="AC932" s="18"/>
      <c r="AD932" s="18"/>
      <c r="AE932" s="18"/>
      <c r="AF932" s="18"/>
      <c r="AG932" s="18"/>
    </row>
    <row r="933" spans="1:33" ht="16.5" customHeight="1" x14ac:dyDescent="0.3">
      <c r="A933" s="18"/>
      <c r="B933" s="18"/>
      <c r="C933" s="191"/>
      <c r="D933" s="191"/>
      <c r="E933" s="18"/>
      <c r="F933" s="18"/>
      <c r="G933" s="18"/>
      <c r="H933" s="18"/>
      <c r="I933" s="18"/>
      <c r="J933" s="18"/>
      <c r="K933" s="18"/>
      <c r="L933" s="18"/>
      <c r="M933" s="18"/>
      <c r="N933" s="18"/>
      <c r="O933" s="18"/>
      <c r="P933" s="18"/>
      <c r="Q933" s="18"/>
      <c r="R933" s="18"/>
      <c r="S933" s="18"/>
      <c r="T933" s="18"/>
      <c r="U933" s="18"/>
      <c r="V933" s="18"/>
      <c r="W933" s="18"/>
      <c r="X933" s="18"/>
      <c r="Y933" s="18"/>
      <c r="Z933" s="18"/>
      <c r="AA933" s="18"/>
      <c r="AB933" s="18"/>
      <c r="AC933" s="18"/>
      <c r="AD933" s="18"/>
      <c r="AE933" s="18"/>
      <c r="AF933" s="18"/>
      <c r="AG933" s="18"/>
    </row>
    <row r="934" spans="1:33" ht="16.5" customHeight="1" x14ac:dyDescent="0.3">
      <c r="A934" s="18"/>
      <c r="B934" s="18"/>
      <c r="C934" s="191"/>
      <c r="D934" s="191"/>
      <c r="E934" s="18"/>
      <c r="F934" s="18"/>
      <c r="G934" s="18"/>
      <c r="H934" s="18"/>
      <c r="I934" s="18"/>
      <c r="J934" s="18"/>
      <c r="K934" s="18"/>
      <c r="L934" s="18"/>
      <c r="M934" s="18"/>
      <c r="N934" s="18"/>
      <c r="O934" s="18"/>
      <c r="P934" s="18"/>
      <c r="Q934" s="18"/>
      <c r="R934" s="18"/>
      <c r="S934" s="18"/>
      <c r="T934" s="18"/>
      <c r="U934" s="18"/>
      <c r="V934" s="18"/>
      <c r="W934" s="18"/>
      <c r="X934" s="18"/>
      <c r="Y934" s="18"/>
      <c r="Z934" s="18"/>
      <c r="AA934" s="18"/>
      <c r="AB934" s="18"/>
      <c r="AC934" s="18"/>
      <c r="AD934" s="18"/>
      <c r="AE934" s="18"/>
      <c r="AF934" s="18"/>
      <c r="AG934" s="18"/>
    </row>
    <row r="935" spans="1:33" ht="16.5" customHeight="1" x14ac:dyDescent="0.3">
      <c r="A935" s="18"/>
      <c r="B935" s="18"/>
      <c r="C935" s="191"/>
      <c r="D935" s="191"/>
      <c r="E935" s="18"/>
      <c r="F935" s="18"/>
      <c r="G935" s="18"/>
      <c r="H935" s="18"/>
      <c r="I935" s="18"/>
      <c r="J935" s="18"/>
      <c r="K935" s="18"/>
      <c r="L935" s="18"/>
      <c r="M935" s="18"/>
      <c r="N935" s="18"/>
      <c r="O935" s="18"/>
      <c r="P935" s="18"/>
      <c r="Q935" s="18"/>
      <c r="R935" s="18"/>
      <c r="S935" s="18"/>
      <c r="T935" s="18"/>
      <c r="U935" s="18"/>
      <c r="V935" s="18"/>
      <c r="W935" s="18"/>
      <c r="X935" s="18"/>
      <c r="Y935" s="18"/>
      <c r="Z935" s="18"/>
      <c r="AA935" s="18"/>
      <c r="AB935" s="18"/>
      <c r="AC935" s="18"/>
      <c r="AD935" s="18"/>
      <c r="AE935" s="18"/>
      <c r="AF935" s="18"/>
      <c r="AG935" s="18"/>
    </row>
    <row r="936" spans="1:33" ht="16.5" customHeight="1" x14ac:dyDescent="0.3">
      <c r="A936" s="18"/>
      <c r="B936" s="18"/>
      <c r="C936" s="191"/>
      <c r="D936" s="191"/>
      <c r="E936" s="18"/>
      <c r="F936" s="18"/>
      <c r="G936" s="18"/>
      <c r="H936" s="18"/>
      <c r="I936" s="18"/>
      <c r="J936" s="18"/>
      <c r="K936" s="18"/>
      <c r="L936" s="18"/>
      <c r="M936" s="18"/>
      <c r="N936" s="18"/>
      <c r="O936" s="18"/>
      <c r="P936" s="18"/>
      <c r="Q936" s="18"/>
      <c r="R936" s="18"/>
      <c r="S936" s="18"/>
      <c r="T936" s="18"/>
      <c r="U936" s="18"/>
      <c r="V936" s="18"/>
      <c r="W936" s="18"/>
      <c r="X936" s="18"/>
      <c r="Y936" s="18"/>
      <c r="Z936" s="18"/>
      <c r="AA936" s="18"/>
      <c r="AB936" s="18"/>
      <c r="AC936" s="18"/>
      <c r="AD936" s="18"/>
      <c r="AE936" s="18"/>
      <c r="AF936" s="18"/>
      <c r="AG936" s="18"/>
    </row>
    <row r="937" spans="1:33" ht="16.5" customHeight="1" x14ac:dyDescent="0.3">
      <c r="A937" s="18"/>
      <c r="B937" s="18"/>
      <c r="C937" s="191"/>
      <c r="D937" s="191"/>
      <c r="E937" s="18"/>
      <c r="F937" s="18"/>
      <c r="G937" s="18"/>
      <c r="H937" s="18"/>
      <c r="I937" s="18"/>
      <c r="J937" s="18"/>
      <c r="K937" s="18"/>
      <c r="L937" s="18"/>
      <c r="M937" s="18"/>
      <c r="N937" s="18"/>
      <c r="O937" s="18"/>
      <c r="P937" s="18"/>
      <c r="Q937" s="18"/>
      <c r="R937" s="18"/>
      <c r="S937" s="18"/>
      <c r="T937" s="18"/>
      <c r="U937" s="18"/>
      <c r="V937" s="18"/>
      <c r="W937" s="18"/>
      <c r="X937" s="18"/>
      <c r="Y937" s="18"/>
      <c r="Z937" s="18"/>
      <c r="AA937" s="18"/>
      <c r="AB937" s="18"/>
      <c r="AC937" s="18"/>
      <c r="AD937" s="18"/>
      <c r="AE937" s="18"/>
      <c r="AF937" s="18"/>
      <c r="AG937" s="18"/>
    </row>
    <row r="938" spans="1:33" ht="16.5" customHeight="1" x14ac:dyDescent="0.3">
      <c r="A938" s="18"/>
      <c r="B938" s="18"/>
      <c r="C938" s="191"/>
      <c r="D938" s="191"/>
      <c r="E938" s="18"/>
      <c r="F938" s="18"/>
      <c r="G938" s="18"/>
      <c r="H938" s="18"/>
      <c r="I938" s="18"/>
      <c r="J938" s="18"/>
      <c r="K938" s="18"/>
      <c r="L938" s="18"/>
      <c r="M938" s="18"/>
      <c r="N938" s="18"/>
      <c r="O938" s="18"/>
      <c r="P938" s="18"/>
      <c r="Q938" s="18"/>
      <c r="R938" s="18"/>
      <c r="S938" s="18"/>
      <c r="T938" s="18"/>
      <c r="U938" s="18"/>
      <c r="V938" s="18"/>
      <c r="W938" s="18"/>
      <c r="X938" s="18"/>
      <c r="Y938" s="18"/>
      <c r="Z938" s="18"/>
      <c r="AA938" s="18"/>
      <c r="AB938" s="18"/>
      <c r="AC938" s="18"/>
      <c r="AD938" s="18"/>
      <c r="AE938" s="18"/>
      <c r="AF938" s="18"/>
      <c r="AG938" s="18"/>
    </row>
    <row r="939" spans="1:33" ht="16.5" customHeight="1" x14ac:dyDescent="0.3">
      <c r="A939" s="18"/>
      <c r="B939" s="18"/>
      <c r="C939" s="191"/>
      <c r="D939" s="191"/>
      <c r="E939" s="18"/>
      <c r="F939" s="18"/>
      <c r="G939" s="18"/>
      <c r="H939" s="18"/>
      <c r="I939" s="18"/>
      <c r="J939" s="18"/>
      <c r="K939" s="18"/>
      <c r="L939" s="18"/>
      <c r="M939" s="18"/>
      <c r="N939" s="18"/>
      <c r="O939" s="18"/>
      <c r="P939" s="18"/>
      <c r="Q939" s="18"/>
      <c r="R939" s="18"/>
      <c r="S939" s="18"/>
      <c r="T939" s="18"/>
      <c r="U939" s="18"/>
      <c r="V939" s="18"/>
      <c r="W939" s="18"/>
      <c r="X939" s="18"/>
      <c r="Y939" s="18"/>
      <c r="Z939" s="18"/>
      <c r="AA939" s="18"/>
      <c r="AB939" s="18"/>
      <c r="AC939" s="18"/>
      <c r="AD939" s="18"/>
      <c r="AE939" s="18"/>
      <c r="AF939" s="18"/>
      <c r="AG939" s="18"/>
    </row>
    <row r="940" spans="1:33" ht="16.5" customHeight="1" x14ac:dyDescent="0.3">
      <c r="A940" s="18"/>
      <c r="B940" s="18"/>
      <c r="C940" s="191"/>
      <c r="D940" s="191"/>
      <c r="E940" s="18"/>
      <c r="F940" s="18"/>
      <c r="G940" s="18"/>
      <c r="H940" s="18"/>
      <c r="I940" s="18"/>
      <c r="J940" s="18"/>
      <c r="K940" s="18"/>
      <c r="L940" s="18"/>
      <c r="M940" s="18"/>
      <c r="N940" s="18"/>
      <c r="O940" s="18"/>
      <c r="P940" s="18"/>
      <c r="Q940" s="18"/>
      <c r="R940" s="18"/>
      <c r="S940" s="18"/>
      <c r="T940" s="18"/>
      <c r="U940" s="18"/>
      <c r="V940" s="18"/>
      <c r="W940" s="18"/>
      <c r="X940" s="18"/>
      <c r="Y940" s="18"/>
      <c r="Z940" s="18"/>
      <c r="AA940" s="18"/>
      <c r="AB940" s="18"/>
      <c r="AC940" s="18"/>
      <c r="AD940" s="18"/>
      <c r="AE940" s="18"/>
      <c r="AF940" s="18"/>
      <c r="AG940" s="18"/>
    </row>
    <row r="941" spans="1:33" ht="16.5" customHeight="1" x14ac:dyDescent="0.3">
      <c r="A941" s="18"/>
      <c r="B941" s="18"/>
      <c r="C941" s="191"/>
      <c r="D941" s="191"/>
      <c r="E941" s="18"/>
      <c r="F941" s="18"/>
      <c r="G941" s="18"/>
      <c r="H941" s="18"/>
      <c r="I941" s="18"/>
      <c r="J941" s="18"/>
      <c r="K941" s="18"/>
      <c r="L941" s="18"/>
      <c r="M941" s="18"/>
      <c r="N941" s="18"/>
      <c r="O941" s="18"/>
      <c r="P941" s="18"/>
      <c r="Q941" s="18"/>
      <c r="R941" s="18"/>
      <c r="S941" s="18"/>
      <c r="T941" s="18"/>
      <c r="U941" s="18"/>
      <c r="V941" s="18"/>
      <c r="W941" s="18"/>
      <c r="X941" s="18"/>
      <c r="Y941" s="18"/>
      <c r="Z941" s="18"/>
      <c r="AA941" s="18"/>
      <c r="AB941" s="18"/>
      <c r="AC941" s="18"/>
      <c r="AD941" s="18"/>
      <c r="AE941" s="18"/>
      <c r="AF941" s="18"/>
      <c r="AG941" s="18"/>
    </row>
    <row r="942" spans="1:33" ht="16.5" customHeight="1" x14ac:dyDescent="0.3">
      <c r="A942" s="18"/>
      <c r="B942" s="18"/>
      <c r="C942" s="191"/>
      <c r="D942" s="191"/>
      <c r="E942" s="18"/>
      <c r="F942" s="18"/>
      <c r="G942" s="18"/>
      <c r="H942" s="18"/>
      <c r="I942" s="18"/>
      <c r="J942" s="18"/>
      <c r="K942" s="18"/>
      <c r="L942" s="18"/>
      <c r="M942" s="18"/>
      <c r="N942" s="18"/>
      <c r="O942" s="18"/>
      <c r="P942" s="18"/>
      <c r="Q942" s="18"/>
      <c r="R942" s="18"/>
      <c r="S942" s="18"/>
      <c r="T942" s="18"/>
      <c r="U942" s="18"/>
      <c r="V942" s="18"/>
      <c r="W942" s="18"/>
      <c r="X942" s="18"/>
      <c r="Y942" s="18"/>
      <c r="Z942" s="18"/>
      <c r="AA942" s="18"/>
      <c r="AB942" s="18"/>
      <c r="AC942" s="18"/>
      <c r="AD942" s="18"/>
      <c r="AE942" s="18"/>
      <c r="AF942" s="18"/>
      <c r="AG942" s="18"/>
    </row>
    <row r="943" spans="1:33" ht="16.5" customHeight="1" x14ac:dyDescent="0.3">
      <c r="A943" s="18"/>
      <c r="B943" s="18"/>
      <c r="C943" s="191"/>
      <c r="D943" s="191"/>
      <c r="E943" s="18"/>
      <c r="F943" s="18"/>
      <c r="G943" s="18"/>
      <c r="H943" s="18"/>
      <c r="I943" s="18"/>
      <c r="J943" s="18"/>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row>
    <row r="944" spans="1:33" ht="16.5" customHeight="1" x14ac:dyDescent="0.3">
      <c r="A944" s="18"/>
      <c r="B944" s="18"/>
      <c r="C944" s="191"/>
      <c r="D944" s="191"/>
      <c r="E944" s="18"/>
      <c r="F944" s="18"/>
      <c r="G944" s="18"/>
      <c r="H944" s="18"/>
      <c r="I944" s="18"/>
      <c r="J944" s="18"/>
      <c r="K944" s="18"/>
      <c r="L944" s="18"/>
      <c r="M944" s="18"/>
      <c r="N944" s="18"/>
      <c r="O944" s="18"/>
      <c r="P944" s="18"/>
      <c r="Q944" s="18"/>
      <c r="R944" s="18"/>
      <c r="S944" s="18"/>
      <c r="T944" s="18"/>
      <c r="U944" s="18"/>
      <c r="V944" s="18"/>
      <c r="W944" s="18"/>
      <c r="X944" s="18"/>
      <c r="Y944" s="18"/>
      <c r="Z944" s="18"/>
      <c r="AA944" s="18"/>
      <c r="AB944" s="18"/>
      <c r="AC944" s="18"/>
      <c r="AD944" s="18"/>
      <c r="AE944" s="18"/>
      <c r="AF944" s="18"/>
      <c r="AG944" s="18"/>
    </row>
    <row r="945" spans="1:33" ht="16.5" customHeight="1" x14ac:dyDescent="0.3">
      <c r="A945" s="18"/>
      <c r="B945" s="18"/>
      <c r="C945" s="191"/>
      <c r="D945" s="191"/>
      <c r="E945" s="18"/>
      <c r="F945" s="18"/>
      <c r="G945" s="18"/>
      <c r="H945" s="18"/>
      <c r="I945" s="18"/>
      <c r="J945" s="18"/>
      <c r="K945" s="18"/>
      <c r="L945" s="18"/>
      <c r="M945" s="18"/>
      <c r="N945" s="18"/>
      <c r="O945" s="18"/>
      <c r="P945" s="18"/>
      <c r="Q945" s="18"/>
      <c r="R945" s="18"/>
      <c r="S945" s="18"/>
      <c r="T945" s="18"/>
      <c r="U945" s="18"/>
      <c r="V945" s="18"/>
      <c r="W945" s="18"/>
      <c r="X945" s="18"/>
      <c r="Y945" s="18"/>
      <c r="Z945" s="18"/>
      <c r="AA945" s="18"/>
      <c r="AB945" s="18"/>
      <c r="AC945" s="18"/>
      <c r="AD945" s="18"/>
      <c r="AE945" s="18"/>
      <c r="AF945" s="18"/>
      <c r="AG945" s="18"/>
    </row>
    <row r="946" spans="1:33" ht="16.5" customHeight="1" x14ac:dyDescent="0.3">
      <c r="A946" s="18"/>
      <c r="B946" s="18"/>
      <c r="C946" s="191"/>
      <c r="D946" s="191"/>
      <c r="E946" s="18"/>
      <c r="F946" s="18"/>
      <c r="G946" s="18"/>
      <c r="H946" s="18"/>
      <c r="I946" s="18"/>
      <c r="J946" s="18"/>
      <c r="K946" s="18"/>
      <c r="L946" s="18"/>
      <c r="M946" s="18"/>
      <c r="N946" s="18"/>
      <c r="O946" s="18"/>
      <c r="P946" s="18"/>
      <c r="Q946" s="18"/>
      <c r="R946" s="18"/>
      <c r="S946" s="18"/>
      <c r="T946" s="18"/>
      <c r="U946" s="18"/>
      <c r="V946" s="18"/>
      <c r="W946" s="18"/>
      <c r="X946" s="18"/>
      <c r="Y946" s="18"/>
      <c r="Z946" s="18"/>
      <c r="AA946" s="18"/>
      <c r="AB946" s="18"/>
      <c r="AC946" s="18"/>
      <c r="AD946" s="18"/>
      <c r="AE946" s="18"/>
      <c r="AF946" s="18"/>
      <c r="AG946" s="18"/>
    </row>
    <row r="947" spans="1:33" ht="16.5" customHeight="1" x14ac:dyDescent="0.3">
      <c r="A947" s="18"/>
      <c r="B947" s="18"/>
      <c r="C947" s="191"/>
      <c r="D947" s="191"/>
      <c r="E947" s="18"/>
      <c r="F947" s="18"/>
      <c r="G947" s="18"/>
      <c r="H947" s="18"/>
      <c r="I947" s="18"/>
      <c r="J947" s="18"/>
      <c r="K947" s="18"/>
      <c r="L947" s="18"/>
      <c r="M947" s="18"/>
      <c r="N947" s="18"/>
      <c r="O947" s="18"/>
      <c r="P947" s="18"/>
      <c r="Q947" s="18"/>
      <c r="R947" s="18"/>
      <c r="S947" s="18"/>
      <c r="T947" s="18"/>
      <c r="U947" s="18"/>
      <c r="V947" s="18"/>
      <c r="W947" s="18"/>
      <c r="X947" s="18"/>
      <c r="Y947" s="18"/>
      <c r="Z947" s="18"/>
      <c r="AA947" s="18"/>
      <c r="AB947" s="18"/>
      <c r="AC947" s="18"/>
      <c r="AD947" s="18"/>
      <c r="AE947" s="18"/>
      <c r="AF947" s="18"/>
      <c r="AG947" s="18"/>
    </row>
    <row r="948" spans="1:33" ht="16.5" customHeight="1" x14ac:dyDescent="0.3">
      <c r="A948" s="18"/>
      <c r="B948" s="18"/>
      <c r="C948" s="191"/>
      <c r="D948" s="191"/>
      <c r="E948" s="18"/>
      <c r="F948" s="18"/>
      <c r="G948" s="18"/>
      <c r="H948" s="18"/>
      <c r="I948" s="18"/>
      <c r="J948" s="18"/>
      <c r="K948" s="18"/>
      <c r="L948" s="18"/>
      <c r="M948" s="18"/>
      <c r="N948" s="18"/>
      <c r="O948" s="18"/>
      <c r="P948" s="18"/>
      <c r="Q948" s="18"/>
      <c r="R948" s="18"/>
      <c r="S948" s="18"/>
      <c r="T948" s="18"/>
      <c r="U948" s="18"/>
      <c r="V948" s="18"/>
      <c r="W948" s="18"/>
      <c r="X948" s="18"/>
      <c r="Y948" s="18"/>
      <c r="Z948" s="18"/>
      <c r="AA948" s="18"/>
      <c r="AB948" s="18"/>
      <c r="AC948" s="18"/>
      <c r="AD948" s="18"/>
      <c r="AE948" s="18"/>
      <c r="AF948" s="18"/>
      <c r="AG948" s="18"/>
    </row>
    <row r="949" spans="1:33" ht="16.5" customHeight="1" x14ac:dyDescent="0.3">
      <c r="A949" s="18"/>
      <c r="B949" s="18"/>
      <c r="C949" s="191"/>
      <c r="D949" s="191"/>
      <c r="E949" s="18"/>
      <c r="F949" s="18"/>
      <c r="G949" s="18"/>
      <c r="H949" s="18"/>
      <c r="I949" s="18"/>
      <c r="J949" s="18"/>
      <c r="K949" s="18"/>
      <c r="L949" s="18"/>
      <c r="M949" s="18"/>
      <c r="N949" s="18"/>
      <c r="O949" s="18"/>
      <c r="P949" s="18"/>
      <c r="Q949" s="18"/>
      <c r="R949" s="18"/>
      <c r="S949" s="18"/>
      <c r="T949" s="18"/>
      <c r="U949" s="18"/>
      <c r="V949" s="18"/>
      <c r="W949" s="18"/>
      <c r="X949" s="18"/>
      <c r="Y949" s="18"/>
      <c r="Z949" s="18"/>
      <c r="AA949" s="18"/>
      <c r="AB949" s="18"/>
      <c r="AC949" s="18"/>
      <c r="AD949" s="18"/>
      <c r="AE949" s="18"/>
      <c r="AF949" s="18"/>
      <c r="AG949" s="18"/>
    </row>
    <row r="950" spans="1:33" ht="16.5" customHeight="1" x14ac:dyDescent="0.3">
      <c r="A950" s="18"/>
      <c r="B950" s="18"/>
      <c r="C950" s="191"/>
      <c r="D950" s="191"/>
      <c r="E950" s="18"/>
      <c r="F950" s="18"/>
      <c r="G950" s="18"/>
      <c r="H950" s="18"/>
      <c r="I950" s="18"/>
      <c r="J950" s="18"/>
      <c r="K950" s="18"/>
      <c r="L950" s="18"/>
      <c r="M950" s="18"/>
      <c r="N950" s="18"/>
      <c r="O950" s="18"/>
      <c r="P950" s="18"/>
      <c r="Q950" s="18"/>
      <c r="R950" s="18"/>
      <c r="S950" s="18"/>
      <c r="T950" s="18"/>
      <c r="U950" s="18"/>
      <c r="V950" s="18"/>
      <c r="W950" s="18"/>
      <c r="X950" s="18"/>
      <c r="Y950" s="18"/>
      <c r="Z950" s="18"/>
      <c r="AA950" s="18"/>
      <c r="AB950" s="18"/>
      <c r="AC950" s="18"/>
      <c r="AD950" s="18"/>
      <c r="AE950" s="18"/>
      <c r="AF950" s="18"/>
      <c r="AG950" s="18"/>
    </row>
    <row r="951" spans="1:33" ht="16.5" customHeight="1" x14ac:dyDescent="0.3">
      <c r="A951" s="18"/>
      <c r="B951" s="18"/>
      <c r="C951" s="191"/>
      <c r="D951" s="191"/>
      <c r="E951" s="18"/>
      <c r="F951" s="18"/>
      <c r="G951" s="18"/>
      <c r="H951" s="18"/>
      <c r="I951" s="18"/>
      <c r="J951" s="18"/>
      <c r="K951" s="18"/>
      <c r="L951" s="18"/>
      <c r="M951" s="18"/>
      <c r="N951" s="18"/>
      <c r="O951" s="18"/>
      <c r="P951" s="18"/>
      <c r="Q951" s="18"/>
      <c r="R951" s="18"/>
      <c r="S951" s="18"/>
      <c r="T951" s="18"/>
      <c r="U951" s="18"/>
      <c r="V951" s="18"/>
      <c r="W951" s="18"/>
      <c r="X951" s="18"/>
      <c r="Y951" s="18"/>
      <c r="Z951" s="18"/>
      <c r="AA951" s="18"/>
      <c r="AB951" s="18"/>
      <c r="AC951" s="18"/>
      <c r="AD951" s="18"/>
      <c r="AE951" s="18"/>
      <c r="AF951" s="18"/>
      <c r="AG951" s="18"/>
    </row>
    <row r="952" spans="1:33" ht="16.5" customHeight="1" x14ac:dyDescent="0.3">
      <c r="A952" s="18"/>
      <c r="B952" s="18"/>
      <c r="C952" s="191"/>
      <c r="D952" s="191"/>
      <c r="E952" s="18"/>
      <c r="F952" s="18"/>
      <c r="G952" s="18"/>
      <c r="H952" s="18"/>
      <c r="I952" s="18"/>
      <c r="J952" s="18"/>
      <c r="K952" s="18"/>
      <c r="L952" s="18"/>
      <c r="M952" s="18"/>
      <c r="N952" s="18"/>
      <c r="O952" s="18"/>
      <c r="P952" s="18"/>
      <c r="Q952" s="18"/>
      <c r="R952" s="18"/>
      <c r="S952" s="18"/>
      <c r="T952" s="18"/>
      <c r="U952" s="18"/>
      <c r="V952" s="18"/>
      <c r="W952" s="18"/>
      <c r="X952" s="18"/>
      <c r="Y952" s="18"/>
      <c r="Z952" s="18"/>
      <c r="AA952" s="18"/>
      <c r="AB952" s="18"/>
      <c r="AC952" s="18"/>
      <c r="AD952" s="18"/>
      <c r="AE952" s="18"/>
      <c r="AF952" s="18"/>
      <c r="AG952" s="18"/>
    </row>
    <row r="953" spans="1:33" ht="16.5" customHeight="1" x14ac:dyDescent="0.3">
      <c r="A953" s="18"/>
      <c r="B953" s="18"/>
      <c r="C953" s="191"/>
      <c r="D953" s="191"/>
      <c r="E953" s="18"/>
      <c r="F953" s="18"/>
      <c r="G953" s="18"/>
      <c r="H953" s="18"/>
      <c r="I953" s="18"/>
      <c r="J953" s="18"/>
      <c r="K953" s="18"/>
      <c r="L953" s="18"/>
      <c r="M953" s="18"/>
      <c r="N953" s="18"/>
      <c r="O953" s="18"/>
      <c r="P953" s="18"/>
      <c r="Q953" s="18"/>
      <c r="R953" s="18"/>
      <c r="S953" s="18"/>
      <c r="T953" s="18"/>
      <c r="U953" s="18"/>
      <c r="V953" s="18"/>
      <c r="W953" s="18"/>
      <c r="X953" s="18"/>
      <c r="Y953" s="18"/>
      <c r="Z953" s="18"/>
      <c r="AA953" s="18"/>
      <c r="AB953" s="18"/>
      <c r="AC953" s="18"/>
      <c r="AD953" s="18"/>
      <c r="AE953" s="18"/>
      <c r="AF953" s="18"/>
      <c r="AG953" s="18"/>
    </row>
    <row r="954" spans="1:33" ht="16.5" customHeight="1" x14ac:dyDescent="0.3">
      <c r="A954" s="18"/>
      <c r="B954" s="18"/>
      <c r="C954" s="191"/>
      <c r="D954" s="191"/>
      <c r="E954" s="18"/>
      <c r="F954" s="18"/>
      <c r="G954" s="18"/>
      <c r="H954" s="18"/>
      <c r="I954" s="18"/>
      <c r="J954" s="18"/>
      <c r="K954" s="18"/>
      <c r="L954" s="18"/>
      <c r="M954" s="18"/>
      <c r="N954" s="18"/>
      <c r="O954" s="18"/>
      <c r="P954" s="18"/>
      <c r="Q954" s="18"/>
      <c r="R954" s="18"/>
      <c r="S954" s="18"/>
      <c r="T954" s="18"/>
      <c r="U954" s="18"/>
      <c r="V954" s="18"/>
      <c r="W954" s="18"/>
      <c r="X954" s="18"/>
      <c r="Y954" s="18"/>
      <c r="Z954" s="18"/>
      <c r="AA954" s="18"/>
      <c r="AB954" s="18"/>
      <c r="AC954" s="18"/>
      <c r="AD954" s="18"/>
      <c r="AE954" s="18"/>
      <c r="AF954" s="18"/>
      <c r="AG954" s="18"/>
    </row>
    <row r="955" spans="1:33" ht="16.5" customHeight="1" x14ac:dyDescent="0.3">
      <c r="A955" s="18"/>
      <c r="B955" s="18"/>
      <c r="C955" s="191"/>
      <c r="D955" s="191"/>
      <c r="E955" s="18"/>
      <c r="F955" s="18"/>
      <c r="G955" s="18"/>
      <c r="H955" s="18"/>
      <c r="I955" s="18"/>
      <c r="J955" s="18"/>
      <c r="K955" s="18"/>
      <c r="L955" s="18"/>
      <c r="M955" s="18"/>
      <c r="N955" s="18"/>
      <c r="O955" s="18"/>
      <c r="P955" s="18"/>
      <c r="Q955" s="18"/>
      <c r="R955" s="18"/>
      <c r="S955" s="18"/>
      <c r="T955" s="18"/>
      <c r="U955" s="18"/>
      <c r="V955" s="18"/>
      <c r="W955" s="18"/>
      <c r="X955" s="18"/>
      <c r="Y955" s="18"/>
      <c r="Z955" s="18"/>
      <c r="AA955" s="18"/>
      <c r="AB955" s="18"/>
      <c r="AC955" s="18"/>
      <c r="AD955" s="18"/>
      <c r="AE955" s="18"/>
      <c r="AF955" s="18"/>
      <c r="AG955" s="18"/>
    </row>
    <row r="956" spans="1:33" ht="16.5" customHeight="1" x14ac:dyDescent="0.3">
      <c r="A956" s="18"/>
      <c r="B956" s="18"/>
      <c r="C956" s="191"/>
      <c r="D956" s="191"/>
      <c r="E956" s="18"/>
      <c r="F956" s="18"/>
      <c r="G956" s="18"/>
      <c r="H956" s="18"/>
      <c r="I956" s="18"/>
      <c r="J956" s="18"/>
      <c r="K956" s="18"/>
      <c r="L956" s="18"/>
      <c r="M956" s="18"/>
      <c r="N956" s="18"/>
      <c r="O956" s="18"/>
      <c r="P956" s="18"/>
      <c r="Q956" s="18"/>
      <c r="R956" s="18"/>
      <c r="S956" s="18"/>
      <c r="T956" s="18"/>
      <c r="U956" s="18"/>
      <c r="V956" s="18"/>
      <c r="W956" s="18"/>
      <c r="X956" s="18"/>
      <c r="Y956" s="18"/>
      <c r="Z956" s="18"/>
      <c r="AA956" s="18"/>
      <c r="AB956" s="18"/>
      <c r="AC956" s="18"/>
      <c r="AD956" s="18"/>
      <c r="AE956" s="18"/>
      <c r="AF956" s="18"/>
      <c r="AG956" s="18"/>
    </row>
    <row r="957" spans="1:33" ht="16.5" customHeight="1" x14ac:dyDescent="0.3">
      <c r="A957" s="18"/>
      <c r="B957" s="18"/>
      <c r="C957" s="191"/>
      <c r="D957" s="191"/>
      <c r="E957" s="18"/>
      <c r="F957" s="18"/>
      <c r="G957" s="18"/>
      <c r="H957" s="18"/>
      <c r="I957" s="18"/>
      <c r="J957" s="18"/>
      <c r="K957" s="18"/>
      <c r="L957" s="18"/>
      <c r="M957" s="18"/>
      <c r="N957" s="18"/>
      <c r="O957" s="18"/>
      <c r="P957" s="18"/>
      <c r="Q957" s="18"/>
      <c r="R957" s="18"/>
      <c r="S957" s="18"/>
      <c r="T957" s="18"/>
      <c r="U957" s="18"/>
      <c r="V957" s="18"/>
      <c r="W957" s="18"/>
      <c r="X957" s="18"/>
      <c r="Y957" s="18"/>
      <c r="Z957" s="18"/>
      <c r="AA957" s="18"/>
      <c r="AB957" s="18"/>
      <c r="AC957" s="18"/>
      <c r="AD957" s="18"/>
      <c r="AE957" s="18"/>
      <c r="AF957" s="18"/>
      <c r="AG957" s="18"/>
    </row>
    <row r="958" spans="1:33" ht="16.5" customHeight="1" x14ac:dyDescent="0.3">
      <c r="A958" s="18"/>
      <c r="B958" s="18"/>
      <c r="C958" s="191"/>
      <c r="D958" s="191"/>
      <c r="E958" s="18"/>
      <c r="F958" s="18"/>
      <c r="G958" s="18"/>
      <c r="H958" s="18"/>
      <c r="I958" s="18"/>
      <c r="J958" s="18"/>
      <c r="K958" s="18"/>
      <c r="L958" s="18"/>
      <c r="M958" s="18"/>
      <c r="N958" s="18"/>
      <c r="O958" s="18"/>
      <c r="P958" s="18"/>
      <c r="Q958" s="18"/>
      <c r="R958" s="18"/>
      <c r="S958" s="18"/>
      <c r="T958" s="18"/>
      <c r="U958" s="18"/>
      <c r="V958" s="18"/>
      <c r="W958" s="18"/>
      <c r="X958" s="18"/>
      <c r="Y958" s="18"/>
      <c r="Z958" s="18"/>
      <c r="AA958" s="18"/>
      <c r="AB958" s="18"/>
      <c r="AC958" s="18"/>
      <c r="AD958" s="18"/>
      <c r="AE958" s="18"/>
      <c r="AF958" s="18"/>
      <c r="AG958" s="18"/>
    </row>
    <row r="959" spans="1:33" ht="16.5" customHeight="1" x14ac:dyDescent="0.3">
      <c r="A959" s="18"/>
      <c r="B959" s="18"/>
      <c r="C959" s="191"/>
      <c r="D959" s="191"/>
      <c r="E959" s="18"/>
      <c r="F959" s="18"/>
      <c r="G959" s="18"/>
      <c r="H959" s="18"/>
      <c r="I959" s="18"/>
      <c r="J959" s="18"/>
      <c r="K959" s="18"/>
      <c r="L959" s="18"/>
      <c r="M959" s="18"/>
      <c r="N959" s="18"/>
      <c r="O959" s="18"/>
      <c r="P959" s="18"/>
      <c r="Q959" s="18"/>
      <c r="R959" s="18"/>
      <c r="S959" s="18"/>
      <c r="T959" s="18"/>
      <c r="U959" s="18"/>
      <c r="V959" s="18"/>
      <c r="W959" s="18"/>
      <c r="X959" s="18"/>
      <c r="Y959" s="18"/>
      <c r="Z959" s="18"/>
      <c r="AA959" s="18"/>
      <c r="AB959" s="18"/>
      <c r="AC959" s="18"/>
      <c r="AD959" s="18"/>
      <c r="AE959" s="18"/>
      <c r="AF959" s="18"/>
      <c r="AG959" s="18"/>
    </row>
    <row r="960" spans="1:33" ht="16.5" customHeight="1" x14ac:dyDescent="0.3">
      <c r="A960" s="18"/>
      <c r="B960" s="18"/>
      <c r="C960" s="191"/>
      <c r="D960" s="191"/>
      <c r="E960" s="18"/>
      <c r="F960" s="18"/>
      <c r="G960" s="18"/>
      <c r="H960" s="18"/>
      <c r="I960" s="18"/>
      <c r="J960" s="18"/>
      <c r="K960" s="18"/>
      <c r="L960" s="18"/>
      <c r="M960" s="18"/>
      <c r="N960" s="18"/>
      <c r="O960" s="18"/>
      <c r="P960" s="18"/>
      <c r="Q960" s="18"/>
      <c r="R960" s="18"/>
      <c r="S960" s="18"/>
      <c r="T960" s="18"/>
      <c r="U960" s="18"/>
      <c r="V960" s="18"/>
      <c r="W960" s="18"/>
      <c r="X960" s="18"/>
      <c r="Y960" s="18"/>
      <c r="Z960" s="18"/>
      <c r="AA960" s="18"/>
      <c r="AB960" s="18"/>
      <c r="AC960" s="18"/>
      <c r="AD960" s="18"/>
      <c r="AE960" s="18"/>
      <c r="AF960" s="18"/>
      <c r="AG960" s="18"/>
    </row>
    <row r="961" spans="1:33" ht="16.5" customHeight="1" x14ac:dyDescent="0.3">
      <c r="A961" s="18"/>
      <c r="B961" s="18"/>
      <c r="C961" s="191"/>
      <c r="D961" s="191"/>
      <c r="E961" s="18"/>
      <c r="F961" s="18"/>
      <c r="G961" s="18"/>
      <c r="H961" s="18"/>
      <c r="I961" s="18"/>
      <c r="J961" s="18"/>
      <c r="K961" s="18"/>
      <c r="L961" s="18"/>
      <c r="M961" s="18"/>
      <c r="N961" s="18"/>
      <c r="O961" s="18"/>
      <c r="P961" s="18"/>
      <c r="Q961" s="18"/>
      <c r="R961" s="18"/>
      <c r="S961" s="18"/>
      <c r="T961" s="18"/>
      <c r="U961" s="18"/>
      <c r="V961" s="18"/>
      <c r="W961" s="18"/>
      <c r="X961" s="18"/>
      <c r="Y961" s="18"/>
      <c r="Z961" s="18"/>
      <c r="AA961" s="18"/>
      <c r="AB961" s="18"/>
      <c r="AC961" s="18"/>
      <c r="AD961" s="18"/>
      <c r="AE961" s="18"/>
      <c r="AF961" s="18"/>
      <c r="AG961" s="18"/>
    </row>
    <row r="962" spans="1:33" ht="16.5" customHeight="1" x14ac:dyDescent="0.3">
      <c r="A962" s="18"/>
      <c r="B962" s="18"/>
      <c r="C962" s="191"/>
      <c r="D962" s="191"/>
      <c r="E962" s="18"/>
      <c r="F962" s="18"/>
      <c r="G962" s="18"/>
      <c r="H962" s="18"/>
      <c r="I962" s="18"/>
      <c r="J962" s="18"/>
      <c r="K962" s="18"/>
      <c r="L962" s="18"/>
      <c r="M962" s="18"/>
      <c r="N962" s="18"/>
      <c r="O962" s="18"/>
      <c r="P962" s="18"/>
      <c r="Q962" s="18"/>
      <c r="R962" s="18"/>
      <c r="S962" s="18"/>
      <c r="T962" s="18"/>
      <c r="U962" s="18"/>
      <c r="V962" s="18"/>
      <c r="W962" s="18"/>
      <c r="X962" s="18"/>
      <c r="Y962" s="18"/>
      <c r="Z962" s="18"/>
      <c r="AA962" s="18"/>
      <c r="AB962" s="18"/>
      <c r="AC962" s="18"/>
      <c r="AD962" s="18"/>
      <c r="AE962" s="18"/>
      <c r="AF962" s="18"/>
      <c r="AG962" s="18"/>
    </row>
    <row r="963" spans="1:33" ht="16.5" customHeight="1" x14ac:dyDescent="0.3">
      <c r="A963" s="18"/>
      <c r="B963" s="18"/>
      <c r="C963" s="191"/>
      <c r="D963" s="191"/>
      <c r="E963" s="18"/>
      <c r="F963" s="18"/>
      <c r="G963" s="18"/>
      <c r="H963" s="18"/>
      <c r="I963" s="18"/>
      <c r="J963" s="18"/>
      <c r="K963" s="18"/>
      <c r="L963" s="18"/>
      <c r="M963" s="18"/>
      <c r="N963" s="18"/>
      <c r="O963" s="18"/>
      <c r="P963" s="18"/>
      <c r="Q963" s="18"/>
      <c r="R963" s="18"/>
      <c r="S963" s="18"/>
      <c r="T963" s="18"/>
      <c r="U963" s="18"/>
      <c r="V963" s="18"/>
      <c r="W963" s="18"/>
      <c r="X963" s="18"/>
      <c r="Y963" s="18"/>
      <c r="Z963" s="18"/>
      <c r="AA963" s="18"/>
      <c r="AB963" s="18"/>
      <c r="AC963" s="18"/>
      <c r="AD963" s="18"/>
      <c r="AE963" s="18"/>
      <c r="AF963" s="18"/>
      <c r="AG963" s="18"/>
    </row>
    <row r="964" spans="1:33" ht="16.5" customHeight="1" x14ac:dyDescent="0.3">
      <c r="A964" s="18"/>
      <c r="B964" s="18"/>
      <c r="C964" s="191"/>
      <c r="D964" s="191"/>
      <c r="E964" s="18"/>
      <c r="F964" s="18"/>
      <c r="G964" s="18"/>
      <c r="H964" s="18"/>
      <c r="I964" s="18"/>
      <c r="J964" s="18"/>
      <c r="K964" s="18"/>
      <c r="L964" s="18"/>
      <c r="M964" s="18"/>
      <c r="N964" s="18"/>
      <c r="O964" s="18"/>
      <c r="P964" s="18"/>
      <c r="Q964" s="18"/>
      <c r="R964" s="18"/>
      <c r="S964" s="18"/>
      <c r="T964" s="18"/>
      <c r="U964" s="18"/>
      <c r="V964" s="18"/>
      <c r="W964" s="18"/>
      <c r="X964" s="18"/>
      <c r="Y964" s="18"/>
      <c r="Z964" s="18"/>
      <c r="AA964" s="18"/>
      <c r="AB964" s="18"/>
      <c r="AC964" s="18"/>
      <c r="AD964" s="18"/>
      <c r="AE964" s="18"/>
      <c r="AF964" s="18"/>
      <c r="AG964" s="18"/>
    </row>
    <row r="965" spans="1:33" ht="16.5" customHeight="1" x14ac:dyDescent="0.3">
      <c r="A965" s="18"/>
      <c r="B965" s="18"/>
      <c r="C965" s="191"/>
      <c r="D965" s="191"/>
      <c r="E965" s="18"/>
      <c r="F965" s="18"/>
      <c r="G965" s="18"/>
      <c r="H965" s="18"/>
      <c r="I965" s="18"/>
      <c r="J965" s="18"/>
      <c r="K965" s="18"/>
      <c r="L965" s="18"/>
      <c r="M965" s="18"/>
      <c r="N965" s="18"/>
      <c r="O965" s="18"/>
      <c r="P965" s="18"/>
      <c r="Q965" s="18"/>
      <c r="R965" s="18"/>
      <c r="S965" s="18"/>
      <c r="T965" s="18"/>
      <c r="U965" s="18"/>
      <c r="V965" s="18"/>
      <c r="W965" s="18"/>
      <c r="X965" s="18"/>
      <c r="Y965" s="18"/>
      <c r="Z965" s="18"/>
      <c r="AA965" s="18"/>
      <c r="AB965" s="18"/>
      <c r="AC965" s="18"/>
      <c r="AD965" s="18"/>
      <c r="AE965" s="18"/>
      <c r="AF965" s="18"/>
      <c r="AG965" s="18"/>
    </row>
    <row r="966" spans="1:33" ht="16.5" customHeight="1" x14ac:dyDescent="0.3">
      <c r="A966" s="18"/>
      <c r="B966" s="18"/>
      <c r="C966" s="191"/>
      <c r="D966" s="191"/>
      <c r="E966" s="18"/>
      <c r="F966" s="18"/>
      <c r="G966" s="18"/>
      <c r="H966" s="18"/>
      <c r="I966" s="18"/>
      <c r="J966" s="18"/>
      <c r="K966" s="18"/>
      <c r="L966" s="18"/>
      <c r="M966" s="18"/>
      <c r="N966" s="18"/>
      <c r="O966" s="18"/>
      <c r="P966" s="18"/>
      <c r="Q966" s="18"/>
      <c r="R966" s="18"/>
      <c r="S966" s="18"/>
      <c r="T966" s="18"/>
      <c r="U966" s="18"/>
      <c r="V966" s="18"/>
      <c r="W966" s="18"/>
      <c r="X966" s="18"/>
      <c r="Y966" s="18"/>
      <c r="Z966" s="18"/>
      <c r="AA966" s="18"/>
      <c r="AB966" s="18"/>
      <c r="AC966" s="18"/>
      <c r="AD966" s="18"/>
      <c r="AE966" s="18"/>
      <c r="AF966" s="18"/>
      <c r="AG966" s="18"/>
    </row>
    <row r="967" spans="1:33" ht="16.5" customHeight="1" x14ac:dyDescent="0.3">
      <c r="A967" s="18"/>
      <c r="B967" s="18"/>
      <c r="C967" s="191"/>
      <c r="D967" s="191"/>
      <c r="E967" s="18"/>
      <c r="F967" s="18"/>
      <c r="G967" s="18"/>
      <c r="H967" s="18"/>
      <c r="I967" s="18"/>
      <c r="J967" s="18"/>
      <c r="K967" s="18"/>
      <c r="L967" s="18"/>
      <c r="M967" s="18"/>
      <c r="N967" s="18"/>
      <c r="O967" s="18"/>
      <c r="P967" s="18"/>
      <c r="Q967" s="18"/>
      <c r="R967" s="18"/>
      <c r="S967" s="18"/>
      <c r="T967" s="18"/>
      <c r="U967" s="18"/>
      <c r="V967" s="18"/>
      <c r="W967" s="18"/>
      <c r="X967" s="18"/>
      <c r="Y967" s="18"/>
      <c r="Z967" s="18"/>
      <c r="AA967" s="18"/>
      <c r="AB967" s="18"/>
      <c r="AC967" s="18"/>
      <c r="AD967" s="18"/>
      <c r="AE967" s="18"/>
      <c r="AF967" s="18"/>
      <c r="AG967" s="18"/>
    </row>
    <row r="968" spans="1:33" ht="16.5" customHeight="1" x14ac:dyDescent="0.3">
      <c r="A968" s="18"/>
      <c r="B968" s="18"/>
      <c r="C968" s="191"/>
      <c r="D968" s="191"/>
      <c r="E968" s="18"/>
      <c r="F968" s="18"/>
      <c r="G968" s="18"/>
      <c r="H968" s="18"/>
      <c r="I968" s="18"/>
      <c r="J968" s="18"/>
      <c r="K968" s="18"/>
      <c r="L968" s="18"/>
      <c r="M968" s="18"/>
      <c r="N968" s="18"/>
      <c r="O968" s="18"/>
      <c r="P968" s="18"/>
      <c r="Q968" s="18"/>
      <c r="R968" s="18"/>
      <c r="S968" s="18"/>
      <c r="T968" s="18"/>
      <c r="U968" s="18"/>
      <c r="V968" s="18"/>
      <c r="W968" s="18"/>
      <c r="X968" s="18"/>
      <c r="Y968" s="18"/>
      <c r="Z968" s="18"/>
      <c r="AA968" s="18"/>
      <c r="AB968" s="18"/>
      <c r="AC968" s="18"/>
      <c r="AD968" s="18"/>
      <c r="AE968" s="18"/>
      <c r="AF968" s="18"/>
      <c r="AG968" s="18"/>
    </row>
    <row r="969" spans="1:33" ht="16.5" customHeight="1" x14ac:dyDescent="0.3">
      <c r="A969" s="18"/>
      <c r="B969" s="18"/>
      <c r="C969" s="191"/>
      <c r="D969" s="191"/>
      <c r="E969" s="18"/>
      <c r="F969" s="18"/>
      <c r="G969" s="18"/>
      <c r="H969" s="18"/>
      <c r="I969" s="18"/>
      <c r="J969" s="18"/>
      <c r="K969" s="18"/>
      <c r="L969" s="18"/>
      <c r="M969" s="18"/>
      <c r="N969" s="18"/>
      <c r="O969" s="18"/>
      <c r="P969" s="18"/>
      <c r="Q969" s="18"/>
      <c r="R969" s="18"/>
      <c r="S969" s="18"/>
      <c r="T969" s="18"/>
      <c r="U969" s="18"/>
      <c r="V969" s="18"/>
      <c r="W969" s="18"/>
      <c r="X969" s="18"/>
      <c r="Y969" s="18"/>
      <c r="Z969" s="18"/>
      <c r="AA969" s="18"/>
      <c r="AB969" s="18"/>
      <c r="AC969" s="18"/>
      <c r="AD969" s="18"/>
      <c r="AE969" s="18"/>
      <c r="AF969" s="18"/>
      <c r="AG969" s="18"/>
    </row>
    <row r="970" spans="1:33" ht="16.5" customHeight="1" x14ac:dyDescent="0.3">
      <c r="A970" s="18"/>
      <c r="B970" s="18"/>
      <c r="C970" s="191"/>
      <c r="D970" s="191"/>
      <c r="E970" s="18"/>
      <c r="F970" s="18"/>
      <c r="G970" s="18"/>
      <c r="H970" s="18"/>
      <c r="I970" s="18"/>
      <c r="J970" s="18"/>
      <c r="K970" s="18"/>
      <c r="L970" s="18"/>
      <c r="M970" s="18"/>
      <c r="N970" s="18"/>
      <c r="O970" s="18"/>
      <c r="P970" s="18"/>
      <c r="Q970" s="18"/>
      <c r="R970" s="18"/>
      <c r="S970" s="18"/>
      <c r="T970" s="18"/>
      <c r="U970" s="18"/>
      <c r="V970" s="18"/>
      <c r="W970" s="18"/>
      <c r="X970" s="18"/>
      <c r="Y970" s="18"/>
      <c r="Z970" s="18"/>
      <c r="AA970" s="18"/>
      <c r="AB970" s="18"/>
      <c r="AC970" s="18"/>
      <c r="AD970" s="18"/>
      <c r="AE970" s="18"/>
      <c r="AF970" s="18"/>
      <c r="AG970" s="18"/>
    </row>
    <row r="971" spans="1:33" ht="16.5" customHeight="1" x14ac:dyDescent="0.3">
      <c r="A971" s="18"/>
      <c r="B971" s="18"/>
      <c r="C971" s="191"/>
      <c r="D971" s="191"/>
      <c r="E971" s="18"/>
      <c r="F971" s="18"/>
      <c r="G971" s="18"/>
      <c r="H971" s="18"/>
      <c r="I971" s="18"/>
      <c r="J971" s="18"/>
      <c r="K971" s="18"/>
      <c r="L971" s="18"/>
      <c r="M971" s="18"/>
      <c r="N971" s="18"/>
      <c r="O971" s="18"/>
      <c r="P971" s="18"/>
      <c r="Q971" s="18"/>
      <c r="R971" s="18"/>
      <c r="S971" s="18"/>
      <c r="T971" s="18"/>
      <c r="U971" s="18"/>
      <c r="V971" s="18"/>
      <c r="W971" s="18"/>
      <c r="X971" s="18"/>
      <c r="Y971" s="18"/>
      <c r="Z971" s="18"/>
      <c r="AA971" s="18"/>
      <c r="AB971" s="18"/>
      <c r="AC971" s="18"/>
      <c r="AD971" s="18"/>
      <c r="AE971" s="18"/>
      <c r="AF971" s="18"/>
      <c r="AG971" s="18"/>
    </row>
    <row r="972" spans="1:33" ht="16.5" customHeight="1" x14ac:dyDescent="0.3">
      <c r="A972" s="18"/>
      <c r="B972" s="18"/>
      <c r="C972" s="191"/>
      <c r="D972" s="191"/>
      <c r="E972" s="18"/>
      <c r="F972" s="18"/>
      <c r="G972" s="18"/>
      <c r="H972" s="18"/>
      <c r="I972" s="18"/>
      <c r="J972" s="18"/>
      <c r="K972" s="18"/>
      <c r="L972" s="18"/>
      <c r="M972" s="18"/>
      <c r="N972" s="18"/>
      <c r="O972" s="18"/>
      <c r="P972" s="18"/>
      <c r="Q972" s="18"/>
      <c r="R972" s="18"/>
      <c r="S972" s="18"/>
      <c r="T972" s="18"/>
      <c r="U972" s="18"/>
      <c r="V972" s="18"/>
      <c r="W972" s="18"/>
      <c r="X972" s="18"/>
      <c r="Y972" s="18"/>
      <c r="Z972" s="18"/>
      <c r="AA972" s="18"/>
      <c r="AB972" s="18"/>
      <c r="AC972" s="18"/>
      <c r="AD972" s="18"/>
      <c r="AE972" s="18"/>
      <c r="AF972" s="18"/>
      <c r="AG972" s="18"/>
    </row>
    <row r="973" spans="1:33" ht="16.5" customHeight="1" x14ac:dyDescent="0.3">
      <c r="A973" s="18"/>
      <c r="B973" s="18"/>
      <c r="C973" s="191"/>
      <c r="D973" s="191"/>
      <c r="E973" s="18"/>
      <c r="F973" s="18"/>
      <c r="G973" s="18"/>
      <c r="H973" s="18"/>
      <c r="I973" s="18"/>
      <c r="J973" s="18"/>
      <c r="K973" s="18"/>
      <c r="L973" s="18"/>
      <c r="M973" s="18"/>
      <c r="N973" s="18"/>
      <c r="O973" s="18"/>
      <c r="P973" s="18"/>
      <c r="Q973" s="18"/>
      <c r="R973" s="18"/>
      <c r="S973" s="18"/>
      <c r="T973" s="18"/>
      <c r="U973" s="18"/>
      <c r="V973" s="18"/>
      <c r="W973" s="18"/>
      <c r="X973" s="18"/>
      <c r="Y973" s="18"/>
      <c r="Z973" s="18"/>
      <c r="AA973" s="18"/>
      <c r="AB973" s="18"/>
      <c r="AC973" s="18"/>
      <c r="AD973" s="18"/>
      <c r="AE973" s="18"/>
      <c r="AF973" s="18"/>
      <c r="AG973" s="18"/>
    </row>
    <row r="974" spans="1:33" ht="16.5" customHeight="1" x14ac:dyDescent="0.3">
      <c r="A974" s="18"/>
      <c r="B974" s="18"/>
      <c r="C974" s="191"/>
      <c r="D974" s="191"/>
      <c r="E974" s="18"/>
      <c r="F974" s="18"/>
      <c r="G974" s="18"/>
      <c r="H974" s="18"/>
      <c r="I974" s="18"/>
      <c r="J974" s="18"/>
      <c r="K974" s="18"/>
      <c r="L974" s="18"/>
      <c r="M974" s="18"/>
      <c r="N974" s="18"/>
      <c r="O974" s="18"/>
      <c r="P974" s="18"/>
      <c r="Q974" s="18"/>
      <c r="R974" s="18"/>
      <c r="S974" s="18"/>
      <c r="T974" s="18"/>
      <c r="U974" s="18"/>
      <c r="V974" s="18"/>
      <c r="W974" s="18"/>
      <c r="X974" s="18"/>
      <c r="Y974" s="18"/>
      <c r="Z974" s="18"/>
      <c r="AA974" s="18"/>
      <c r="AB974" s="18"/>
      <c r="AC974" s="18"/>
      <c r="AD974" s="18"/>
      <c r="AE974" s="18"/>
      <c r="AF974" s="18"/>
      <c r="AG974" s="18"/>
    </row>
    <row r="975" spans="1:33" ht="16.5" customHeight="1" x14ac:dyDescent="0.3">
      <c r="A975" s="18"/>
      <c r="B975" s="18"/>
      <c r="C975" s="191"/>
      <c r="D975" s="191"/>
      <c r="E975" s="18"/>
      <c r="F975" s="18"/>
      <c r="G975" s="18"/>
      <c r="H975" s="18"/>
      <c r="I975" s="18"/>
      <c r="J975" s="18"/>
      <c r="K975" s="18"/>
      <c r="L975" s="18"/>
      <c r="M975" s="18"/>
      <c r="N975" s="18"/>
      <c r="O975" s="18"/>
      <c r="P975" s="18"/>
      <c r="Q975" s="18"/>
      <c r="R975" s="18"/>
      <c r="S975" s="18"/>
      <c r="T975" s="18"/>
      <c r="U975" s="18"/>
      <c r="V975" s="18"/>
      <c r="W975" s="18"/>
      <c r="X975" s="18"/>
      <c r="Y975" s="18"/>
      <c r="Z975" s="18"/>
      <c r="AA975" s="18"/>
      <c r="AB975" s="18"/>
      <c r="AC975" s="18"/>
      <c r="AD975" s="18"/>
      <c r="AE975" s="18"/>
      <c r="AF975" s="18"/>
      <c r="AG975" s="18"/>
    </row>
    <row r="976" spans="1:33" ht="16.5" customHeight="1" x14ac:dyDescent="0.3">
      <c r="A976" s="18"/>
      <c r="B976" s="18"/>
      <c r="C976" s="191"/>
      <c r="D976" s="191"/>
      <c r="E976" s="18"/>
      <c r="F976" s="18"/>
      <c r="G976" s="18"/>
      <c r="H976" s="18"/>
      <c r="I976" s="18"/>
      <c r="J976" s="18"/>
      <c r="K976" s="18"/>
      <c r="L976" s="18"/>
      <c r="M976" s="18"/>
      <c r="N976" s="18"/>
      <c r="O976" s="18"/>
      <c r="P976" s="18"/>
      <c r="Q976" s="18"/>
      <c r="R976" s="18"/>
      <c r="S976" s="18"/>
      <c r="T976" s="18"/>
      <c r="U976" s="18"/>
      <c r="V976" s="18"/>
      <c r="W976" s="18"/>
      <c r="X976" s="18"/>
      <c r="Y976" s="18"/>
      <c r="Z976" s="18"/>
      <c r="AA976" s="18"/>
      <c r="AB976" s="18"/>
      <c r="AC976" s="18"/>
      <c r="AD976" s="18"/>
      <c r="AE976" s="18"/>
      <c r="AF976" s="18"/>
      <c r="AG976" s="18"/>
    </row>
    <row r="977" spans="1:33" ht="16.5" customHeight="1" x14ac:dyDescent="0.3">
      <c r="A977" s="18"/>
      <c r="B977" s="18"/>
      <c r="C977" s="191"/>
      <c r="D977" s="191"/>
      <c r="E977" s="18"/>
      <c r="F977" s="18"/>
      <c r="G977" s="18"/>
      <c r="H977" s="18"/>
      <c r="I977" s="18"/>
      <c r="J977" s="18"/>
      <c r="K977" s="18"/>
      <c r="L977" s="18"/>
      <c r="M977" s="18"/>
      <c r="N977" s="18"/>
      <c r="O977" s="18"/>
      <c r="P977" s="18"/>
      <c r="Q977" s="18"/>
      <c r="R977" s="18"/>
      <c r="S977" s="18"/>
      <c r="T977" s="18"/>
      <c r="U977" s="18"/>
      <c r="V977" s="18"/>
      <c r="W977" s="18"/>
      <c r="X977" s="18"/>
      <c r="Y977" s="18"/>
      <c r="Z977" s="18"/>
      <c r="AA977" s="18"/>
      <c r="AB977" s="18"/>
      <c r="AC977" s="18"/>
      <c r="AD977" s="18"/>
      <c r="AE977" s="18"/>
      <c r="AF977" s="18"/>
      <c r="AG977" s="18"/>
    </row>
    <row r="978" spans="1:33" ht="16.5" customHeight="1" x14ac:dyDescent="0.3">
      <c r="A978" s="18"/>
      <c r="B978" s="18"/>
      <c r="C978" s="191"/>
      <c r="D978" s="191"/>
      <c r="E978" s="18"/>
      <c r="F978" s="18"/>
      <c r="G978" s="18"/>
      <c r="H978" s="18"/>
      <c r="I978" s="18"/>
      <c r="J978" s="18"/>
      <c r="K978" s="18"/>
      <c r="L978" s="18"/>
      <c r="M978" s="18"/>
      <c r="N978" s="18"/>
      <c r="O978" s="18"/>
      <c r="P978" s="18"/>
      <c r="Q978" s="18"/>
      <c r="R978" s="18"/>
      <c r="S978" s="18"/>
      <c r="T978" s="18"/>
      <c r="U978" s="18"/>
      <c r="V978" s="18"/>
      <c r="W978" s="18"/>
      <c r="X978" s="18"/>
      <c r="Y978" s="18"/>
      <c r="Z978" s="18"/>
      <c r="AA978" s="18"/>
      <c r="AB978" s="18"/>
      <c r="AC978" s="18"/>
      <c r="AD978" s="18"/>
      <c r="AE978" s="18"/>
      <c r="AF978" s="18"/>
      <c r="AG978" s="18"/>
    </row>
    <row r="979" spans="1:33" ht="16.5" customHeight="1" x14ac:dyDescent="0.3">
      <c r="A979" s="18"/>
      <c r="B979" s="18"/>
      <c r="C979" s="191"/>
      <c r="D979" s="191"/>
      <c r="E979" s="18"/>
      <c r="F979" s="18"/>
      <c r="G979" s="18"/>
      <c r="H979" s="18"/>
      <c r="I979" s="18"/>
      <c r="J979" s="18"/>
      <c r="K979" s="18"/>
      <c r="L979" s="18"/>
      <c r="M979" s="18"/>
      <c r="N979" s="18"/>
      <c r="O979" s="18"/>
      <c r="P979" s="18"/>
      <c r="Q979" s="18"/>
      <c r="R979" s="18"/>
      <c r="S979" s="18"/>
      <c r="T979" s="18"/>
      <c r="U979" s="18"/>
      <c r="V979" s="18"/>
      <c r="W979" s="18"/>
      <c r="X979" s="18"/>
      <c r="Y979" s="18"/>
      <c r="Z979" s="18"/>
      <c r="AA979" s="18"/>
      <c r="AB979" s="18"/>
      <c r="AC979" s="18"/>
      <c r="AD979" s="18"/>
      <c r="AE979" s="18"/>
      <c r="AF979" s="18"/>
      <c r="AG979" s="18"/>
    </row>
    <row r="980" spans="1:33" ht="16.5" customHeight="1" x14ac:dyDescent="0.3">
      <c r="A980" s="18"/>
      <c r="B980" s="18"/>
      <c r="C980" s="191"/>
      <c r="D980" s="191"/>
      <c r="E980" s="18"/>
      <c r="F980" s="18"/>
      <c r="G980" s="18"/>
      <c r="H980" s="18"/>
      <c r="I980" s="18"/>
      <c r="J980" s="18"/>
      <c r="K980" s="18"/>
      <c r="L980" s="18"/>
      <c r="M980" s="18"/>
      <c r="N980" s="18"/>
      <c r="O980" s="18"/>
      <c r="P980" s="18"/>
      <c r="Q980" s="18"/>
      <c r="R980" s="18"/>
      <c r="S980" s="18"/>
      <c r="T980" s="18"/>
      <c r="U980" s="18"/>
      <c r="V980" s="18"/>
      <c r="W980" s="18"/>
      <c r="X980" s="18"/>
      <c r="Y980" s="18"/>
      <c r="Z980" s="18"/>
      <c r="AA980" s="18"/>
      <c r="AB980" s="18"/>
      <c r="AC980" s="18"/>
      <c r="AD980" s="18"/>
      <c r="AE980" s="18"/>
      <c r="AF980" s="18"/>
      <c r="AG980" s="18"/>
    </row>
    <row r="981" spans="1:33" ht="16.5" customHeight="1" x14ac:dyDescent="0.3">
      <c r="A981" s="18"/>
      <c r="B981" s="18"/>
      <c r="C981" s="191"/>
      <c r="D981" s="191"/>
      <c r="E981" s="18"/>
      <c r="F981" s="18"/>
      <c r="G981" s="18"/>
      <c r="H981" s="18"/>
      <c r="I981" s="18"/>
      <c r="J981" s="18"/>
      <c r="K981" s="18"/>
      <c r="L981" s="18"/>
      <c r="M981" s="18"/>
      <c r="N981" s="18"/>
      <c r="O981" s="18"/>
      <c r="P981" s="18"/>
      <c r="Q981" s="18"/>
      <c r="R981" s="18"/>
      <c r="S981" s="18"/>
      <c r="T981" s="18"/>
      <c r="U981" s="18"/>
      <c r="V981" s="18"/>
      <c r="W981" s="18"/>
      <c r="X981" s="18"/>
      <c r="Y981" s="18"/>
      <c r="Z981" s="18"/>
      <c r="AA981" s="18"/>
      <c r="AB981" s="18"/>
      <c r="AC981" s="18"/>
      <c r="AD981" s="18"/>
      <c r="AE981" s="18"/>
      <c r="AF981" s="18"/>
      <c r="AG981" s="18"/>
    </row>
    <row r="982" spans="1:33" ht="16.5" customHeight="1" x14ac:dyDescent="0.3">
      <c r="A982" s="18"/>
      <c r="B982" s="18"/>
      <c r="C982" s="191"/>
      <c r="D982" s="191"/>
      <c r="E982" s="18"/>
      <c r="F982" s="18"/>
      <c r="G982" s="18"/>
      <c r="H982" s="18"/>
      <c r="I982" s="18"/>
      <c r="J982" s="18"/>
      <c r="K982" s="18"/>
      <c r="L982" s="18"/>
      <c r="M982" s="18"/>
      <c r="N982" s="18"/>
      <c r="O982" s="18"/>
      <c r="P982" s="18"/>
      <c r="Q982" s="18"/>
      <c r="R982" s="18"/>
      <c r="S982" s="18"/>
      <c r="T982" s="18"/>
      <c r="U982" s="18"/>
      <c r="V982" s="18"/>
      <c r="W982" s="18"/>
      <c r="X982" s="18"/>
      <c r="Y982" s="18"/>
      <c r="Z982" s="18"/>
      <c r="AA982" s="18"/>
      <c r="AB982" s="18"/>
      <c r="AC982" s="18"/>
      <c r="AD982" s="18"/>
      <c r="AE982" s="18"/>
      <c r="AF982" s="18"/>
      <c r="AG982" s="18"/>
    </row>
    <row r="983" spans="1:33" ht="16.5" customHeight="1" x14ac:dyDescent="0.3">
      <c r="A983" s="18"/>
      <c r="B983" s="18"/>
      <c r="C983" s="191"/>
      <c r="D983" s="191"/>
      <c r="E983" s="18"/>
      <c r="F983" s="18"/>
      <c r="G983" s="18"/>
      <c r="H983" s="18"/>
      <c r="I983" s="18"/>
      <c r="J983" s="18"/>
      <c r="K983" s="18"/>
      <c r="L983" s="18"/>
      <c r="M983" s="18"/>
      <c r="N983" s="18"/>
      <c r="O983" s="18"/>
      <c r="P983" s="18"/>
      <c r="Q983" s="18"/>
      <c r="R983" s="18"/>
      <c r="S983" s="18"/>
      <c r="T983" s="18"/>
      <c r="U983" s="18"/>
      <c r="V983" s="18"/>
      <c r="W983" s="18"/>
      <c r="X983" s="18"/>
      <c r="Y983" s="18"/>
      <c r="Z983" s="18"/>
      <c r="AA983" s="18"/>
      <c r="AB983" s="18"/>
      <c r="AC983" s="18"/>
      <c r="AD983" s="18"/>
      <c r="AE983" s="18"/>
      <c r="AF983" s="18"/>
      <c r="AG983" s="18"/>
    </row>
    <row r="984" spans="1:33" ht="16.5" customHeight="1" x14ac:dyDescent="0.3">
      <c r="A984" s="18"/>
      <c r="B984" s="18"/>
      <c r="C984" s="191"/>
      <c r="D984" s="191"/>
      <c r="E984" s="18"/>
      <c r="F984" s="18"/>
      <c r="G984" s="18"/>
      <c r="H984" s="18"/>
      <c r="I984" s="18"/>
      <c r="J984" s="18"/>
      <c r="K984" s="18"/>
      <c r="L984" s="18"/>
      <c r="M984" s="18"/>
      <c r="N984" s="18"/>
      <c r="O984" s="18"/>
      <c r="P984" s="18"/>
      <c r="Q984" s="18"/>
      <c r="R984" s="18"/>
      <c r="S984" s="18"/>
      <c r="T984" s="18"/>
      <c r="U984" s="18"/>
      <c r="V984" s="18"/>
      <c r="W984" s="18"/>
      <c r="X984" s="18"/>
      <c r="Y984" s="18"/>
      <c r="Z984" s="18"/>
      <c r="AA984" s="18"/>
      <c r="AB984" s="18"/>
      <c r="AC984" s="18"/>
      <c r="AD984" s="18"/>
      <c r="AE984" s="18"/>
      <c r="AF984" s="18"/>
      <c r="AG984" s="18"/>
    </row>
    <row r="985" spans="1:33" ht="16.5" customHeight="1" x14ac:dyDescent="0.3">
      <c r="A985" s="18"/>
      <c r="B985" s="18"/>
      <c r="C985" s="191"/>
      <c r="D985" s="191"/>
      <c r="E985" s="18"/>
      <c r="F985" s="18"/>
      <c r="G985" s="18"/>
      <c r="H985" s="18"/>
      <c r="I985" s="18"/>
      <c r="J985" s="18"/>
      <c r="K985" s="18"/>
      <c r="L985" s="18"/>
      <c r="M985" s="18"/>
      <c r="N985" s="18"/>
      <c r="O985" s="18"/>
      <c r="P985" s="18"/>
      <c r="Q985" s="18"/>
      <c r="R985" s="18"/>
      <c r="S985" s="18"/>
      <c r="T985" s="18"/>
      <c r="U985" s="18"/>
      <c r="V985" s="18"/>
      <c r="W985" s="18"/>
      <c r="X985" s="18"/>
      <c r="Y985" s="18"/>
      <c r="Z985" s="18"/>
      <c r="AA985" s="18"/>
      <c r="AB985" s="18"/>
      <c r="AC985" s="18"/>
      <c r="AD985" s="18"/>
      <c r="AE985" s="18"/>
      <c r="AF985" s="18"/>
      <c r="AG985" s="18"/>
    </row>
    <row r="986" spans="1:33" ht="16.5" customHeight="1" x14ac:dyDescent="0.3">
      <c r="A986" s="18"/>
      <c r="B986" s="18"/>
      <c r="C986" s="191"/>
      <c r="D986" s="191"/>
      <c r="E986" s="18"/>
      <c r="F986" s="18"/>
      <c r="G986" s="18"/>
      <c r="H986" s="18"/>
      <c r="I986" s="18"/>
      <c r="J986" s="18"/>
      <c r="K986" s="18"/>
      <c r="L986" s="18"/>
      <c r="M986" s="18"/>
      <c r="N986" s="18"/>
      <c r="O986" s="18"/>
      <c r="P986" s="18"/>
      <c r="Q986" s="18"/>
      <c r="R986" s="18"/>
      <c r="S986" s="18"/>
      <c r="T986" s="18"/>
      <c r="U986" s="18"/>
      <c r="V986" s="18"/>
      <c r="W986" s="18"/>
      <c r="X986" s="18"/>
      <c r="Y986" s="18"/>
      <c r="Z986" s="18"/>
      <c r="AA986" s="18"/>
      <c r="AB986" s="18"/>
      <c r="AC986" s="18"/>
      <c r="AD986" s="18"/>
      <c r="AE986" s="18"/>
      <c r="AF986" s="18"/>
      <c r="AG986" s="18"/>
    </row>
    <row r="987" spans="1:33" ht="16.5" customHeight="1" x14ac:dyDescent="0.3">
      <c r="A987" s="18"/>
      <c r="B987" s="18"/>
      <c r="C987" s="191"/>
      <c r="D987" s="191"/>
      <c r="E987" s="18"/>
      <c r="F987" s="18"/>
      <c r="G987" s="18"/>
      <c r="H987" s="18"/>
      <c r="I987" s="18"/>
      <c r="J987" s="18"/>
      <c r="K987" s="18"/>
      <c r="L987" s="18"/>
      <c r="M987" s="18"/>
      <c r="N987" s="18"/>
      <c r="O987" s="18"/>
      <c r="P987" s="18"/>
      <c r="Q987" s="18"/>
      <c r="R987" s="18"/>
      <c r="S987" s="18"/>
      <c r="T987" s="18"/>
      <c r="U987" s="18"/>
      <c r="V987" s="18"/>
      <c r="W987" s="18"/>
      <c r="X987" s="18"/>
      <c r="Y987" s="18"/>
      <c r="Z987" s="18"/>
      <c r="AA987" s="18"/>
      <c r="AB987" s="18"/>
      <c r="AC987" s="18"/>
      <c r="AD987" s="18"/>
      <c r="AE987" s="18"/>
      <c r="AF987" s="18"/>
      <c r="AG987" s="18"/>
    </row>
    <row r="988" spans="1:33" ht="16.5" customHeight="1" x14ac:dyDescent="0.3">
      <c r="A988" s="18"/>
      <c r="B988" s="18"/>
      <c r="C988" s="191"/>
      <c r="D988" s="191"/>
      <c r="E988" s="18"/>
      <c r="F988" s="18"/>
      <c r="G988" s="18"/>
      <c r="H988" s="18"/>
      <c r="I988" s="18"/>
      <c r="J988" s="18"/>
      <c r="K988" s="18"/>
      <c r="L988" s="18"/>
      <c r="M988" s="18"/>
      <c r="N988" s="18"/>
      <c r="O988" s="18"/>
      <c r="P988" s="18"/>
      <c r="Q988" s="18"/>
      <c r="R988" s="18"/>
      <c r="S988" s="18"/>
      <c r="T988" s="18"/>
      <c r="U988" s="18"/>
      <c r="V988" s="18"/>
      <c r="W988" s="18"/>
      <c r="X988" s="18"/>
      <c r="Y988" s="18"/>
      <c r="Z988" s="18"/>
      <c r="AA988" s="18"/>
      <c r="AB988" s="18"/>
      <c r="AC988" s="18"/>
      <c r="AD988" s="18"/>
      <c r="AE988" s="18"/>
      <c r="AF988" s="18"/>
      <c r="AG988" s="18"/>
    </row>
    <row r="989" spans="1:33" ht="16.5" customHeight="1" x14ac:dyDescent="0.3">
      <c r="A989" s="18"/>
      <c r="B989" s="18"/>
      <c r="C989" s="191"/>
      <c r="D989" s="191"/>
      <c r="E989" s="18"/>
      <c r="F989" s="18"/>
      <c r="G989" s="18"/>
      <c r="H989" s="18"/>
      <c r="I989" s="18"/>
      <c r="J989" s="18"/>
      <c r="K989" s="18"/>
      <c r="L989" s="18"/>
      <c r="M989" s="18"/>
      <c r="N989" s="18"/>
      <c r="O989" s="18"/>
      <c r="P989" s="18"/>
      <c r="Q989" s="18"/>
      <c r="R989" s="18"/>
      <c r="S989" s="18"/>
      <c r="T989" s="18"/>
      <c r="U989" s="18"/>
      <c r="V989" s="18"/>
      <c r="W989" s="18"/>
      <c r="X989" s="18"/>
      <c r="Y989" s="18"/>
      <c r="Z989" s="18"/>
      <c r="AA989" s="18"/>
      <c r="AB989" s="18"/>
      <c r="AC989" s="18"/>
      <c r="AD989" s="18"/>
      <c r="AE989" s="18"/>
      <c r="AF989" s="18"/>
      <c r="AG989" s="18"/>
    </row>
    <row r="990" spans="1:33" ht="16.5" customHeight="1" x14ac:dyDescent="0.3">
      <c r="A990" s="18"/>
      <c r="B990" s="18"/>
      <c r="C990" s="191"/>
      <c r="D990" s="191"/>
      <c r="E990" s="18"/>
      <c r="F990" s="18"/>
      <c r="G990" s="18"/>
      <c r="H990" s="18"/>
      <c r="I990" s="18"/>
      <c r="J990" s="18"/>
      <c r="K990" s="18"/>
      <c r="L990" s="18"/>
      <c r="M990" s="18"/>
      <c r="N990" s="18"/>
      <c r="O990" s="18"/>
      <c r="P990" s="18"/>
      <c r="Q990" s="18"/>
      <c r="R990" s="18"/>
      <c r="S990" s="18"/>
      <c r="T990" s="18"/>
      <c r="U990" s="18"/>
      <c r="V990" s="18"/>
      <c r="W990" s="18"/>
      <c r="X990" s="18"/>
      <c r="Y990" s="18"/>
      <c r="Z990" s="18"/>
      <c r="AA990" s="18"/>
      <c r="AB990" s="18"/>
      <c r="AC990" s="18"/>
      <c r="AD990" s="18"/>
      <c r="AE990" s="18"/>
      <c r="AF990" s="18"/>
      <c r="AG990" s="18"/>
    </row>
    <row r="991" spans="1:33" ht="16.5" customHeight="1" x14ac:dyDescent="0.3">
      <c r="A991" s="18"/>
      <c r="B991" s="18"/>
      <c r="C991" s="191"/>
      <c r="D991" s="191"/>
      <c r="E991" s="18"/>
      <c r="F991" s="18"/>
      <c r="G991" s="18"/>
      <c r="H991" s="18"/>
      <c r="I991" s="18"/>
      <c r="J991" s="18"/>
      <c r="K991" s="18"/>
      <c r="L991" s="18"/>
      <c r="M991" s="18"/>
      <c r="N991" s="18"/>
      <c r="O991" s="18"/>
      <c r="P991" s="18"/>
      <c r="Q991" s="18"/>
      <c r="R991" s="18"/>
      <c r="S991" s="18"/>
      <c r="T991" s="18"/>
      <c r="U991" s="18"/>
      <c r="V991" s="18"/>
      <c r="W991" s="18"/>
      <c r="X991" s="18"/>
      <c r="Y991" s="18"/>
      <c r="Z991" s="18"/>
      <c r="AA991" s="18"/>
      <c r="AB991" s="18"/>
      <c r="AC991" s="18"/>
      <c r="AD991" s="18"/>
      <c r="AE991" s="18"/>
      <c r="AF991" s="18"/>
      <c r="AG991" s="18"/>
    </row>
    <row r="992" spans="1:33" ht="16.5" customHeight="1" x14ac:dyDescent="0.3">
      <c r="A992" s="18"/>
      <c r="B992" s="18"/>
      <c r="C992" s="191"/>
      <c r="D992" s="191"/>
      <c r="E992" s="18"/>
      <c r="F992" s="18"/>
      <c r="G992" s="18"/>
      <c r="H992" s="18"/>
      <c r="I992" s="18"/>
      <c r="J992" s="18"/>
      <c r="K992" s="18"/>
      <c r="L992" s="18"/>
      <c r="M992" s="18"/>
      <c r="N992" s="18"/>
      <c r="O992" s="18"/>
      <c r="P992" s="18"/>
      <c r="Q992" s="18"/>
      <c r="R992" s="18"/>
      <c r="S992" s="18"/>
      <c r="T992" s="18"/>
      <c r="U992" s="18"/>
      <c r="V992" s="18"/>
      <c r="W992" s="18"/>
      <c r="X992" s="18"/>
      <c r="Y992" s="18"/>
      <c r="Z992" s="18"/>
      <c r="AA992" s="18"/>
      <c r="AB992" s="18"/>
      <c r="AC992" s="18"/>
      <c r="AD992" s="18"/>
      <c r="AE992" s="18"/>
      <c r="AF992" s="18"/>
      <c r="AG992" s="18"/>
    </row>
    <row r="993" spans="1:33" ht="16.5" customHeight="1" x14ac:dyDescent="0.3">
      <c r="A993" s="18"/>
      <c r="B993" s="18"/>
      <c r="C993" s="191"/>
      <c r="D993" s="191"/>
      <c r="E993" s="18"/>
      <c r="F993" s="18"/>
      <c r="G993" s="18"/>
      <c r="H993" s="18"/>
      <c r="I993" s="18"/>
      <c r="J993" s="18"/>
      <c r="K993" s="18"/>
      <c r="L993" s="18"/>
      <c r="M993" s="18"/>
      <c r="N993" s="18"/>
      <c r="O993" s="18"/>
      <c r="P993" s="18"/>
      <c r="Q993" s="18"/>
      <c r="R993" s="18"/>
      <c r="S993" s="18"/>
      <c r="T993" s="18"/>
      <c r="U993" s="18"/>
      <c r="V993" s="18"/>
      <c r="W993" s="18"/>
      <c r="X993" s="18"/>
      <c r="Y993" s="18"/>
      <c r="Z993" s="18"/>
      <c r="AA993" s="18"/>
      <c r="AB993" s="18"/>
      <c r="AC993" s="18"/>
      <c r="AD993" s="18"/>
      <c r="AE993" s="18"/>
      <c r="AF993" s="18"/>
      <c r="AG993" s="18"/>
    </row>
    <row r="994" spans="1:33" ht="16.5" customHeight="1" x14ac:dyDescent="0.3">
      <c r="A994" s="18"/>
      <c r="B994" s="18"/>
      <c r="C994" s="191"/>
      <c r="D994" s="191"/>
      <c r="E994" s="18"/>
      <c r="F994" s="18"/>
      <c r="G994" s="18"/>
      <c r="H994" s="18"/>
      <c r="I994" s="18"/>
      <c r="J994" s="18"/>
      <c r="K994" s="18"/>
      <c r="L994" s="18"/>
      <c r="M994" s="18"/>
      <c r="N994" s="18"/>
      <c r="O994" s="18"/>
      <c r="P994" s="18"/>
      <c r="Q994" s="18"/>
      <c r="R994" s="18"/>
      <c r="S994" s="18"/>
      <c r="T994" s="18"/>
      <c r="U994" s="18"/>
      <c r="V994" s="18"/>
      <c r="W994" s="18"/>
      <c r="X994" s="18"/>
      <c r="Y994" s="18"/>
      <c r="Z994" s="18"/>
      <c r="AA994" s="18"/>
      <c r="AB994" s="18"/>
      <c r="AC994" s="18"/>
      <c r="AD994" s="18"/>
      <c r="AE994" s="18"/>
      <c r="AF994" s="18"/>
      <c r="AG994" s="18"/>
    </row>
    <row r="995" spans="1:33" ht="16.5" customHeight="1" x14ac:dyDescent="0.3">
      <c r="A995" s="18"/>
      <c r="B995" s="18"/>
      <c r="C995" s="191"/>
      <c r="D995" s="191"/>
      <c r="E995" s="18"/>
      <c r="F995" s="18"/>
      <c r="G995" s="18"/>
      <c r="H995" s="18"/>
      <c r="I995" s="18"/>
      <c r="J995" s="18"/>
      <c r="K995" s="18"/>
      <c r="L995" s="18"/>
      <c r="M995" s="18"/>
      <c r="N995" s="18"/>
      <c r="O995" s="18"/>
      <c r="P995" s="18"/>
      <c r="Q995" s="18"/>
      <c r="R995" s="18"/>
      <c r="S995" s="18"/>
      <c r="T995" s="18"/>
      <c r="U995" s="18"/>
      <c r="V995" s="18"/>
      <c r="W995" s="18"/>
      <c r="X995" s="18"/>
      <c r="Y995" s="18"/>
      <c r="Z995" s="18"/>
      <c r="AA995" s="18"/>
      <c r="AB995" s="18"/>
      <c r="AC995" s="18"/>
      <c r="AD995" s="18"/>
      <c r="AE995" s="18"/>
      <c r="AF995" s="18"/>
      <c r="AG995" s="18"/>
    </row>
    <row r="996" spans="1:33" ht="16.5" customHeight="1" x14ac:dyDescent="0.3">
      <c r="A996" s="18"/>
      <c r="B996" s="18"/>
      <c r="C996" s="191"/>
      <c r="D996" s="191"/>
      <c r="E996" s="18"/>
      <c r="F996" s="18"/>
      <c r="G996" s="18"/>
      <c r="H996" s="18"/>
      <c r="I996" s="18"/>
      <c r="J996" s="18"/>
      <c r="K996" s="18"/>
      <c r="L996" s="18"/>
      <c r="M996" s="18"/>
      <c r="N996" s="18"/>
      <c r="O996" s="18"/>
      <c r="P996" s="18"/>
      <c r="Q996" s="18"/>
      <c r="R996" s="18"/>
      <c r="S996" s="18"/>
      <c r="T996" s="18"/>
      <c r="U996" s="18"/>
      <c r="V996" s="18"/>
      <c r="W996" s="18"/>
      <c r="X996" s="18"/>
      <c r="Y996" s="18"/>
      <c r="Z996" s="18"/>
      <c r="AA996" s="18"/>
      <c r="AB996" s="18"/>
      <c r="AC996" s="18"/>
      <c r="AD996" s="18"/>
      <c r="AE996" s="18"/>
      <c r="AF996" s="18"/>
      <c r="AG996" s="18"/>
    </row>
    <row r="997" spans="1:33" ht="16.5" customHeight="1" x14ac:dyDescent="0.3">
      <c r="A997" s="18"/>
      <c r="B997" s="18"/>
      <c r="C997" s="191"/>
      <c r="D997" s="191"/>
      <c r="E997" s="18"/>
      <c r="F997" s="18"/>
      <c r="G997" s="18"/>
      <c r="H997" s="18"/>
      <c r="I997" s="18"/>
      <c r="J997" s="18"/>
      <c r="K997" s="18"/>
      <c r="L997" s="18"/>
      <c r="M997" s="18"/>
      <c r="N997" s="18"/>
      <c r="O997" s="18"/>
      <c r="P997" s="18"/>
      <c r="Q997" s="18"/>
      <c r="R997" s="18"/>
      <c r="S997" s="18"/>
      <c r="T997" s="18"/>
      <c r="U997" s="18"/>
      <c r="V997" s="18"/>
      <c r="W997" s="18"/>
      <c r="X997" s="18"/>
      <c r="Y997" s="18"/>
      <c r="Z997" s="18"/>
      <c r="AA997" s="18"/>
      <c r="AB997" s="18"/>
      <c r="AC997" s="18"/>
      <c r="AD997" s="18"/>
      <c r="AE997" s="18"/>
      <c r="AF997" s="18"/>
      <c r="AG997" s="18"/>
    </row>
    <row r="998" spans="1:33" ht="16.5" customHeight="1" x14ac:dyDescent="0.3">
      <c r="A998" s="18"/>
      <c r="B998" s="18"/>
      <c r="C998" s="191"/>
      <c r="D998" s="191"/>
      <c r="E998" s="18"/>
      <c r="F998" s="18"/>
      <c r="G998" s="18"/>
      <c r="H998" s="18"/>
      <c r="I998" s="18"/>
      <c r="J998" s="18"/>
      <c r="K998" s="18"/>
      <c r="L998" s="18"/>
      <c r="M998" s="18"/>
      <c r="N998" s="18"/>
      <c r="O998" s="18"/>
      <c r="P998" s="18"/>
      <c r="Q998" s="18"/>
      <c r="R998" s="18"/>
      <c r="S998" s="18"/>
      <c r="T998" s="18"/>
      <c r="U998" s="18"/>
      <c r="V998" s="18"/>
      <c r="W998" s="18"/>
      <c r="X998" s="18"/>
      <c r="Y998" s="18"/>
      <c r="Z998" s="18"/>
      <c r="AA998" s="18"/>
      <c r="AB998" s="18"/>
      <c r="AC998" s="18"/>
      <c r="AD998" s="18"/>
      <c r="AE998" s="18"/>
      <c r="AF998" s="18"/>
      <c r="AG998" s="18"/>
    </row>
    <row r="999" spans="1:33" ht="16.5" customHeight="1" x14ac:dyDescent="0.3">
      <c r="A999" s="18"/>
      <c r="B999" s="18"/>
      <c r="C999" s="191"/>
      <c r="D999" s="191"/>
      <c r="E999" s="18"/>
      <c r="F999" s="18"/>
      <c r="G999" s="18"/>
      <c r="H999" s="18"/>
      <c r="I999" s="18"/>
      <c r="J999" s="18"/>
      <c r="K999" s="18"/>
      <c r="L999" s="18"/>
      <c r="M999" s="18"/>
      <c r="N999" s="18"/>
      <c r="O999" s="18"/>
      <c r="P999" s="18"/>
      <c r="Q999" s="18"/>
      <c r="R999" s="18"/>
      <c r="S999" s="18"/>
      <c r="T999" s="18"/>
      <c r="U999" s="18"/>
      <c r="V999" s="18"/>
      <c r="W999" s="18"/>
      <c r="X999" s="18"/>
      <c r="Y999" s="18"/>
      <c r="Z999" s="18"/>
      <c r="AA999" s="18"/>
      <c r="AB999" s="18"/>
      <c r="AC999" s="18"/>
      <c r="AD999" s="18"/>
      <c r="AE999" s="18"/>
      <c r="AF999" s="18"/>
      <c r="AG999" s="18"/>
    </row>
    <row r="1000" spans="1:33" ht="16.5" customHeight="1" x14ac:dyDescent="0.3">
      <c r="A1000" s="18"/>
      <c r="B1000" s="18"/>
      <c r="C1000" s="191"/>
      <c r="D1000" s="191"/>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c r="AA1000" s="18"/>
      <c r="AB1000" s="18"/>
      <c r="AC1000" s="18"/>
      <c r="AD1000" s="18"/>
      <c r="AE1000" s="18"/>
      <c r="AF1000" s="18"/>
      <c r="AG1000" s="18"/>
    </row>
  </sheetData>
  <mergeCells count="255">
    <mergeCell ref="A2:C2"/>
    <mergeCell ref="D2:L2"/>
    <mergeCell ref="M2:M3"/>
    <mergeCell ref="A3:C6"/>
    <mergeCell ref="D3:L4"/>
    <mergeCell ref="D5:L5"/>
    <mergeCell ref="D6:L6"/>
    <mergeCell ref="D12:D14"/>
    <mergeCell ref="E12:E14"/>
    <mergeCell ref="F12:F14"/>
    <mergeCell ref="G12:G14"/>
    <mergeCell ref="H12:H14"/>
    <mergeCell ref="I12:I14"/>
    <mergeCell ref="J12:J14"/>
    <mergeCell ref="K12:K14"/>
    <mergeCell ref="L12:L14"/>
    <mergeCell ref="M12:M14"/>
    <mergeCell ref="B10:C10"/>
    <mergeCell ref="B12:B14"/>
    <mergeCell ref="C12:C14"/>
    <mergeCell ref="K15:K17"/>
    <mergeCell ref="L15:L17"/>
    <mergeCell ref="M15:M17"/>
    <mergeCell ref="B18:B20"/>
    <mergeCell ref="C18:C20"/>
    <mergeCell ref="D18:D20"/>
    <mergeCell ref="E18:E20"/>
    <mergeCell ref="F18:F20"/>
    <mergeCell ref="G18:G20"/>
    <mergeCell ref="H18:H20"/>
    <mergeCell ref="I18:I20"/>
    <mergeCell ref="J18:J20"/>
    <mergeCell ref="K18:K20"/>
    <mergeCell ref="L18:L20"/>
    <mergeCell ref="M18:M20"/>
    <mergeCell ref="B15:B17"/>
    <mergeCell ref="C15:C17"/>
    <mergeCell ref="D15:D17"/>
    <mergeCell ref="E15:E17"/>
    <mergeCell ref="F15:F17"/>
    <mergeCell ref="G15:G17"/>
    <mergeCell ref="H15:H17"/>
    <mergeCell ref="I15:I17"/>
    <mergeCell ref="J15:J17"/>
    <mergeCell ref="K21:K23"/>
    <mergeCell ref="L21:L23"/>
    <mergeCell ref="M21:M23"/>
    <mergeCell ref="B24:B26"/>
    <mergeCell ref="C24:C26"/>
    <mergeCell ref="D24:D26"/>
    <mergeCell ref="E24:E26"/>
    <mergeCell ref="F24:F26"/>
    <mergeCell ref="G24:G26"/>
    <mergeCell ref="H24:H26"/>
    <mergeCell ref="I24:I26"/>
    <mergeCell ref="J24:J26"/>
    <mergeCell ref="K24:K26"/>
    <mergeCell ref="L24:L26"/>
    <mergeCell ref="M24:M26"/>
    <mergeCell ref="B21:B23"/>
    <mergeCell ref="C21:C23"/>
    <mergeCell ref="D21:D23"/>
    <mergeCell ref="E21:E23"/>
    <mergeCell ref="F21:F23"/>
    <mergeCell ref="G21:G23"/>
    <mergeCell ref="H21:H23"/>
    <mergeCell ref="I21:I23"/>
    <mergeCell ref="J21:J23"/>
    <mergeCell ref="K27:K29"/>
    <mergeCell ref="L27:L29"/>
    <mergeCell ref="M27:M29"/>
    <mergeCell ref="B30:B32"/>
    <mergeCell ref="C30:C32"/>
    <mergeCell ref="D30:D32"/>
    <mergeCell ref="E30:E32"/>
    <mergeCell ref="F30:F32"/>
    <mergeCell ref="G30:G32"/>
    <mergeCell ref="H30:H32"/>
    <mergeCell ref="I30:I32"/>
    <mergeCell ref="J30:J32"/>
    <mergeCell ref="K30:K32"/>
    <mergeCell ref="L30:L32"/>
    <mergeCell ref="M30:M32"/>
    <mergeCell ref="B27:B29"/>
    <mergeCell ref="C27:C29"/>
    <mergeCell ref="D27:D29"/>
    <mergeCell ref="E27:E29"/>
    <mergeCell ref="F27:F29"/>
    <mergeCell ref="G27:G29"/>
    <mergeCell ref="H27:H29"/>
    <mergeCell ref="I27:I29"/>
    <mergeCell ref="J27:J29"/>
    <mergeCell ref="B33:B35"/>
    <mergeCell ref="C33:C35"/>
    <mergeCell ref="D33:D35"/>
    <mergeCell ref="E33:E35"/>
    <mergeCell ref="F33:F35"/>
    <mergeCell ref="G33:G35"/>
    <mergeCell ref="H33:H35"/>
    <mergeCell ref="I33:I35"/>
    <mergeCell ref="J33:J35"/>
    <mergeCell ref="K33:K35"/>
    <mergeCell ref="L33:L35"/>
    <mergeCell ref="M33:M35"/>
    <mergeCell ref="B36:B38"/>
    <mergeCell ref="C36:C38"/>
    <mergeCell ref="F60:F62"/>
    <mergeCell ref="G60:G62"/>
    <mergeCell ref="H60:H62"/>
    <mergeCell ref="I60:I62"/>
    <mergeCell ref="J60:J62"/>
    <mergeCell ref="K60:K62"/>
    <mergeCell ref="L60:L62"/>
    <mergeCell ref="M60:M62"/>
    <mergeCell ref="E36:E38"/>
    <mergeCell ref="F36:F38"/>
    <mergeCell ref="G36:G38"/>
    <mergeCell ref="H36:H38"/>
    <mergeCell ref="I36:I38"/>
    <mergeCell ref="J36:J38"/>
    <mergeCell ref="K36:K38"/>
    <mergeCell ref="L36:L38"/>
    <mergeCell ref="M36:M38"/>
    <mergeCell ref="B39:B41"/>
    <mergeCell ref="C39:C41"/>
    <mergeCell ref="K63:K65"/>
    <mergeCell ref="L63:L65"/>
    <mergeCell ref="M63:M65"/>
    <mergeCell ref="B66:B68"/>
    <mergeCell ref="C66:C68"/>
    <mergeCell ref="D66:D68"/>
    <mergeCell ref="E66:E68"/>
    <mergeCell ref="F66:F68"/>
    <mergeCell ref="G66:G68"/>
    <mergeCell ref="H66:H68"/>
    <mergeCell ref="I66:I68"/>
    <mergeCell ref="B63:B65"/>
    <mergeCell ref="C63:C65"/>
    <mergeCell ref="D63:D65"/>
    <mergeCell ref="E63:E65"/>
    <mergeCell ref="F63:F65"/>
    <mergeCell ref="G63:G65"/>
    <mergeCell ref="H63:H65"/>
    <mergeCell ref="I63:I65"/>
    <mergeCell ref="J63:J65"/>
    <mergeCell ref="L69:L71"/>
    <mergeCell ref="M69:M71"/>
    <mergeCell ref="A7:M7"/>
    <mergeCell ref="A9:M9"/>
    <mergeCell ref="A10:A11"/>
    <mergeCell ref="D10:D11"/>
    <mergeCell ref="E10:E11"/>
    <mergeCell ref="F10:M10"/>
    <mergeCell ref="A12:A71"/>
    <mergeCell ref="J66:J68"/>
    <mergeCell ref="K66:K68"/>
    <mergeCell ref="L66:L68"/>
    <mergeCell ref="M66:M68"/>
    <mergeCell ref="B69:B71"/>
    <mergeCell ref="C69:C71"/>
    <mergeCell ref="D69:D71"/>
    <mergeCell ref="E69:E71"/>
    <mergeCell ref="F69:F71"/>
    <mergeCell ref="G69:G71"/>
    <mergeCell ref="H69:H71"/>
    <mergeCell ref="I69:I71"/>
    <mergeCell ref="J69:J71"/>
    <mergeCell ref="K69:K71"/>
    <mergeCell ref="D36:D38"/>
    <mergeCell ref="M39:M41"/>
    <mergeCell ref="B42:B44"/>
    <mergeCell ref="C42:C44"/>
    <mergeCell ref="D42:D44"/>
    <mergeCell ref="E42:E44"/>
    <mergeCell ref="F42:F44"/>
    <mergeCell ref="G42:G44"/>
    <mergeCell ref="H42:H44"/>
    <mergeCell ref="I42:I44"/>
    <mergeCell ref="J42:J44"/>
    <mergeCell ref="K42:K44"/>
    <mergeCell ref="L42:L44"/>
    <mergeCell ref="M42:M44"/>
    <mergeCell ref="D39:D41"/>
    <mergeCell ref="E39:E41"/>
    <mergeCell ref="F39:F41"/>
    <mergeCell ref="G39:G41"/>
    <mergeCell ref="H39:H41"/>
    <mergeCell ref="I39:I41"/>
    <mergeCell ref="J39:J41"/>
    <mergeCell ref="K39:K41"/>
    <mergeCell ref="L39:L41"/>
    <mergeCell ref="K45:K47"/>
    <mergeCell ref="L45:L47"/>
    <mergeCell ref="M45:M47"/>
    <mergeCell ref="B48:B50"/>
    <mergeCell ref="C48:C50"/>
    <mergeCell ref="D48:D50"/>
    <mergeCell ref="E48:E50"/>
    <mergeCell ref="F48:F50"/>
    <mergeCell ref="G48:G50"/>
    <mergeCell ref="H48:H50"/>
    <mergeCell ref="I48:I50"/>
    <mergeCell ref="J48:J50"/>
    <mergeCell ref="K48:K50"/>
    <mergeCell ref="L48:L50"/>
    <mergeCell ref="M48:M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K57:K59"/>
    <mergeCell ref="L57:L59"/>
    <mergeCell ref="M57:M59"/>
    <mergeCell ref="B60:B62"/>
    <mergeCell ref="C60:C62"/>
    <mergeCell ref="D60:D62"/>
    <mergeCell ref="E60:E62"/>
    <mergeCell ref="B57:B59"/>
    <mergeCell ref="C57:C59"/>
    <mergeCell ref="D57:D59"/>
    <mergeCell ref="E57:E59"/>
    <mergeCell ref="F57:F59"/>
    <mergeCell ref="G57:G59"/>
    <mergeCell ref="H57:H59"/>
    <mergeCell ref="I57:I59"/>
    <mergeCell ref="J57:J59"/>
  </mergeCells>
  <conditionalFormatting sqref="F12:M71">
    <cfRule type="containsText" dxfId="5" priority="1" operator="containsText" text="No">
      <formula>NOT(ISERROR(SEARCH(("No"),(F12))))</formula>
    </cfRule>
  </conditionalFormatting>
  <pageMargins left="0.7" right="0.7" top="0.75" bottom="0.75" header="0" footer="0"/>
  <pageSetup scale="1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ErrorMessage="1">
          <x14:formula1>
            <xm:f>'Opciones Tratamiento'!$D$38:$D$39</xm:f>
          </x14:formula1>
          <xm:sqref>H12 H69 H66 H63 H60 H57 H54 H51 H48 H45 H42 H39 H36 H33 H30 H27 H24 H21 H18 H15</xm:sqref>
        </x14:dataValidation>
        <x14:dataValidation type="list" allowBlank="1" showErrorMessage="1">
          <x14:formula1>
            <xm:f>'Opciones Tratamiento'!$D$33:$D$35</xm:f>
          </x14:formula1>
          <xm:sqref>E12 E69 E66 E63 E60 E57 E54 E51 E48 E45 E42 E39 E36 E33 E30 E27 E24 E21 E18 E15</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000"/>
  <sheetViews>
    <sheetView zoomScale="40" zoomScaleNormal="40" workbookViewId="0">
      <selection activeCell="A2" sqref="A2:XFD6"/>
    </sheetView>
  </sheetViews>
  <sheetFormatPr baseColWidth="10" defaultColWidth="14.42578125" defaultRowHeight="15" customHeight="1" x14ac:dyDescent="0.25"/>
  <cols>
    <col min="1" max="1" width="81" customWidth="1"/>
    <col min="2" max="2" width="20.5703125" customWidth="1"/>
    <col min="3" max="3" width="90.85546875" style="182" customWidth="1"/>
    <col min="4" max="4" width="132.28515625" style="182" customWidth="1"/>
    <col min="5" max="5" width="41.140625" customWidth="1"/>
    <col min="6" max="6" width="90.85546875" customWidth="1"/>
    <col min="7" max="8" width="48" customWidth="1"/>
    <col min="9" max="10" width="90.85546875" customWidth="1"/>
    <col min="11" max="11" width="41.140625" customWidth="1"/>
    <col min="12" max="12" width="40.42578125" customWidth="1"/>
    <col min="13" max="13" width="72.7109375" customWidth="1"/>
    <col min="14" max="14" width="3.28515625" customWidth="1"/>
    <col min="15" max="15" width="35.85546875" customWidth="1"/>
    <col min="16" max="33" width="11.42578125" customWidth="1"/>
  </cols>
  <sheetData>
    <row r="1" spans="1:33" ht="16.5" customHeight="1" x14ac:dyDescent="0.35">
      <c r="A1" s="9"/>
      <c r="B1" s="21"/>
      <c r="C1" s="198"/>
      <c r="D1" s="198"/>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row>
    <row r="2" spans="1:33" ht="61.5" customHeight="1" x14ac:dyDescent="0.35">
      <c r="A2" s="358" t="s">
        <v>61</v>
      </c>
      <c r="B2" s="256"/>
      <c r="C2" s="359"/>
      <c r="D2" s="360" t="s">
        <v>110</v>
      </c>
      <c r="E2" s="256"/>
      <c r="F2" s="256"/>
      <c r="G2" s="256"/>
      <c r="H2" s="256"/>
      <c r="I2" s="256"/>
      <c r="J2" s="256"/>
      <c r="K2" s="256"/>
      <c r="L2" s="359"/>
      <c r="M2" s="361" t="s">
        <v>111</v>
      </c>
      <c r="N2" s="21"/>
      <c r="O2" s="21"/>
      <c r="P2" s="21"/>
      <c r="Q2" s="21"/>
      <c r="R2" s="21"/>
      <c r="S2" s="21"/>
      <c r="T2" s="21"/>
      <c r="U2" s="21"/>
      <c r="V2" s="21"/>
      <c r="W2" s="21"/>
      <c r="X2" s="21"/>
      <c r="Y2" s="21"/>
      <c r="Z2" s="21"/>
      <c r="AA2" s="21"/>
      <c r="AB2" s="21"/>
      <c r="AC2" s="21"/>
      <c r="AD2" s="21"/>
      <c r="AE2" s="21"/>
      <c r="AF2" s="21"/>
      <c r="AG2" s="21"/>
    </row>
    <row r="3" spans="1:33" ht="61.5" customHeight="1" x14ac:dyDescent="0.35">
      <c r="A3" s="363"/>
      <c r="B3" s="364"/>
      <c r="C3" s="365"/>
      <c r="D3" s="368" t="s">
        <v>64</v>
      </c>
      <c r="E3" s="364"/>
      <c r="F3" s="364"/>
      <c r="G3" s="364"/>
      <c r="H3" s="364"/>
      <c r="I3" s="364"/>
      <c r="J3" s="364"/>
      <c r="K3" s="364"/>
      <c r="L3" s="365"/>
      <c r="M3" s="362"/>
      <c r="N3" s="22"/>
      <c r="O3" s="22"/>
      <c r="P3" s="22"/>
      <c r="Q3" s="22"/>
      <c r="R3" s="22"/>
      <c r="S3" s="22"/>
      <c r="T3" s="22"/>
      <c r="U3" s="23"/>
      <c r="V3" s="23"/>
      <c r="W3" s="23"/>
      <c r="X3" s="21"/>
      <c r="Y3" s="21"/>
      <c r="Z3" s="21"/>
      <c r="AA3" s="21"/>
      <c r="AB3" s="21"/>
      <c r="AC3" s="21"/>
      <c r="AD3" s="21"/>
      <c r="AE3" s="21"/>
      <c r="AF3" s="21"/>
      <c r="AG3" s="21"/>
    </row>
    <row r="4" spans="1:33" ht="61.5" customHeight="1" x14ac:dyDescent="0.35">
      <c r="A4" s="271"/>
      <c r="B4" s="259"/>
      <c r="C4" s="366"/>
      <c r="D4" s="369"/>
      <c r="E4" s="262"/>
      <c r="F4" s="262"/>
      <c r="G4" s="262"/>
      <c r="H4" s="262"/>
      <c r="I4" s="262"/>
      <c r="J4" s="262"/>
      <c r="K4" s="262"/>
      <c r="L4" s="367"/>
      <c r="M4" s="24" t="s">
        <v>65</v>
      </c>
      <c r="N4" s="21"/>
      <c r="O4" s="23"/>
      <c r="P4" s="25"/>
      <c r="Q4" s="25"/>
      <c r="R4" s="25"/>
      <c r="S4" s="25"/>
      <c r="T4" s="25"/>
      <c r="U4" s="25"/>
      <c r="V4" s="25"/>
      <c r="W4" s="25"/>
      <c r="X4" s="21"/>
      <c r="Y4" s="21"/>
      <c r="Z4" s="21"/>
      <c r="AA4" s="21"/>
      <c r="AB4" s="21"/>
      <c r="AC4" s="21"/>
      <c r="AD4" s="21"/>
      <c r="AE4" s="21"/>
      <c r="AF4" s="21"/>
      <c r="AG4" s="21"/>
    </row>
    <row r="5" spans="1:33" ht="61.5" customHeight="1" x14ac:dyDescent="0.35">
      <c r="A5" s="271"/>
      <c r="B5" s="259"/>
      <c r="C5" s="366"/>
      <c r="D5" s="370" t="s">
        <v>66</v>
      </c>
      <c r="E5" s="371"/>
      <c r="F5" s="371"/>
      <c r="G5" s="371"/>
      <c r="H5" s="371"/>
      <c r="I5" s="371"/>
      <c r="J5" s="371"/>
      <c r="K5" s="371"/>
      <c r="L5" s="372"/>
      <c r="M5" s="24" t="s">
        <v>112</v>
      </c>
      <c r="N5" s="21"/>
      <c r="O5" s="23"/>
      <c r="P5" s="25"/>
      <c r="Q5" s="25"/>
      <c r="R5" s="25"/>
      <c r="S5" s="25"/>
      <c r="T5" s="25"/>
      <c r="U5" s="25"/>
      <c r="V5" s="25"/>
      <c r="W5" s="25"/>
      <c r="X5" s="21"/>
      <c r="Y5" s="21"/>
      <c r="Z5" s="21"/>
      <c r="AA5" s="21"/>
      <c r="AB5" s="21"/>
      <c r="AC5" s="21"/>
      <c r="AD5" s="21"/>
      <c r="AE5" s="21"/>
      <c r="AF5" s="21"/>
      <c r="AG5" s="21"/>
    </row>
    <row r="6" spans="1:33" ht="61.5" customHeight="1" x14ac:dyDescent="0.35">
      <c r="A6" s="261"/>
      <c r="B6" s="262"/>
      <c r="C6" s="367"/>
      <c r="D6" s="373" t="s">
        <v>68</v>
      </c>
      <c r="E6" s="371"/>
      <c r="F6" s="371"/>
      <c r="G6" s="371"/>
      <c r="H6" s="371"/>
      <c r="I6" s="371"/>
      <c r="J6" s="371"/>
      <c r="K6" s="371"/>
      <c r="L6" s="372"/>
      <c r="M6" s="24" t="s">
        <v>69</v>
      </c>
      <c r="N6" s="21"/>
      <c r="O6" s="23"/>
      <c r="P6" s="26"/>
      <c r="Q6" s="26"/>
      <c r="R6" s="26"/>
      <c r="S6" s="26"/>
      <c r="T6" s="26"/>
      <c r="U6" s="26"/>
      <c r="V6" s="26"/>
      <c r="W6" s="26"/>
      <c r="X6" s="21"/>
      <c r="Y6" s="21"/>
      <c r="Z6" s="21"/>
      <c r="AA6" s="21"/>
      <c r="AB6" s="21"/>
      <c r="AC6" s="21"/>
      <c r="AD6" s="21"/>
      <c r="AE6" s="21"/>
      <c r="AF6" s="21"/>
      <c r="AG6" s="21"/>
    </row>
    <row r="7" spans="1:33" ht="33" customHeight="1" x14ac:dyDescent="0.35">
      <c r="A7" s="351"/>
      <c r="B7" s="352"/>
      <c r="C7" s="352"/>
      <c r="D7" s="352"/>
      <c r="E7" s="352"/>
      <c r="F7" s="352"/>
      <c r="G7" s="352"/>
      <c r="H7" s="352"/>
      <c r="I7" s="352"/>
      <c r="J7" s="352"/>
      <c r="K7" s="352"/>
      <c r="L7" s="352"/>
      <c r="M7" s="353"/>
      <c r="N7" s="21"/>
      <c r="O7" s="26"/>
      <c r="P7" s="26"/>
      <c r="Q7" s="26"/>
      <c r="R7" s="26"/>
      <c r="S7" s="26"/>
      <c r="T7" s="26"/>
      <c r="U7" s="26"/>
      <c r="V7" s="26"/>
      <c r="W7" s="26"/>
      <c r="X7" s="21"/>
      <c r="Y7" s="21"/>
      <c r="Z7" s="21"/>
      <c r="AA7" s="21"/>
      <c r="AB7" s="21"/>
      <c r="AC7" s="21"/>
      <c r="AD7" s="21"/>
      <c r="AE7" s="21"/>
      <c r="AF7" s="21"/>
      <c r="AG7" s="21"/>
    </row>
    <row r="8" spans="1:33" ht="29.25" customHeight="1" thickBot="1" x14ac:dyDescent="0.4">
      <c r="A8" s="27"/>
      <c r="B8" s="28"/>
      <c r="C8" s="199"/>
      <c r="D8" s="199"/>
      <c r="E8" s="29"/>
      <c r="F8" s="29"/>
      <c r="G8" s="29"/>
      <c r="H8" s="29"/>
      <c r="I8" s="29"/>
      <c r="J8" s="29"/>
      <c r="K8" s="29"/>
      <c r="L8" s="29"/>
      <c r="M8" s="29"/>
      <c r="N8" s="21"/>
      <c r="O8" s="21"/>
      <c r="P8" s="21"/>
      <c r="Q8" s="21"/>
      <c r="R8" s="21"/>
      <c r="S8" s="21"/>
      <c r="T8" s="21"/>
      <c r="U8" s="21"/>
      <c r="V8" s="21"/>
      <c r="W8" s="21"/>
      <c r="X8" s="21"/>
      <c r="Y8" s="21"/>
      <c r="Z8" s="21"/>
      <c r="AA8" s="21"/>
      <c r="AB8" s="21"/>
      <c r="AC8" s="21"/>
      <c r="AD8" s="21"/>
      <c r="AE8" s="21"/>
      <c r="AF8" s="21"/>
      <c r="AG8" s="21"/>
    </row>
    <row r="9" spans="1:33" ht="177.75" customHeight="1" thickTop="1" thickBot="1" x14ac:dyDescent="0.4">
      <c r="A9" s="375" t="s">
        <v>127</v>
      </c>
      <c r="B9" s="346"/>
      <c r="C9" s="346"/>
      <c r="D9" s="346"/>
      <c r="E9" s="346"/>
      <c r="F9" s="346"/>
      <c r="G9" s="346"/>
      <c r="H9" s="346"/>
      <c r="I9" s="346"/>
      <c r="J9" s="346"/>
      <c r="K9" s="346"/>
      <c r="L9" s="346"/>
      <c r="M9" s="346"/>
      <c r="N9" s="21"/>
      <c r="O9" s="21"/>
      <c r="P9" s="21"/>
      <c r="Q9" s="21"/>
      <c r="R9" s="21"/>
      <c r="S9" s="21"/>
      <c r="T9" s="21"/>
      <c r="U9" s="21"/>
      <c r="V9" s="21"/>
      <c r="W9" s="21"/>
      <c r="X9" s="21"/>
      <c r="Y9" s="21"/>
      <c r="Z9" s="21"/>
      <c r="AA9" s="21"/>
      <c r="AB9" s="21"/>
      <c r="AC9" s="21"/>
      <c r="AD9" s="21"/>
      <c r="AE9" s="21"/>
      <c r="AF9" s="21"/>
      <c r="AG9" s="21"/>
    </row>
    <row r="10" spans="1:33" ht="89.25" customHeight="1" thickTop="1" thickBot="1" x14ac:dyDescent="0.4">
      <c r="A10" s="376" t="s">
        <v>114</v>
      </c>
      <c r="B10" s="376" t="s">
        <v>115</v>
      </c>
      <c r="C10" s="374"/>
      <c r="D10" s="376" t="s">
        <v>128</v>
      </c>
      <c r="E10" s="376" t="s">
        <v>117</v>
      </c>
      <c r="F10" s="376" t="s">
        <v>118</v>
      </c>
      <c r="G10" s="346"/>
      <c r="H10" s="346"/>
      <c r="I10" s="346"/>
      <c r="J10" s="346"/>
      <c r="K10" s="346"/>
      <c r="L10" s="346"/>
      <c r="M10" s="346"/>
      <c r="N10" s="21"/>
      <c r="O10" s="21"/>
      <c r="P10" s="21"/>
      <c r="Q10" s="21"/>
      <c r="R10" s="21"/>
      <c r="S10" s="21"/>
      <c r="T10" s="21"/>
      <c r="U10" s="21"/>
      <c r="V10" s="21"/>
      <c r="W10" s="21"/>
      <c r="X10" s="21"/>
      <c r="Y10" s="21"/>
      <c r="Z10" s="21"/>
      <c r="AA10" s="21"/>
      <c r="AB10" s="21"/>
      <c r="AC10" s="21"/>
      <c r="AD10" s="21"/>
      <c r="AE10" s="21"/>
      <c r="AF10" s="21"/>
      <c r="AG10" s="21"/>
    </row>
    <row r="11" spans="1:33" ht="176.25" customHeight="1" thickTop="1" thickBot="1" x14ac:dyDescent="0.4">
      <c r="A11" s="346"/>
      <c r="B11" s="194" t="s">
        <v>119</v>
      </c>
      <c r="C11" s="194" t="s">
        <v>21</v>
      </c>
      <c r="D11" s="356"/>
      <c r="E11" s="346"/>
      <c r="F11" s="194" t="s">
        <v>120</v>
      </c>
      <c r="G11" s="194" t="s">
        <v>129</v>
      </c>
      <c r="H11" s="194" t="s">
        <v>122</v>
      </c>
      <c r="I11" s="194" t="s">
        <v>123</v>
      </c>
      <c r="J11" s="194" t="s">
        <v>130</v>
      </c>
      <c r="K11" s="194" t="s">
        <v>95</v>
      </c>
      <c r="L11" s="194" t="s">
        <v>125</v>
      </c>
      <c r="M11" s="194" t="s">
        <v>126</v>
      </c>
      <c r="N11" s="21"/>
      <c r="O11" s="21"/>
      <c r="P11" s="21"/>
      <c r="Q11" s="21"/>
      <c r="R11" s="21"/>
      <c r="S11" s="21"/>
      <c r="T11" s="21"/>
      <c r="U11" s="21"/>
      <c r="V11" s="21"/>
      <c r="W11" s="21"/>
      <c r="X11" s="21"/>
      <c r="Y11" s="21"/>
      <c r="Z11" s="21"/>
      <c r="AA11" s="21"/>
      <c r="AB11" s="21"/>
      <c r="AC11" s="21"/>
      <c r="AD11" s="21"/>
      <c r="AE11" s="21"/>
      <c r="AF11" s="21"/>
      <c r="AG11" s="21"/>
    </row>
    <row r="12" spans="1:33" ht="123" customHeight="1" thickTop="1" thickBot="1" x14ac:dyDescent="0.35">
      <c r="A12" s="377" t="s">
        <v>131</v>
      </c>
      <c r="B12" s="347" t="str">
        <f>'Mapa final'!$B$13</f>
        <v>GBG_02</v>
      </c>
      <c r="C12"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348"/>
      <c r="E12" s="350"/>
      <c r="F12" s="345" t="str">
        <f t="shared" ref="F12:M12" si="0">IFERROR(IF($E12="","No",IF($E12="No","No"," "))," ")</f>
        <v>No</v>
      </c>
      <c r="G12" s="345" t="str">
        <f t="shared" si="0"/>
        <v>No</v>
      </c>
      <c r="H12" s="345" t="str">
        <f t="shared" si="0"/>
        <v>No</v>
      </c>
      <c r="I12" s="345" t="str">
        <f t="shared" si="0"/>
        <v>No</v>
      </c>
      <c r="J12" s="345" t="str">
        <f t="shared" si="0"/>
        <v>No</v>
      </c>
      <c r="K12" s="345" t="str">
        <f t="shared" si="0"/>
        <v>No</v>
      </c>
      <c r="L12" s="345" t="str">
        <f t="shared" si="0"/>
        <v>No</v>
      </c>
      <c r="M12" s="345" t="str">
        <f t="shared" si="0"/>
        <v>No</v>
      </c>
      <c r="N12" s="19"/>
      <c r="O12" s="19"/>
      <c r="P12" s="19"/>
      <c r="Q12" s="19"/>
      <c r="R12" s="19"/>
      <c r="S12" s="19"/>
      <c r="T12" s="19"/>
      <c r="U12" s="19"/>
      <c r="V12" s="19"/>
      <c r="W12" s="19"/>
      <c r="X12" s="19"/>
      <c r="Y12" s="19"/>
      <c r="Z12" s="19"/>
      <c r="AA12" s="19"/>
      <c r="AB12" s="19"/>
      <c r="AC12" s="19"/>
      <c r="AD12" s="19"/>
      <c r="AE12" s="19"/>
      <c r="AF12" s="19"/>
      <c r="AG12" s="19"/>
    </row>
    <row r="13" spans="1:33" ht="123" customHeight="1" thickTop="1" thickBot="1" x14ac:dyDescent="0.35">
      <c r="A13" s="346"/>
      <c r="B13" s="346"/>
      <c r="C13" s="349"/>
      <c r="D13" s="349"/>
      <c r="E13" s="346"/>
      <c r="F13" s="346"/>
      <c r="G13" s="346"/>
      <c r="H13" s="346"/>
      <c r="I13" s="346"/>
      <c r="J13" s="346"/>
      <c r="K13" s="346"/>
      <c r="L13" s="346"/>
      <c r="M13" s="346"/>
      <c r="N13" s="19"/>
      <c r="O13" s="19"/>
      <c r="P13" s="19"/>
      <c r="Q13" s="19"/>
      <c r="R13" s="19"/>
      <c r="S13" s="19"/>
      <c r="T13" s="19"/>
      <c r="U13" s="19"/>
      <c r="V13" s="19"/>
      <c r="W13" s="19"/>
      <c r="X13" s="19"/>
      <c r="Y13" s="19"/>
      <c r="Z13" s="19"/>
      <c r="AA13" s="19"/>
      <c r="AB13" s="19"/>
      <c r="AC13" s="19"/>
      <c r="AD13" s="19"/>
      <c r="AE13" s="19"/>
      <c r="AF13" s="19"/>
      <c r="AG13" s="19"/>
    </row>
    <row r="14" spans="1:33" ht="123" customHeight="1" thickTop="1" thickBot="1" x14ac:dyDescent="0.35">
      <c r="A14" s="346"/>
      <c r="B14" s="346"/>
      <c r="C14" s="349"/>
      <c r="D14" s="349"/>
      <c r="E14" s="346"/>
      <c r="F14" s="346"/>
      <c r="G14" s="346"/>
      <c r="H14" s="346"/>
      <c r="I14" s="346"/>
      <c r="J14" s="346"/>
      <c r="K14" s="346"/>
      <c r="L14" s="346"/>
      <c r="M14" s="346"/>
      <c r="N14" s="19"/>
      <c r="O14" s="19"/>
      <c r="P14" s="19"/>
      <c r="Q14" s="19"/>
      <c r="R14" s="19"/>
      <c r="S14" s="19"/>
      <c r="T14" s="19"/>
      <c r="U14" s="19"/>
      <c r="V14" s="19"/>
      <c r="W14" s="19"/>
      <c r="X14" s="19"/>
      <c r="Y14" s="19"/>
      <c r="Z14" s="19"/>
      <c r="AA14" s="19"/>
      <c r="AB14" s="19"/>
      <c r="AC14" s="19"/>
      <c r="AD14" s="19"/>
      <c r="AE14" s="19"/>
      <c r="AF14" s="19"/>
      <c r="AG14" s="19"/>
    </row>
    <row r="15" spans="1:33" ht="123" customHeight="1" thickTop="1" thickBot="1" x14ac:dyDescent="0.35">
      <c r="A15" s="346"/>
      <c r="B15" s="347" t="str">
        <f>'Mapa final'!B15</f>
        <v>GBG_03</v>
      </c>
      <c r="C15" s="348" t="str">
        <f>'Mapa final'!H15</f>
        <v>Posibilidad de afectación económica y reputacional por demandas legales y sanciones, debido a la omisión de la declaración de impedimento o recusación ante la posibilidad real o aparente de un conflicto de interés.</v>
      </c>
      <c r="D15" s="348"/>
      <c r="E15" s="350"/>
      <c r="F15" s="345" t="str">
        <f t="shared" ref="F15:M15" si="1">IFERROR(IF($E15="","No",IF($E15="No","No"," "))," ")</f>
        <v>No</v>
      </c>
      <c r="G15" s="345" t="str">
        <f t="shared" si="1"/>
        <v>No</v>
      </c>
      <c r="H15" s="345" t="str">
        <f t="shared" si="1"/>
        <v>No</v>
      </c>
      <c r="I15" s="345" t="str">
        <f t="shared" si="1"/>
        <v>No</v>
      </c>
      <c r="J15" s="345" t="str">
        <f t="shared" si="1"/>
        <v>No</v>
      </c>
      <c r="K15" s="345" t="str">
        <f t="shared" si="1"/>
        <v>No</v>
      </c>
      <c r="L15" s="345" t="str">
        <f t="shared" si="1"/>
        <v>No</v>
      </c>
      <c r="M15" s="345" t="str">
        <f t="shared" si="1"/>
        <v>No</v>
      </c>
      <c r="N15" s="19"/>
      <c r="O15" s="19"/>
      <c r="P15" s="19"/>
      <c r="Q15" s="19"/>
      <c r="R15" s="19"/>
      <c r="S15" s="19"/>
      <c r="T15" s="19"/>
      <c r="U15" s="19"/>
      <c r="V15" s="19"/>
      <c r="W15" s="19"/>
      <c r="X15" s="19"/>
      <c r="Y15" s="19"/>
      <c r="Z15" s="19"/>
      <c r="AA15" s="19"/>
      <c r="AB15" s="19"/>
      <c r="AC15" s="19"/>
      <c r="AD15" s="19"/>
      <c r="AE15" s="19"/>
      <c r="AF15" s="19"/>
      <c r="AG15" s="19"/>
    </row>
    <row r="16" spans="1:33" ht="123" customHeight="1" thickTop="1" thickBot="1" x14ac:dyDescent="0.35">
      <c r="A16" s="346"/>
      <c r="B16" s="346"/>
      <c r="C16" s="349"/>
      <c r="D16" s="349"/>
      <c r="E16" s="346"/>
      <c r="F16" s="346"/>
      <c r="G16" s="346"/>
      <c r="H16" s="346"/>
      <c r="I16" s="346"/>
      <c r="J16" s="346"/>
      <c r="K16" s="346"/>
      <c r="L16" s="346"/>
      <c r="M16" s="346"/>
      <c r="N16" s="19"/>
      <c r="O16" s="19"/>
      <c r="P16" s="19"/>
      <c r="Q16" s="19"/>
      <c r="R16" s="19"/>
      <c r="S16" s="19"/>
      <c r="T16" s="19"/>
      <c r="U16" s="19"/>
      <c r="V16" s="19"/>
      <c r="W16" s="19"/>
      <c r="X16" s="19"/>
      <c r="Y16" s="19"/>
      <c r="Z16" s="19"/>
      <c r="AA16" s="19"/>
      <c r="AB16" s="19"/>
      <c r="AC16" s="19"/>
      <c r="AD16" s="19"/>
      <c r="AE16" s="19"/>
      <c r="AF16" s="19"/>
      <c r="AG16" s="19"/>
    </row>
    <row r="17" spans="1:33" ht="123" customHeight="1" thickTop="1" thickBot="1" x14ac:dyDescent="0.35">
      <c r="A17" s="346"/>
      <c r="B17" s="346"/>
      <c r="C17" s="349"/>
      <c r="D17" s="349"/>
      <c r="E17" s="346"/>
      <c r="F17" s="346"/>
      <c r="G17" s="346"/>
      <c r="H17" s="346"/>
      <c r="I17" s="346"/>
      <c r="J17" s="346"/>
      <c r="K17" s="346"/>
      <c r="L17" s="346"/>
      <c r="M17" s="346"/>
      <c r="N17" s="19"/>
      <c r="O17" s="19"/>
      <c r="P17" s="19"/>
      <c r="Q17" s="19"/>
      <c r="R17" s="19"/>
      <c r="S17" s="19"/>
      <c r="T17" s="19"/>
      <c r="U17" s="19"/>
      <c r="V17" s="19"/>
      <c r="W17" s="19"/>
      <c r="X17" s="19"/>
      <c r="Y17" s="19"/>
      <c r="Z17" s="19"/>
      <c r="AA17" s="19"/>
      <c r="AB17" s="19"/>
      <c r="AC17" s="19"/>
      <c r="AD17" s="19"/>
      <c r="AE17" s="19"/>
      <c r="AF17" s="19"/>
      <c r="AG17" s="19"/>
    </row>
    <row r="18" spans="1:33" ht="123" customHeight="1" thickTop="1" thickBot="1" x14ac:dyDescent="0.35">
      <c r="A18" s="346"/>
      <c r="B18" s="347" t="str">
        <f>'Mapa final'!B17</f>
        <v>OAP_01</v>
      </c>
      <c r="C18" s="348" t="str">
        <f>'Mapa final'!H17</f>
        <v>Posibilidad de afectación económica por la no prestación integral de los servicios de salud a los usuarios del  HOMIL,  debido a la inadecuada identificación de necesidades para la adquisición de bienes y/o servicios.</v>
      </c>
      <c r="D18" s="348"/>
      <c r="E18" s="350"/>
      <c r="F18" s="345" t="str">
        <f t="shared" ref="F18:M18" si="2">IFERROR(IF($E18="","No",IF($E18="No","No"," "))," ")</f>
        <v>No</v>
      </c>
      <c r="G18" s="345" t="str">
        <f t="shared" si="2"/>
        <v>No</v>
      </c>
      <c r="H18" s="345" t="str">
        <f t="shared" si="2"/>
        <v>No</v>
      </c>
      <c r="I18" s="345" t="str">
        <f t="shared" si="2"/>
        <v>No</v>
      </c>
      <c r="J18" s="345" t="str">
        <f t="shared" si="2"/>
        <v>No</v>
      </c>
      <c r="K18" s="345" t="str">
        <f t="shared" si="2"/>
        <v>No</v>
      </c>
      <c r="L18" s="345" t="str">
        <f t="shared" si="2"/>
        <v>No</v>
      </c>
      <c r="M18" s="345" t="str">
        <f t="shared" si="2"/>
        <v>No</v>
      </c>
      <c r="N18" s="19"/>
      <c r="O18" s="19"/>
      <c r="P18" s="19"/>
      <c r="Q18" s="19"/>
      <c r="R18" s="19"/>
      <c r="S18" s="19"/>
      <c r="T18" s="19"/>
      <c r="U18" s="19"/>
      <c r="V18" s="19"/>
      <c r="W18" s="19"/>
      <c r="X18" s="19"/>
      <c r="Y18" s="19"/>
      <c r="Z18" s="19"/>
      <c r="AA18" s="19"/>
      <c r="AB18" s="19"/>
      <c r="AC18" s="19"/>
      <c r="AD18" s="19"/>
      <c r="AE18" s="19"/>
      <c r="AF18" s="19"/>
      <c r="AG18" s="19"/>
    </row>
    <row r="19" spans="1:33" ht="123" customHeight="1" thickTop="1" thickBot="1" x14ac:dyDescent="0.35">
      <c r="A19" s="346"/>
      <c r="B19" s="346"/>
      <c r="C19" s="349"/>
      <c r="D19" s="349"/>
      <c r="E19" s="346"/>
      <c r="F19" s="346"/>
      <c r="G19" s="346"/>
      <c r="H19" s="346"/>
      <c r="I19" s="346"/>
      <c r="J19" s="346"/>
      <c r="K19" s="346"/>
      <c r="L19" s="346"/>
      <c r="M19" s="346"/>
      <c r="N19" s="19"/>
      <c r="O19" s="19"/>
      <c r="P19" s="19"/>
      <c r="Q19" s="19"/>
      <c r="R19" s="19"/>
      <c r="S19" s="19"/>
      <c r="T19" s="19"/>
      <c r="U19" s="19"/>
      <c r="V19" s="19"/>
      <c r="W19" s="19"/>
      <c r="X19" s="19"/>
      <c r="Y19" s="19"/>
      <c r="Z19" s="19"/>
      <c r="AA19" s="19"/>
      <c r="AB19" s="19"/>
      <c r="AC19" s="19"/>
      <c r="AD19" s="19"/>
      <c r="AE19" s="19"/>
      <c r="AF19" s="19"/>
      <c r="AG19" s="19"/>
    </row>
    <row r="20" spans="1:33" ht="123" customHeight="1" thickTop="1" thickBot="1" x14ac:dyDescent="0.35">
      <c r="A20" s="346"/>
      <c r="B20" s="346"/>
      <c r="C20" s="349"/>
      <c r="D20" s="349"/>
      <c r="E20" s="346"/>
      <c r="F20" s="346"/>
      <c r="G20" s="346"/>
      <c r="H20" s="346"/>
      <c r="I20" s="346"/>
      <c r="J20" s="346"/>
      <c r="K20" s="346"/>
      <c r="L20" s="346"/>
      <c r="M20" s="346"/>
      <c r="N20" s="19"/>
      <c r="O20" s="19"/>
      <c r="P20" s="19"/>
      <c r="Q20" s="19"/>
      <c r="R20" s="19"/>
      <c r="S20" s="19"/>
      <c r="T20" s="19"/>
      <c r="U20" s="19"/>
      <c r="V20" s="19"/>
      <c r="W20" s="19"/>
      <c r="X20" s="19"/>
      <c r="Y20" s="19"/>
      <c r="Z20" s="19"/>
      <c r="AA20" s="19"/>
      <c r="AB20" s="19"/>
      <c r="AC20" s="19"/>
      <c r="AD20" s="19"/>
      <c r="AE20" s="19"/>
      <c r="AF20" s="19"/>
      <c r="AG20" s="19"/>
    </row>
    <row r="21" spans="1:33" ht="123" customHeight="1" thickTop="1" thickBot="1" x14ac:dyDescent="0.35">
      <c r="A21" s="346"/>
      <c r="B21" s="347" t="str">
        <f>'Mapa final'!B20</f>
        <v>OAP_02</v>
      </c>
      <c r="C21" s="348"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348"/>
      <c r="E21" s="350"/>
      <c r="F21" s="345" t="str">
        <f t="shared" ref="F21:M21" si="3">IFERROR(IF($E21="","No",IF($E21="No","No"," "))," ")</f>
        <v>No</v>
      </c>
      <c r="G21" s="345" t="str">
        <f t="shared" si="3"/>
        <v>No</v>
      </c>
      <c r="H21" s="345" t="str">
        <f t="shared" si="3"/>
        <v>No</v>
      </c>
      <c r="I21" s="345" t="str">
        <f t="shared" si="3"/>
        <v>No</v>
      </c>
      <c r="J21" s="345" t="str">
        <f t="shared" si="3"/>
        <v>No</v>
      </c>
      <c r="K21" s="345" t="str">
        <f t="shared" si="3"/>
        <v>No</v>
      </c>
      <c r="L21" s="345" t="str">
        <f t="shared" si="3"/>
        <v>No</v>
      </c>
      <c r="M21" s="345" t="str">
        <f t="shared" si="3"/>
        <v>No</v>
      </c>
      <c r="N21" s="19"/>
      <c r="O21" s="19"/>
      <c r="P21" s="19"/>
      <c r="Q21" s="19"/>
      <c r="R21" s="19"/>
      <c r="S21" s="19"/>
      <c r="T21" s="19"/>
      <c r="U21" s="19"/>
      <c r="V21" s="19"/>
      <c r="W21" s="19"/>
      <c r="X21" s="19"/>
      <c r="Y21" s="19"/>
      <c r="Z21" s="19"/>
      <c r="AA21" s="19"/>
      <c r="AB21" s="19"/>
      <c r="AC21" s="19"/>
      <c r="AD21" s="19"/>
      <c r="AE21" s="19"/>
      <c r="AF21" s="19"/>
      <c r="AG21" s="19"/>
    </row>
    <row r="22" spans="1:33" ht="123" customHeight="1" thickTop="1" thickBot="1" x14ac:dyDescent="0.35">
      <c r="A22" s="346"/>
      <c r="B22" s="346"/>
      <c r="C22" s="349"/>
      <c r="D22" s="349"/>
      <c r="E22" s="346"/>
      <c r="F22" s="346"/>
      <c r="G22" s="346"/>
      <c r="H22" s="346"/>
      <c r="I22" s="346"/>
      <c r="J22" s="346"/>
      <c r="K22" s="346"/>
      <c r="L22" s="346"/>
      <c r="M22" s="346"/>
      <c r="N22" s="19"/>
      <c r="O22" s="19"/>
      <c r="P22" s="19"/>
      <c r="Q22" s="19"/>
      <c r="R22" s="19"/>
      <c r="S22" s="19"/>
      <c r="T22" s="19"/>
      <c r="U22" s="19"/>
      <c r="V22" s="19"/>
      <c r="W22" s="19"/>
      <c r="X22" s="19"/>
      <c r="Y22" s="19"/>
      <c r="Z22" s="19"/>
      <c r="AA22" s="19"/>
      <c r="AB22" s="19"/>
      <c r="AC22" s="19"/>
      <c r="AD22" s="19"/>
      <c r="AE22" s="19"/>
      <c r="AF22" s="19"/>
      <c r="AG22" s="19"/>
    </row>
    <row r="23" spans="1:33" ht="123" customHeight="1" thickTop="1" thickBot="1" x14ac:dyDescent="0.35">
      <c r="A23" s="346"/>
      <c r="B23" s="346"/>
      <c r="C23" s="349"/>
      <c r="D23" s="349"/>
      <c r="E23" s="346"/>
      <c r="F23" s="346"/>
      <c r="G23" s="346"/>
      <c r="H23" s="346"/>
      <c r="I23" s="346"/>
      <c r="J23" s="346"/>
      <c r="K23" s="346"/>
      <c r="L23" s="346"/>
      <c r="M23" s="346"/>
      <c r="N23" s="19"/>
      <c r="O23" s="19"/>
      <c r="P23" s="19"/>
      <c r="Q23" s="19"/>
      <c r="R23" s="19"/>
      <c r="S23" s="19"/>
      <c r="T23" s="19"/>
      <c r="U23" s="19"/>
      <c r="V23" s="19"/>
      <c r="W23" s="19"/>
      <c r="X23" s="19"/>
      <c r="Y23" s="19"/>
      <c r="Z23" s="19"/>
      <c r="AA23" s="19"/>
      <c r="AB23" s="19"/>
      <c r="AC23" s="19"/>
      <c r="AD23" s="19"/>
      <c r="AE23" s="19"/>
      <c r="AF23" s="19"/>
      <c r="AG23" s="19"/>
    </row>
    <row r="24" spans="1:33" ht="123" customHeight="1" thickTop="1" thickBot="1" x14ac:dyDescent="0.35">
      <c r="A24" s="346"/>
      <c r="B24" s="347" t="str">
        <f>'Mapa final'!B22</f>
        <v>OAP_03</v>
      </c>
      <c r="C24" s="348"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348"/>
      <c r="E24" s="350"/>
      <c r="F24" s="345" t="str">
        <f t="shared" ref="F24:M24" si="4">IFERROR(IF($E24="","No",IF($E24="No","No"," "))," ")</f>
        <v>No</v>
      </c>
      <c r="G24" s="345" t="str">
        <f t="shared" si="4"/>
        <v>No</v>
      </c>
      <c r="H24" s="345" t="str">
        <f t="shared" si="4"/>
        <v>No</v>
      </c>
      <c r="I24" s="345" t="str">
        <f t="shared" si="4"/>
        <v>No</v>
      </c>
      <c r="J24" s="345" t="str">
        <f t="shared" si="4"/>
        <v>No</v>
      </c>
      <c r="K24" s="345" t="str">
        <f t="shared" si="4"/>
        <v>No</v>
      </c>
      <c r="L24" s="345" t="str">
        <f t="shared" si="4"/>
        <v>No</v>
      </c>
      <c r="M24" s="345" t="str">
        <f t="shared" si="4"/>
        <v>No</v>
      </c>
      <c r="N24" s="19"/>
      <c r="O24" s="19"/>
      <c r="P24" s="19"/>
      <c r="Q24" s="19"/>
      <c r="R24" s="19"/>
      <c r="S24" s="19"/>
      <c r="T24" s="19"/>
      <c r="U24" s="19"/>
      <c r="V24" s="19"/>
      <c r="W24" s="19"/>
      <c r="X24" s="19"/>
      <c r="Y24" s="19"/>
      <c r="Z24" s="19"/>
      <c r="AA24" s="19"/>
      <c r="AB24" s="19"/>
      <c r="AC24" s="19"/>
      <c r="AD24" s="19"/>
      <c r="AE24" s="19"/>
      <c r="AF24" s="19"/>
      <c r="AG24" s="19"/>
    </row>
    <row r="25" spans="1:33" ht="123" customHeight="1" thickTop="1" thickBot="1" x14ac:dyDescent="0.35">
      <c r="A25" s="346"/>
      <c r="B25" s="346"/>
      <c r="C25" s="349"/>
      <c r="D25" s="349"/>
      <c r="E25" s="346"/>
      <c r="F25" s="346"/>
      <c r="G25" s="346"/>
      <c r="H25" s="346"/>
      <c r="I25" s="346"/>
      <c r="J25" s="346"/>
      <c r="K25" s="346"/>
      <c r="L25" s="346"/>
      <c r="M25" s="346"/>
      <c r="N25" s="19"/>
      <c r="O25" s="19"/>
      <c r="P25" s="19"/>
      <c r="Q25" s="19"/>
      <c r="R25" s="19"/>
      <c r="S25" s="19"/>
      <c r="T25" s="19"/>
      <c r="U25" s="19"/>
      <c r="V25" s="19"/>
      <c r="W25" s="19"/>
      <c r="X25" s="19"/>
      <c r="Y25" s="19"/>
      <c r="Z25" s="19"/>
      <c r="AA25" s="19"/>
      <c r="AB25" s="19"/>
      <c r="AC25" s="19"/>
      <c r="AD25" s="19"/>
      <c r="AE25" s="19"/>
      <c r="AF25" s="19"/>
      <c r="AG25" s="19"/>
    </row>
    <row r="26" spans="1:33" ht="123" customHeight="1" thickTop="1" thickBot="1" x14ac:dyDescent="0.35">
      <c r="A26" s="346"/>
      <c r="B26" s="346"/>
      <c r="C26" s="349"/>
      <c r="D26" s="349"/>
      <c r="E26" s="346"/>
      <c r="F26" s="346"/>
      <c r="G26" s="346"/>
      <c r="H26" s="346"/>
      <c r="I26" s="346"/>
      <c r="J26" s="346"/>
      <c r="K26" s="346"/>
      <c r="L26" s="346"/>
      <c r="M26" s="346"/>
      <c r="N26" s="19"/>
      <c r="O26" s="19"/>
      <c r="P26" s="19"/>
      <c r="Q26" s="19"/>
      <c r="R26" s="19"/>
      <c r="S26" s="19"/>
      <c r="T26" s="19"/>
      <c r="U26" s="19"/>
      <c r="V26" s="19"/>
      <c r="W26" s="19"/>
      <c r="X26" s="19"/>
      <c r="Y26" s="19"/>
      <c r="Z26" s="19"/>
      <c r="AA26" s="19"/>
      <c r="AB26" s="19"/>
      <c r="AC26" s="19"/>
      <c r="AD26" s="19"/>
      <c r="AE26" s="19"/>
      <c r="AF26" s="19"/>
      <c r="AG26" s="19"/>
    </row>
    <row r="27" spans="1:33" ht="123" customHeight="1" thickTop="1" thickBot="1" x14ac:dyDescent="0.35">
      <c r="A27" s="346"/>
      <c r="B27" s="347" t="str">
        <f>'Mapa final'!B25</f>
        <v>OAP_04</v>
      </c>
      <c r="C27" s="348"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348"/>
      <c r="E27" s="350"/>
      <c r="F27" s="345" t="str">
        <f t="shared" ref="F27:M27" si="5">IFERROR(IF($E27="","No",IF($E27="No","No"," "))," ")</f>
        <v>No</v>
      </c>
      <c r="G27" s="345" t="str">
        <f t="shared" si="5"/>
        <v>No</v>
      </c>
      <c r="H27" s="345" t="str">
        <f t="shared" si="5"/>
        <v>No</v>
      </c>
      <c r="I27" s="345" t="str">
        <f t="shared" si="5"/>
        <v>No</v>
      </c>
      <c r="J27" s="345" t="str">
        <f t="shared" si="5"/>
        <v>No</v>
      </c>
      <c r="K27" s="345" t="str">
        <f t="shared" si="5"/>
        <v>No</v>
      </c>
      <c r="L27" s="345" t="str">
        <f t="shared" si="5"/>
        <v>No</v>
      </c>
      <c r="M27" s="345" t="str">
        <f t="shared" si="5"/>
        <v>No</v>
      </c>
      <c r="N27" s="19"/>
      <c r="O27" s="19"/>
      <c r="P27" s="19"/>
      <c r="Q27" s="19"/>
      <c r="R27" s="19"/>
      <c r="S27" s="19"/>
      <c r="T27" s="19"/>
      <c r="U27" s="19"/>
      <c r="V27" s="19"/>
      <c r="W27" s="19"/>
      <c r="X27" s="19"/>
      <c r="Y27" s="19"/>
      <c r="Z27" s="19"/>
      <c r="AA27" s="19"/>
      <c r="AB27" s="19"/>
      <c r="AC27" s="19"/>
      <c r="AD27" s="19"/>
      <c r="AE27" s="19"/>
      <c r="AF27" s="19"/>
      <c r="AG27" s="19"/>
    </row>
    <row r="28" spans="1:33" ht="123" customHeight="1" thickTop="1" thickBot="1" x14ac:dyDescent="0.35">
      <c r="A28" s="346"/>
      <c r="B28" s="346"/>
      <c r="C28" s="349"/>
      <c r="D28" s="349"/>
      <c r="E28" s="346"/>
      <c r="F28" s="346"/>
      <c r="G28" s="346"/>
      <c r="H28" s="346"/>
      <c r="I28" s="346"/>
      <c r="J28" s="346"/>
      <c r="K28" s="346"/>
      <c r="L28" s="346"/>
      <c r="M28" s="346"/>
      <c r="N28" s="19"/>
      <c r="O28" s="19"/>
      <c r="P28" s="19"/>
      <c r="Q28" s="19"/>
      <c r="R28" s="19"/>
      <c r="S28" s="19"/>
      <c r="T28" s="19"/>
      <c r="U28" s="19"/>
      <c r="V28" s="19"/>
      <c r="W28" s="19"/>
      <c r="X28" s="19"/>
      <c r="Y28" s="19"/>
      <c r="Z28" s="19"/>
      <c r="AA28" s="19"/>
      <c r="AB28" s="19"/>
      <c r="AC28" s="19"/>
      <c r="AD28" s="19"/>
      <c r="AE28" s="19"/>
      <c r="AF28" s="19"/>
      <c r="AG28" s="19"/>
    </row>
    <row r="29" spans="1:33" ht="123" customHeight="1" thickTop="1" thickBot="1" x14ac:dyDescent="0.35">
      <c r="A29" s="346"/>
      <c r="B29" s="346"/>
      <c r="C29" s="349"/>
      <c r="D29" s="349"/>
      <c r="E29" s="346"/>
      <c r="F29" s="346"/>
      <c r="G29" s="346"/>
      <c r="H29" s="346"/>
      <c r="I29" s="346"/>
      <c r="J29" s="346"/>
      <c r="K29" s="346"/>
      <c r="L29" s="346"/>
      <c r="M29" s="346"/>
      <c r="N29" s="19"/>
      <c r="O29" s="19"/>
      <c r="P29" s="19"/>
      <c r="Q29" s="19"/>
      <c r="R29" s="19"/>
      <c r="S29" s="19"/>
      <c r="T29" s="19"/>
      <c r="U29" s="19"/>
      <c r="V29" s="19"/>
      <c r="W29" s="19"/>
      <c r="X29" s="19"/>
      <c r="Y29" s="19"/>
      <c r="Z29" s="19"/>
      <c r="AA29" s="19"/>
      <c r="AB29" s="19"/>
      <c r="AC29" s="19"/>
      <c r="AD29" s="19"/>
      <c r="AE29" s="19"/>
      <c r="AF29" s="19"/>
      <c r="AG29" s="19"/>
    </row>
    <row r="30" spans="1:33" ht="123" customHeight="1" thickTop="1" thickBot="1" x14ac:dyDescent="0.35">
      <c r="A30" s="346"/>
      <c r="B30" s="347" t="str">
        <f>'Mapa final'!B27</f>
        <v>OAP_05</v>
      </c>
      <c r="C30" s="348"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348"/>
      <c r="E30" s="350"/>
      <c r="F30" s="345" t="str">
        <f t="shared" ref="F30:M30" si="6">IFERROR(IF($E30="","No",IF($E30="No","No"," "))," ")</f>
        <v>No</v>
      </c>
      <c r="G30" s="345" t="str">
        <f t="shared" si="6"/>
        <v>No</v>
      </c>
      <c r="H30" s="345" t="str">
        <f t="shared" si="6"/>
        <v>No</v>
      </c>
      <c r="I30" s="345" t="str">
        <f t="shared" si="6"/>
        <v>No</v>
      </c>
      <c r="J30" s="345" t="str">
        <f t="shared" si="6"/>
        <v>No</v>
      </c>
      <c r="K30" s="345" t="str">
        <f t="shared" si="6"/>
        <v>No</v>
      </c>
      <c r="L30" s="345" t="str">
        <f t="shared" si="6"/>
        <v>No</v>
      </c>
      <c r="M30" s="345" t="str">
        <f t="shared" si="6"/>
        <v>No</v>
      </c>
      <c r="N30" s="19"/>
      <c r="O30" s="19"/>
      <c r="P30" s="19"/>
      <c r="Q30" s="19"/>
      <c r="R30" s="19"/>
      <c r="S30" s="19"/>
      <c r="T30" s="19"/>
      <c r="U30" s="19"/>
      <c r="V30" s="19"/>
      <c r="W30" s="19"/>
      <c r="X30" s="19"/>
      <c r="Y30" s="19"/>
      <c r="Z30" s="19"/>
      <c r="AA30" s="19"/>
      <c r="AB30" s="19"/>
      <c r="AC30" s="19"/>
      <c r="AD30" s="19"/>
      <c r="AE30" s="19"/>
      <c r="AF30" s="19"/>
      <c r="AG30" s="19"/>
    </row>
    <row r="31" spans="1:33" ht="123" customHeight="1" thickTop="1" thickBot="1" x14ac:dyDescent="0.35">
      <c r="A31" s="346"/>
      <c r="B31" s="346"/>
      <c r="C31" s="349"/>
      <c r="D31" s="349"/>
      <c r="E31" s="346"/>
      <c r="F31" s="346"/>
      <c r="G31" s="346"/>
      <c r="H31" s="346"/>
      <c r="I31" s="346"/>
      <c r="J31" s="346"/>
      <c r="K31" s="346"/>
      <c r="L31" s="346"/>
      <c r="M31" s="346"/>
      <c r="N31" s="19"/>
      <c r="O31" s="19"/>
      <c r="P31" s="19"/>
      <c r="Q31" s="19"/>
      <c r="R31" s="19"/>
      <c r="S31" s="19"/>
      <c r="T31" s="19"/>
      <c r="U31" s="19"/>
      <c r="V31" s="19"/>
      <c r="W31" s="19"/>
      <c r="X31" s="19"/>
      <c r="Y31" s="19"/>
      <c r="Z31" s="19"/>
      <c r="AA31" s="19"/>
      <c r="AB31" s="19"/>
      <c r="AC31" s="19"/>
      <c r="AD31" s="19"/>
      <c r="AE31" s="19"/>
      <c r="AF31" s="19"/>
      <c r="AG31" s="19"/>
    </row>
    <row r="32" spans="1:33" ht="123" customHeight="1" thickTop="1" thickBot="1" x14ac:dyDescent="0.35">
      <c r="A32" s="346"/>
      <c r="B32" s="346"/>
      <c r="C32" s="349"/>
      <c r="D32" s="349"/>
      <c r="E32" s="346"/>
      <c r="F32" s="346"/>
      <c r="G32" s="346"/>
      <c r="H32" s="346"/>
      <c r="I32" s="346"/>
      <c r="J32" s="346"/>
      <c r="K32" s="346"/>
      <c r="L32" s="346"/>
      <c r="M32" s="346"/>
      <c r="N32" s="19"/>
      <c r="O32" s="19"/>
      <c r="P32" s="19"/>
      <c r="Q32" s="19"/>
      <c r="R32" s="19"/>
      <c r="S32" s="19"/>
      <c r="T32" s="19"/>
      <c r="U32" s="19"/>
      <c r="V32" s="19"/>
      <c r="W32" s="19"/>
      <c r="X32" s="19"/>
      <c r="Y32" s="19"/>
      <c r="Z32" s="19"/>
      <c r="AA32" s="19"/>
      <c r="AB32" s="19"/>
      <c r="AC32" s="19"/>
      <c r="AD32" s="19"/>
      <c r="AE32" s="19"/>
      <c r="AF32" s="19"/>
      <c r="AG32" s="19"/>
    </row>
    <row r="33" spans="1:33" ht="123" customHeight="1" thickTop="1" thickBot="1" x14ac:dyDescent="0.35">
      <c r="A33" s="346"/>
      <c r="B33" s="347" t="str">
        <f>'Mapa final'!B29</f>
        <v>TIN_01</v>
      </c>
      <c r="C33" s="348" t="str">
        <f>'Mapa final'!H29</f>
        <v>Posibilidad de afectación económica y reputacional por registro inoportuno en la Historia Clínica  del estado de salud y la atención brindada, debido a la interrupción en la prestación de los servicios tecnológicos de la entidad.</v>
      </c>
      <c r="D33" s="348"/>
      <c r="E33" s="350"/>
      <c r="F33" s="345" t="str">
        <f t="shared" ref="F33:M33" si="7">IFERROR(IF($E33="","No",IF($E33="No","No"," "))," ")</f>
        <v>No</v>
      </c>
      <c r="G33" s="345" t="str">
        <f t="shared" si="7"/>
        <v>No</v>
      </c>
      <c r="H33" s="345" t="str">
        <f t="shared" si="7"/>
        <v>No</v>
      </c>
      <c r="I33" s="345" t="str">
        <f t="shared" si="7"/>
        <v>No</v>
      </c>
      <c r="J33" s="345" t="str">
        <f t="shared" si="7"/>
        <v>No</v>
      </c>
      <c r="K33" s="345" t="str">
        <f t="shared" si="7"/>
        <v>No</v>
      </c>
      <c r="L33" s="345" t="str">
        <f t="shared" si="7"/>
        <v>No</v>
      </c>
      <c r="M33" s="345" t="str">
        <f t="shared" si="7"/>
        <v>No</v>
      </c>
      <c r="N33" s="19"/>
      <c r="O33" s="19"/>
      <c r="P33" s="19"/>
      <c r="Q33" s="19"/>
      <c r="R33" s="19"/>
      <c r="S33" s="19"/>
      <c r="T33" s="19"/>
      <c r="U33" s="19"/>
      <c r="V33" s="19"/>
      <c r="W33" s="19"/>
      <c r="X33" s="19"/>
      <c r="Y33" s="19"/>
      <c r="Z33" s="19"/>
      <c r="AA33" s="19"/>
      <c r="AB33" s="19"/>
      <c r="AC33" s="19"/>
      <c r="AD33" s="19"/>
      <c r="AE33" s="19"/>
      <c r="AF33" s="19"/>
      <c r="AG33" s="19"/>
    </row>
    <row r="34" spans="1:33" ht="123" customHeight="1" thickTop="1" thickBot="1" x14ac:dyDescent="0.35">
      <c r="A34" s="346"/>
      <c r="B34" s="346"/>
      <c r="C34" s="349"/>
      <c r="D34" s="349"/>
      <c r="E34" s="346"/>
      <c r="F34" s="346"/>
      <c r="G34" s="346"/>
      <c r="H34" s="346"/>
      <c r="I34" s="346"/>
      <c r="J34" s="346"/>
      <c r="K34" s="346"/>
      <c r="L34" s="346"/>
      <c r="M34" s="346"/>
      <c r="N34" s="19"/>
      <c r="O34" s="19"/>
      <c r="P34" s="19"/>
      <c r="Q34" s="19"/>
      <c r="R34" s="19"/>
      <c r="S34" s="19"/>
      <c r="T34" s="19"/>
      <c r="U34" s="19"/>
      <c r="V34" s="19"/>
      <c r="W34" s="19"/>
      <c r="X34" s="19"/>
      <c r="Y34" s="19"/>
      <c r="Z34" s="19"/>
      <c r="AA34" s="19"/>
      <c r="AB34" s="19"/>
      <c r="AC34" s="19"/>
      <c r="AD34" s="19"/>
      <c r="AE34" s="19"/>
      <c r="AF34" s="19"/>
      <c r="AG34" s="19"/>
    </row>
    <row r="35" spans="1:33" ht="123" customHeight="1" thickTop="1" thickBot="1" x14ac:dyDescent="0.35">
      <c r="A35" s="346"/>
      <c r="B35" s="346"/>
      <c r="C35" s="349"/>
      <c r="D35" s="349"/>
      <c r="E35" s="346"/>
      <c r="F35" s="346"/>
      <c r="G35" s="346"/>
      <c r="H35" s="346"/>
      <c r="I35" s="346"/>
      <c r="J35" s="346"/>
      <c r="K35" s="346"/>
      <c r="L35" s="346"/>
      <c r="M35" s="346"/>
      <c r="N35" s="19"/>
      <c r="O35" s="19"/>
      <c r="P35" s="19"/>
      <c r="Q35" s="19"/>
      <c r="R35" s="19"/>
      <c r="S35" s="19"/>
      <c r="T35" s="19"/>
      <c r="U35" s="19"/>
      <c r="V35" s="19"/>
      <c r="W35" s="19"/>
      <c r="X35" s="19"/>
      <c r="Y35" s="19"/>
      <c r="Z35" s="19"/>
      <c r="AA35" s="19"/>
      <c r="AB35" s="19"/>
      <c r="AC35" s="19"/>
      <c r="AD35" s="19"/>
      <c r="AE35" s="19"/>
      <c r="AF35" s="19"/>
      <c r="AG35" s="19"/>
    </row>
    <row r="36" spans="1:33" ht="123" customHeight="1" thickTop="1" thickBot="1" x14ac:dyDescent="0.35">
      <c r="A36" s="346"/>
      <c r="B36" s="347" t="str">
        <f>'Mapa final'!B33</f>
        <v>TIN_02</v>
      </c>
      <c r="C36" s="348"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348"/>
      <c r="E36" s="350"/>
      <c r="F36" s="345" t="str">
        <f t="shared" ref="F36:M36" si="8">IFERROR(IF($E36="","No",IF($E36="No","No"," "))," ")</f>
        <v>No</v>
      </c>
      <c r="G36" s="345" t="str">
        <f t="shared" si="8"/>
        <v>No</v>
      </c>
      <c r="H36" s="345" t="str">
        <f t="shared" si="8"/>
        <v>No</v>
      </c>
      <c r="I36" s="345" t="str">
        <f t="shared" si="8"/>
        <v>No</v>
      </c>
      <c r="J36" s="345" t="str">
        <f t="shared" si="8"/>
        <v>No</v>
      </c>
      <c r="K36" s="345" t="str">
        <f t="shared" si="8"/>
        <v>No</v>
      </c>
      <c r="L36" s="345" t="str">
        <f t="shared" si="8"/>
        <v>No</v>
      </c>
      <c r="M36" s="345" t="str">
        <f t="shared" si="8"/>
        <v>No</v>
      </c>
      <c r="N36" s="19"/>
      <c r="O36" s="19"/>
      <c r="P36" s="19"/>
      <c r="Q36" s="19"/>
      <c r="R36" s="19"/>
      <c r="S36" s="19"/>
      <c r="T36" s="19"/>
      <c r="U36" s="19"/>
      <c r="V36" s="19"/>
      <c r="W36" s="19"/>
      <c r="X36" s="19"/>
      <c r="Y36" s="19"/>
      <c r="Z36" s="19"/>
      <c r="AA36" s="19"/>
      <c r="AB36" s="19"/>
      <c r="AC36" s="19"/>
      <c r="AD36" s="19"/>
      <c r="AE36" s="19"/>
      <c r="AF36" s="19"/>
      <c r="AG36" s="19"/>
    </row>
    <row r="37" spans="1:33" ht="123" customHeight="1" thickTop="1" thickBot="1" x14ac:dyDescent="0.35">
      <c r="A37" s="346"/>
      <c r="B37" s="346"/>
      <c r="C37" s="349"/>
      <c r="D37" s="349"/>
      <c r="E37" s="346"/>
      <c r="F37" s="346"/>
      <c r="G37" s="346"/>
      <c r="H37" s="346"/>
      <c r="I37" s="346"/>
      <c r="J37" s="346"/>
      <c r="K37" s="346"/>
      <c r="L37" s="346"/>
      <c r="M37" s="346"/>
      <c r="N37" s="19"/>
      <c r="O37" s="19"/>
      <c r="P37" s="19"/>
      <c r="Q37" s="19"/>
      <c r="R37" s="19"/>
      <c r="S37" s="19"/>
      <c r="T37" s="19"/>
      <c r="U37" s="19"/>
      <c r="V37" s="19"/>
      <c r="W37" s="19"/>
      <c r="X37" s="19"/>
      <c r="Y37" s="19"/>
      <c r="Z37" s="19"/>
      <c r="AA37" s="19"/>
      <c r="AB37" s="19"/>
      <c r="AC37" s="19"/>
      <c r="AD37" s="19"/>
      <c r="AE37" s="19"/>
      <c r="AF37" s="19"/>
      <c r="AG37" s="19"/>
    </row>
    <row r="38" spans="1:33" ht="123" customHeight="1" thickTop="1" thickBot="1" x14ac:dyDescent="0.35">
      <c r="A38" s="346"/>
      <c r="B38" s="346"/>
      <c r="C38" s="349"/>
      <c r="D38" s="349"/>
      <c r="E38" s="346"/>
      <c r="F38" s="346"/>
      <c r="G38" s="346"/>
      <c r="H38" s="346"/>
      <c r="I38" s="346"/>
      <c r="J38" s="346"/>
      <c r="K38" s="346"/>
      <c r="L38" s="346"/>
      <c r="M38" s="346"/>
      <c r="N38" s="19"/>
      <c r="O38" s="19"/>
      <c r="P38" s="19"/>
      <c r="Q38" s="19"/>
      <c r="R38" s="19"/>
      <c r="S38" s="19"/>
      <c r="T38" s="19"/>
      <c r="U38" s="19"/>
      <c r="V38" s="19"/>
      <c r="W38" s="19"/>
      <c r="X38" s="19"/>
      <c r="Y38" s="19"/>
      <c r="Z38" s="19"/>
      <c r="AA38" s="19"/>
      <c r="AB38" s="19"/>
      <c r="AC38" s="19"/>
      <c r="AD38" s="19"/>
      <c r="AE38" s="19"/>
      <c r="AF38" s="19"/>
      <c r="AG38" s="19"/>
    </row>
    <row r="39" spans="1:33" ht="123" customHeight="1" thickTop="1" thickBot="1" x14ac:dyDescent="0.35">
      <c r="A39" s="346"/>
      <c r="B39" s="347" t="str">
        <f>'Mapa final'!B38</f>
        <v>TIN_03</v>
      </c>
      <c r="C39" s="348" t="str">
        <f>'Mapa final'!H38</f>
        <v>Posibilidad de afectación económica por no disponibilidad de la información clínica  de los usuarios del  HOMIL, debido a falta de respaldo (copias de seguridad) de la información.</v>
      </c>
      <c r="D39" s="348"/>
      <c r="E39" s="350"/>
      <c r="F39" s="345" t="str">
        <f t="shared" ref="F39:M39" si="9">IFERROR(IF($E39="","No",IF($E39="No","No"," "))," ")</f>
        <v>No</v>
      </c>
      <c r="G39" s="345" t="str">
        <f t="shared" si="9"/>
        <v>No</v>
      </c>
      <c r="H39" s="345" t="str">
        <f t="shared" si="9"/>
        <v>No</v>
      </c>
      <c r="I39" s="345" t="str">
        <f t="shared" si="9"/>
        <v>No</v>
      </c>
      <c r="J39" s="345" t="str">
        <f t="shared" si="9"/>
        <v>No</v>
      </c>
      <c r="K39" s="345" t="str">
        <f t="shared" si="9"/>
        <v>No</v>
      </c>
      <c r="L39" s="345" t="str">
        <f t="shared" si="9"/>
        <v>No</v>
      </c>
      <c r="M39" s="345" t="str">
        <f t="shared" si="9"/>
        <v>No</v>
      </c>
      <c r="N39" s="19"/>
      <c r="O39" s="19"/>
      <c r="P39" s="19"/>
      <c r="Q39" s="19"/>
      <c r="R39" s="19"/>
      <c r="S39" s="19"/>
      <c r="T39" s="19"/>
      <c r="U39" s="19"/>
      <c r="V39" s="19"/>
      <c r="W39" s="19"/>
      <c r="X39" s="19"/>
      <c r="Y39" s="19"/>
      <c r="Z39" s="19"/>
      <c r="AA39" s="19"/>
      <c r="AB39" s="19"/>
      <c r="AC39" s="19"/>
      <c r="AD39" s="19"/>
      <c r="AE39" s="19"/>
      <c r="AF39" s="19"/>
      <c r="AG39" s="19"/>
    </row>
    <row r="40" spans="1:33" ht="123" customHeight="1" thickTop="1" thickBot="1" x14ac:dyDescent="0.35">
      <c r="A40" s="346"/>
      <c r="B40" s="346"/>
      <c r="C40" s="349"/>
      <c r="D40" s="349"/>
      <c r="E40" s="346"/>
      <c r="F40" s="346"/>
      <c r="G40" s="346"/>
      <c r="H40" s="346"/>
      <c r="I40" s="346"/>
      <c r="J40" s="346"/>
      <c r="K40" s="346"/>
      <c r="L40" s="346"/>
      <c r="M40" s="346"/>
      <c r="N40" s="19"/>
      <c r="O40" s="19"/>
      <c r="P40" s="19"/>
      <c r="Q40" s="19"/>
      <c r="R40" s="19"/>
      <c r="S40" s="19"/>
      <c r="T40" s="19"/>
      <c r="U40" s="19"/>
      <c r="V40" s="19"/>
      <c r="W40" s="19"/>
      <c r="X40" s="19"/>
      <c r="Y40" s="19"/>
      <c r="Z40" s="19"/>
      <c r="AA40" s="19"/>
      <c r="AB40" s="19"/>
      <c r="AC40" s="19"/>
      <c r="AD40" s="19"/>
      <c r="AE40" s="19"/>
      <c r="AF40" s="19"/>
      <c r="AG40" s="19"/>
    </row>
    <row r="41" spans="1:33" ht="123" customHeight="1" thickTop="1" thickBot="1" x14ac:dyDescent="0.35">
      <c r="A41" s="346"/>
      <c r="B41" s="346"/>
      <c r="C41" s="349"/>
      <c r="D41" s="349"/>
      <c r="E41" s="346"/>
      <c r="F41" s="346"/>
      <c r="G41" s="346"/>
      <c r="H41" s="346"/>
      <c r="I41" s="346"/>
      <c r="J41" s="346"/>
      <c r="K41" s="346"/>
      <c r="L41" s="346"/>
      <c r="M41" s="346"/>
      <c r="N41" s="19"/>
      <c r="O41" s="19"/>
      <c r="P41" s="19"/>
      <c r="Q41" s="19"/>
      <c r="R41" s="19"/>
      <c r="S41" s="19"/>
      <c r="T41" s="19"/>
      <c r="U41" s="19"/>
      <c r="V41" s="19"/>
      <c r="W41" s="19"/>
      <c r="X41" s="19"/>
      <c r="Y41" s="19"/>
      <c r="Z41" s="19"/>
      <c r="AA41" s="19"/>
      <c r="AB41" s="19"/>
      <c r="AC41" s="19"/>
      <c r="AD41" s="19"/>
      <c r="AE41" s="19"/>
      <c r="AF41" s="19"/>
      <c r="AG41" s="19"/>
    </row>
    <row r="42" spans="1:33" ht="123" customHeight="1" thickTop="1" thickBot="1" x14ac:dyDescent="0.35">
      <c r="A42" s="346"/>
      <c r="B42" s="347" t="str">
        <f>'Mapa final'!B40</f>
        <v>TIN_04</v>
      </c>
      <c r="C42" s="348" t="str">
        <f>'Mapa final'!H40</f>
        <v>Posibilidad de afectación económica y reputacional por fallas en el funcionamiento del sistema de información clínico Dinámica Gerencial Hospitalaria generadas por el indebido control de cambios en la implementación de nuevas versiones del aplicativo.</v>
      </c>
      <c r="D42" s="348"/>
      <c r="E42" s="350"/>
      <c r="F42" s="345" t="str">
        <f t="shared" ref="F42:M42" si="10">IFERROR(IF($E42="","No",IF($E42="No","No"," "))," ")</f>
        <v>No</v>
      </c>
      <c r="G42" s="345" t="str">
        <f t="shared" si="10"/>
        <v>No</v>
      </c>
      <c r="H42" s="345" t="str">
        <f t="shared" si="10"/>
        <v>No</v>
      </c>
      <c r="I42" s="345" t="str">
        <f t="shared" si="10"/>
        <v>No</v>
      </c>
      <c r="J42" s="345" t="str">
        <f t="shared" si="10"/>
        <v>No</v>
      </c>
      <c r="K42" s="345" t="str">
        <f t="shared" si="10"/>
        <v>No</v>
      </c>
      <c r="L42" s="345" t="str">
        <f t="shared" si="10"/>
        <v>No</v>
      </c>
      <c r="M42" s="345" t="str">
        <f t="shared" si="10"/>
        <v>No</v>
      </c>
      <c r="N42" s="19"/>
      <c r="O42" s="19"/>
      <c r="P42" s="19"/>
      <c r="Q42" s="19"/>
      <c r="R42" s="19"/>
      <c r="S42" s="19"/>
      <c r="T42" s="19"/>
      <c r="U42" s="19"/>
      <c r="V42" s="19"/>
      <c r="W42" s="19"/>
      <c r="X42" s="19"/>
      <c r="Y42" s="19"/>
      <c r="Z42" s="19"/>
      <c r="AA42" s="19"/>
      <c r="AB42" s="19"/>
      <c r="AC42" s="19"/>
      <c r="AD42" s="19"/>
      <c r="AE42" s="19"/>
      <c r="AF42" s="19"/>
      <c r="AG42" s="19"/>
    </row>
    <row r="43" spans="1:33" ht="123" customHeight="1" thickTop="1" thickBot="1" x14ac:dyDescent="0.35">
      <c r="A43" s="346"/>
      <c r="B43" s="346"/>
      <c r="C43" s="349"/>
      <c r="D43" s="349"/>
      <c r="E43" s="346"/>
      <c r="F43" s="346"/>
      <c r="G43" s="346"/>
      <c r="H43" s="346"/>
      <c r="I43" s="346"/>
      <c r="J43" s="346"/>
      <c r="K43" s="346"/>
      <c r="L43" s="346"/>
      <c r="M43" s="346"/>
      <c r="N43" s="19"/>
      <c r="O43" s="19"/>
      <c r="P43" s="19"/>
      <c r="Q43" s="19"/>
      <c r="R43" s="19"/>
      <c r="S43" s="19"/>
      <c r="T43" s="19"/>
      <c r="U43" s="19"/>
      <c r="V43" s="19"/>
      <c r="W43" s="19"/>
      <c r="X43" s="19"/>
      <c r="Y43" s="19"/>
      <c r="Z43" s="19"/>
      <c r="AA43" s="19"/>
      <c r="AB43" s="19"/>
      <c r="AC43" s="19"/>
      <c r="AD43" s="19"/>
      <c r="AE43" s="19"/>
      <c r="AF43" s="19"/>
      <c r="AG43" s="19"/>
    </row>
    <row r="44" spans="1:33" ht="123" customHeight="1" thickTop="1" thickBot="1" x14ac:dyDescent="0.35">
      <c r="A44" s="346"/>
      <c r="B44" s="346"/>
      <c r="C44" s="349"/>
      <c r="D44" s="349"/>
      <c r="E44" s="346"/>
      <c r="F44" s="346"/>
      <c r="G44" s="346"/>
      <c r="H44" s="346"/>
      <c r="I44" s="346"/>
      <c r="J44" s="346"/>
      <c r="K44" s="346"/>
      <c r="L44" s="346"/>
      <c r="M44" s="346"/>
      <c r="N44" s="19"/>
      <c r="O44" s="19"/>
      <c r="P44" s="19"/>
      <c r="Q44" s="19"/>
      <c r="R44" s="19"/>
      <c r="S44" s="19"/>
      <c r="T44" s="19"/>
      <c r="U44" s="19"/>
      <c r="V44" s="19"/>
      <c r="W44" s="19"/>
      <c r="X44" s="19"/>
      <c r="Y44" s="19"/>
      <c r="Z44" s="19"/>
      <c r="AA44" s="19"/>
      <c r="AB44" s="19"/>
      <c r="AC44" s="19"/>
      <c r="AD44" s="19"/>
      <c r="AE44" s="19"/>
      <c r="AF44" s="19"/>
      <c r="AG44" s="19"/>
    </row>
    <row r="45" spans="1:33" ht="123" customHeight="1" thickTop="1" thickBot="1" x14ac:dyDescent="0.35">
      <c r="A45" s="346"/>
      <c r="B45" s="347" t="str">
        <f>'Mapa final'!B42</f>
        <v>TIN_05</v>
      </c>
      <c r="C45" s="348" t="str">
        <f>'Mapa final'!H42</f>
        <v>Posibilidad de afectación reputacional por fallos en la configuración y monitoreo de la infraestructura de seguridad digital del HOMIL, debido a fallas en la gestión de procesos de seguridad informática.</v>
      </c>
      <c r="D45" s="348"/>
      <c r="E45" s="350"/>
      <c r="F45" s="345" t="str">
        <f t="shared" ref="F45:M45" si="11">IFERROR(IF($E45="","No",IF($E45="No","No"," "))," ")</f>
        <v>No</v>
      </c>
      <c r="G45" s="345" t="str">
        <f t="shared" si="11"/>
        <v>No</v>
      </c>
      <c r="H45" s="345" t="str">
        <f t="shared" si="11"/>
        <v>No</v>
      </c>
      <c r="I45" s="345" t="str">
        <f t="shared" si="11"/>
        <v>No</v>
      </c>
      <c r="J45" s="345" t="str">
        <f t="shared" si="11"/>
        <v>No</v>
      </c>
      <c r="K45" s="345" t="str">
        <f t="shared" si="11"/>
        <v>No</v>
      </c>
      <c r="L45" s="345" t="str">
        <f t="shared" si="11"/>
        <v>No</v>
      </c>
      <c r="M45" s="345" t="str">
        <f t="shared" si="11"/>
        <v>No</v>
      </c>
      <c r="N45" s="19"/>
      <c r="O45" s="19"/>
      <c r="P45" s="19"/>
      <c r="Q45" s="19"/>
      <c r="R45" s="19"/>
      <c r="S45" s="19"/>
      <c r="T45" s="19"/>
      <c r="U45" s="19"/>
      <c r="V45" s="19"/>
      <c r="W45" s="19"/>
      <c r="X45" s="19"/>
      <c r="Y45" s="19"/>
      <c r="Z45" s="19"/>
      <c r="AA45" s="19"/>
      <c r="AB45" s="19"/>
      <c r="AC45" s="19"/>
      <c r="AD45" s="19"/>
      <c r="AE45" s="19"/>
      <c r="AF45" s="19"/>
      <c r="AG45" s="19"/>
    </row>
    <row r="46" spans="1:33" ht="123" customHeight="1" thickTop="1" thickBot="1" x14ac:dyDescent="0.35">
      <c r="A46" s="346"/>
      <c r="B46" s="346"/>
      <c r="C46" s="349"/>
      <c r="D46" s="349"/>
      <c r="E46" s="346"/>
      <c r="F46" s="346"/>
      <c r="G46" s="346"/>
      <c r="H46" s="346"/>
      <c r="I46" s="346"/>
      <c r="J46" s="346"/>
      <c r="K46" s="346"/>
      <c r="L46" s="346"/>
      <c r="M46" s="346"/>
      <c r="N46" s="19"/>
      <c r="O46" s="19"/>
      <c r="P46" s="19"/>
      <c r="Q46" s="19"/>
      <c r="R46" s="19"/>
      <c r="S46" s="19"/>
      <c r="T46" s="19"/>
      <c r="U46" s="19"/>
      <c r="V46" s="19"/>
      <c r="W46" s="19"/>
      <c r="X46" s="19"/>
      <c r="Y46" s="19"/>
      <c r="Z46" s="19"/>
      <c r="AA46" s="19"/>
      <c r="AB46" s="19"/>
      <c r="AC46" s="19"/>
      <c r="AD46" s="19"/>
      <c r="AE46" s="19"/>
      <c r="AF46" s="19"/>
      <c r="AG46" s="19"/>
    </row>
    <row r="47" spans="1:33" ht="123" customHeight="1" thickTop="1" thickBot="1" x14ac:dyDescent="0.35">
      <c r="A47" s="346"/>
      <c r="B47" s="346"/>
      <c r="C47" s="349"/>
      <c r="D47" s="349"/>
      <c r="E47" s="346"/>
      <c r="F47" s="346"/>
      <c r="G47" s="346"/>
      <c r="H47" s="346"/>
      <c r="I47" s="346"/>
      <c r="J47" s="346"/>
      <c r="K47" s="346"/>
      <c r="L47" s="346"/>
      <c r="M47" s="346"/>
      <c r="N47" s="19"/>
      <c r="O47" s="19"/>
      <c r="P47" s="19"/>
      <c r="Q47" s="19"/>
      <c r="R47" s="19"/>
      <c r="S47" s="19"/>
      <c r="T47" s="19"/>
      <c r="U47" s="19"/>
      <c r="V47" s="19"/>
      <c r="W47" s="19"/>
      <c r="X47" s="19"/>
      <c r="Y47" s="19"/>
      <c r="Z47" s="19"/>
      <c r="AA47" s="19"/>
      <c r="AB47" s="19"/>
      <c r="AC47" s="19"/>
      <c r="AD47" s="19"/>
      <c r="AE47" s="19"/>
      <c r="AF47" s="19"/>
      <c r="AG47" s="19"/>
    </row>
    <row r="48" spans="1:33" ht="123" customHeight="1" thickTop="1" thickBot="1" x14ac:dyDescent="0.35">
      <c r="A48" s="346"/>
      <c r="B48" s="347" t="str">
        <f>'Mapa final'!B43</f>
        <v>CAU_01</v>
      </c>
      <c r="C48" s="348" t="str">
        <f>'Mapa final'!H43</f>
        <v>Posibilidad de afectación reputacional por pérdida de credibilidad e impacto negativo en la imagen  de la entidad, debido a publicaciones con datos erróneos o imprecisos en las piezas de comunicación e información dirigida a usuarios externos del HOMIL.</v>
      </c>
      <c r="D48" s="348"/>
      <c r="E48" s="350"/>
      <c r="F48" s="345" t="str">
        <f t="shared" ref="F48:M48" si="12">IFERROR(IF($E48="","No",IF($E48="No","No"," "))," ")</f>
        <v>No</v>
      </c>
      <c r="G48" s="345" t="str">
        <f t="shared" si="12"/>
        <v>No</v>
      </c>
      <c r="H48" s="345" t="str">
        <f t="shared" si="12"/>
        <v>No</v>
      </c>
      <c r="I48" s="345" t="str">
        <f t="shared" si="12"/>
        <v>No</v>
      </c>
      <c r="J48" s="345" t="str">
        <f t="shared" si="12"/>
        <v>No</v>
      </c>
      <c r="K48" s="345" t="str">
        <f t="shared" si="12"/>
        <v>No</v>
      </c>
      <c r="L48" s="345" t="str">
        <f t="shared" si="12"/>
        <v>No</v>
      </c>
      <c r="M48" s="345" t="str">
        <f t="shared" si="12"/>
        <v>No</v>
      </c>
      <c r="N48" s="19"/>
      <c r="O48" s="19"/>
      <c r="P48" s="19"/>
      <c r="Q48" s="19"/>
      <c r="R48" s="19"/>
      <c r="S48" s="19"/>
      <c r="T48" s="19"/>
      <c r="U48" s="19"/>
      <c r="V48" s="19"/>
      <c r="W48" s="19"/>
      <c r="X48" s="19"/>
      <c r="Y48" s="19"/>
      <c r="Z48" s="19"/>
      <c r="AA48" s="19"/>
      <c r="AB48" s="19"/>
      <c r="AC48" s="19"/>
      <c r="AD48" s="19"/>
      <c r="AE48" s="19"/>
      <c r="AF48" s="19"/>
      <c r="AG48" s="19"/>
    </row>
    <row r="49" spans="1:33" ht="123" customHeight="1" thickTop="1" thickBot="1" x14ac:dyDescent="0.35">
      <c r="A49" s="346"/>
      <c r="B49" s="346"/>
      <c r="C49" s="349"/>
      <c r="D49" s="349"/>
      <c r="E49" s="346"/>
      <c r="F49" s="346"/>
      <c r="G49" s="346"/>
      <c r="H49" s="346"/>
      <c r="I49" s="346"/>
      <c r="J49" s="346"/>
      <c r="K49" s="346"/>
      <c r="L49" s="346"/>
      <c r="M49" s="346"/>
      <c r="N49" s="19"/>
      <c r="O49" s="19"/>
      <c r="P49" s="19"/>
      <c r="Q49" s="19"/>
      <c r="R49" s="19"/>
      <c r="S49" s="19"/>
      <c r="T49" s="19"/>
      <c r="U49" s="19"/>
      <c r="V49" s="19"/>
      <c r="W49" s="19"/>
      <c r="X49" s="19"/>
      <c r="Y49" s="19"/>
      <c r="Z49" s="19"/>
      <c r="AA49" s="19"/>
      <c r="AB49" s="19"/>
      <c r="AC49" s="19"/>
      <c r="AD49" s="19"/>
      <c r="AE49" s="19"/>
      <c r="AF49" s="19"/>
      <c r="AG49" s="19"/>
    </row>
    <row r="50" spans="1:33" ht="123" customHeight="1" thickTop="1" thickBot="1" x14ac:dyDescent="0.35">
      <c r="A50" s="346"/>
      <c r="B50" s="346"/>
      <c r="C50" s="349"/>
      <c r="D50" s="349"/>
      <c r="E50" s="346"/>
      <c r="F50" s="346"/>
      <c r="G50" s="346"/>
      <c r="H50" s="346"/>
      <c r="I50" s="346"/>
      <c r="J50" s="346"/>
      <c r="K50" s="346"/>
      <c r="L50" s="346"/>
      <c r="M50" s="346"/>
      <c r="N50" s="19"/>
      <c r="O50" s="19"/>
      <c r="P50" s="19"/>
      <c r="Q50" s="19"/>
      <c r="R50" s="19"/>
      <c r="S50" s="19"/>
      <c r="T50" s="19"/>
      <c r="U50" s="19"/>
      <c r="V50" s="19"/>
      <c r="W50" s="19"/>
      <c r="X50" s="19"/>
      <c r="Y50" s="19"/>
      <c r="Z50" s="19"/>
      <c r="AA50" s="19"/>
      <c r="AB50" s="19"/>
      <c r="AC50" s="19"/>
      <c r="AD50" s="19"/>
      <c r="AE50" s="19"/>
      <c r="AF50" s="19"/>
      <c r="AG50" s="19"/>
    </row>
    <row r="51" spans="1:33" ht="123" customHeight="1" thickTop="1" thickBot="1" x14ac:dyDescent="0.35">
      <c r="A51" s="346"/>
      <c r="B51" s="347" t="str">
        <f>'Mapa final'!B44</f>
        <v>CAU_02</v>
      </c>
      <c r="C51" s="348" t="str">
        <f>'Mapa final'!H44</f>
        <v>Posibilidad de afectación reputacional por pérdida de credibilidad e impacto negativo en la imagen  de la entidad, debido a publicaciones con datos erróneos o imprecisos en las piezas de comunicación e información dirigida a usuarios internos del HOMIL.</v>
      </c>
      <c r="D51" s="348"/>
      <c r="E51" s="350"/>
      <c r="F51" s="345" t="str">
        <f t="shared" ref="F51:M51" si="13">IFERROR(IF($E51="","No",IF($E51="No","No"," "))," ")</f>
        <v>No</v>
      </c>
      <c r="G51" s="345" t="str">
        <f t="shared" si="13"/>
        <v>No</v>
      </c>
      <c r="H51" s="345" t="str">
        <f t="shared" si="13"/>
        <v>No</v>
      </c>
      <c r="I51" s="345" t="str">
        <f t="shared" si="13"/>
        <v>No</v>
      </c>
      <c r="J51" s="345" t="str">
        <f t="shared" si="13"/>
        <v>No</v>
      </c>
      <c r="K51" s="345" t="str">
        <f t="shared" si="13"/>
        <v>No</v>
      </c>
      <c r="L51" s="345" t="str">
        <f t="shared" si="13"/>
        <v>No</v>
      </c>
      <c r="M51" s="345" t="str">
        <f t="shared" si="13"/>
        <v>No</v>
      </c>
      <c r="N51" s="19"/>
      <c r="O51" s="19"/>
      <c r="P51" s="19"/>
      <c r="Q51" s="19"/>
      <c r="R51" s="19"/>
      <c r="S51" s="19"/>
      <c r="T51" s="19"/>
      <c r="U51" s="19"/>
      <c r="V51" s="19"/>
      <c r="W51" s="19"/>
      <c r="X51" s="19"/>
      <c r="Y51" s="19"/>
      <c r="Z51" s="19"/>
      <c r="AA51" s="19"/>
      <c r="AB51" s="19"/>
      <c r="AC51" s="19"/>
      <c r="AD51" s="19"/>
      <c r="AE51" s="19"/>
      <c r="AF51" s="19"/>
      <c r="AG51" s="19"/>
    </row>
    <row r="52" spans="1:33" ht="123" customHeight="1" thickTop="1" thickBot="1" x14ac:dyDescent="0.35">
      <c r="A52" s="346"/>
      <c r="B52" s="346"/>
      <c r="C52" s="349"/>
      <c r="D52" s="349"/>
      <c r="E52" s="346"/>
      <c r="F52" s="346"/>
      <c r="G52" s="346"/>
      <c r="H52" s="346"/>
      <c r="I52" s="346"/>
      <c r="J52" s="346"/>
      <c r="K52" s="346"/>
      <c r="L52" s="346"/>
      <c r="M52" s="346"/>
      <c r="N52" s="19"/>
      <c r="O52" s="19"/>
      <c r="P52" s="19"/>
      <c r="Q52" s="19"/>
      <c r="R52" s="19"/>
      <c r="S52" s="19"/>
      <c r="T52" s="19"/>
      <c r="U52" s="19"/>
      <c r="V52" s="19"/>
      <c r="W52" s="19"/>
      <c r="X52" s="19"/>
      <c r="Y52" s="19"/>
      <c r="Z52" s="19"/>
      <c r="AA52" s="19"/>
      <c r="AB52" s="19"/>
      <c r="AC52" s="19"/>
      <c r="AD52" s="19"/>
      <c r="AE52" s="19"/>
      <c r="AF52" s="19"/>
      <c r="AG52" s="19"/>
    </row>
    <row r="53" spans="1:33" ht="123" customHeight="1" thickTop="1" thickBot="1" x14ac:dyDescent="0.35">
      <c r="A53" s="346"/>
      <c r="B53" s="346"/>
      <c r="C53" s="349"/>
      <c r="D53" s="349"/>
      <c r="E53" s="346"/>
      <c r="F53" s="346"/>
      <c r="G53" s="346"/>
      <c r="H53" s="346"/>
      <c r="I53" s="346"/>
      <c r="J53" s="346"/>
      <c r="K53" s="346"/>
      <c r="L53" s="346"/>
      <c r="M53" s="346"/>
      <c r="N53" s="19"/>
      <c r="O53" s="19"/>
      <c r="P53" s="19"/>
      <c r="Q53" s="19"/>
      <c r="R53" s="19"/>
      <c r="S53" s="19"/>
      <c r="T53" s="19"/>
      <c r="U53" s="19"/>
      <c r="V53" s="19"/>
      <c r="W53" s="19"/>
      <c r="X53" s="19"/>
      <c r="Y53" s="19"/>
      <c r="Z53" s="19"/>
      <c r="AA53" s="19"/>
      <c r="AB53" s="19"/>
      <c r="AC53" s="19"/>
      <c r="AD53" s="19"/>
      <c r="AE53" s="19"/>
      <c r="AF53" s="19"/>
      <c r="AG53" s="19"/>
    </row>
    <row r="54" spans="1:33" ht="123" customHeight="1" thickTop="1" thickBot="1" x14ac:dyDescent="0.35">
      <c r="A54" s="346"/>
      <c r="B54" s="347" t="str">
        <f>'Mapa final'!B45</f>
        <v>CAU_03</v>
      </c>
      <c r="C54" s="348" t="str">
        <f>'Mapa final'!H45</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4" s="348"/>
      <c r="E54" s="350"/>
      <c r="F54" s="345" t="str">
        <f t="shared" ref="F54:M54" si="14">IFERROR(IF($E54="","No",IF($E54="No","No"," "))," ")</f>
        <v>No</v>
      </c>
      <c r="G54" s="345" t="str">
        <f t="shared" si="14"/>
        <v>No</v>
      </c>
      <c r="H54" s="345" t="str">
        <f t="shared" si="14"/>
        <v>No</v>
      </c>
      <c r="I54" s="345" t="str">
        <f t="shared" si="14"/>
        <v>No</v>
      </c>
      <c r="J54" s="345" t="str">
        <f t="shared" si="14"/>
        <v>No</v>
      </c>
      <c r="K54" s="345" t="str">
        <f t="shared" si="14"/>
        <v>No</v>
      </c>
      <c r="L54" s="345" t="str">
        <f t="shared" si="14"/>
        <v>No</v>
      </c>
      <c r="M54" s="345" t="str">
        <f t="shared" si="14"/>
        <v>No</v>
      </c>
      <c r="N54" s="19"/>
      <c r="O54" s="19"/>
      <c r="P54" s="19"/>
      <c r="Q54" s="19"/>
      <c r="R54" s="19"/>
      <c r="S54" s="19"/>
      <c r="T54" s="19"/>
      <c r="U54" s="19"/>
      <c r="V54" s="19"/>
      <c r="W54" s="19"/>
      <c r="X54" s="19"/>
      <c r="Y54" s="19"/>
      <c r="Z54" s="19"/>
      <c r="AA54" s="19"/>
      <c r="AB54" s="19"/>
      <c r="AC54" s="19"/>
      <c r="AD54" s="19"/>
      <c r="AE54" s="19"/>
      <c r="AF54" s="19"/>
      <c r="AG54" s="19"/>
    </row>
    <row r="55" spans="1:33" ht="123" customHeight="1" thickTop="1" thickBot="1" x14ac:dyDescent="0.35">
      <c r="A55" s="346"/>
      <c r="B55" s="346"/>
      <c r="C55" s="349"/>
      <c r="D55" s="349"/>
      <c r="E55" s="346"/>
      <c r="F55" s="346"/>
      <c r="G55" s="346"/>
      <c r="H55" s="346"/>
      <c r="I55" s="346"/>
      <c r="J55" s="346"/>
      <c r="K55" s="346"/>
      <c r="L55" s="346"/>
      <c r="M55" s="346"/>
      <c r="N55" s="19"/>
      <c r="O55" s="19"/>
      <c r="P55" s="19"/>
      <c r="Q55" s="19"/>
      <c r="R55" s="19"/>
      <c r="S55" s="19"/>
      <c r="T55" s="19"/>
      <c r="U55" s="19"/>
      <c r="V55" s="19"/>
      <c r="W55" s="19"/>
      <c r="X55" s="19"/>
      <c r="Y55" s="19"/>
      <c r="Z55" s="19"/>
      <c r="AA55" s="19"/>
      <c r="AB55" s="19"/>
      <c r="AC55" s="19"/>
      <c r="AD55" s="19"/>
      <c r="AE55" s="19"/>
      <c r="AF55" s="19"/>
      <c r="AG55" s="19"/>
    </row>
    <row r="56" spans="1:33" ht="123" customHeight="1" thickTop="1" thickBot="1" x14ac:dyDescent="0.35">
      <c r="A56" s="346"/>
      <c r="B56" s="346"/>
      <c r="C56" s="349"/>
      <c r="D56" s="349"/>
      <c r="E56" s="346"/>
      <c r="F56" s="346"/>
      <c r="G56" s="346"/>
      <c r="H56" s="346"/>
      <c r="I56" s="346"/>
      <c r="J56" s="346"/>
      <c r="K56" s="346"/>
      <c r="L56" s="346"/>
      <c r="M56" s="346"/>
      <c r="N56" s="19"/>
      <c r="O56" s="19"/>
      <c r="P56" s="19"/>
      <c r="Q56" s="19"/>
      <c r="R56" s="19"/>
      <c r="S56" s="19"/>
      <c r="T56" s="19"/>
      <c r="U56" s="19"/>
      <c r="V56" s="19"/>
      <c r="W56" s="19"/>
      <c r="X56" s="19"/>
      <c r="Y56" s="19"/>
      <c r="Z56" s="19"/>
      <c r="AA56" s="19"/>
      <c r="AB56" s="19"/>
      <c r="AC56" s="19"/>
      <c r="AD56" s="19"/>
      <c r="AE56" s="19"/>
      <c r="AF56" s="19"/>
      <c r="AG56" s="19"/>
    </row>
    <row r="57" spans="1:33" ht="123" customHeight="1" thickTop="1" thickBot="1" x14ac:dyDescent="0.35">
      <c r="A57" s="346"/>
      <c r="B57" s="347" t="str">
        <f>'Mapa final'!B48</f>
        <v>GAAF_01</v>
      </c>
      <c r="C57" s="348" t="str">
        <f>'Mapa final'!H48</f>
        <v>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v>
      </c>
      <c r="D57" s="348"/>
      <c r="E57" s="350"/>
      <c r="F57" s="345" t="str">
        <f t="shared" ref="F57:M57" si="15">IFERROR(IF($E57="","No",IF($E57="No","No"," "))," ")</f>
        <v>No</v>
      </c>
      <c r="G57" s="345" t="str">
        <f t="shared" si="15"/>
        <v>No</v>
      </c>
      <c r="H57" s="345" t="str">
        <f t="shared" si="15"/>
        <v>No</v>
      </c>
      <c r="I57" s="345" t="str">
        <f t="shared" si="15"/>
        <v>No</v>
      </c>
      <c r="J57" s="345" t="str">
        <f t="shared" si="15"/>
        <v>No</v>
      </c>
      <c r="K57" s="345" t="str">
        <f t="shared" si="15"/>
        <v>No</v>
      </c>
      <c r="L57" s="345" t="str">
        <f t="shared" si="15"/>
        <v>No</v>
      </c>
      <c r="M57" s="345" t="str">
        <f t="shared" si="15"/>
        <v>No</v>
      </c>
      <c r="N57" s="19"/>
      <c r="O57" s="19"/>
      <c r="P57" s="19"/>
      <c r="Q57" s="19"/>
      <c r="R57" s="19"/>
      <c r="S57" s="19"/>
      <c r="T57" s="19"/>
      <c r="U57" s="19"/>
      <c r="V57" s="19"/>
      <c r="W57" s="19"/>
      <c r="X57" s="19"/>
      <c r="Y57" s="19"/>
      <c r="Z57" s="19"/>
      <c r="AA57" s="19"/>
      <c r="AB57" s="19"/>
      <c r="AC57" s="19"/>
      <c r="AD57" s="19"/>
      <c r="AE57" s="19"/>
      <c r="AF57" s="19"/>
      <c r="AG57" s="19"/>
    </row>
    <row r="58" spans="1:33" ht="123" customHeight="1" thickTop="1" thickBot="1" x14ac:dyDescent="0.35">
      <c r="A58" s="346"/>
      <c r="B58" s="346"/>
      <c r="C58" s="349"/>
      <c r="D58" s="349"/>
      <c r="E58" s="346"/>
      <c r="F58" s="346"/>
      <c r="G58" s="346"/>
      <c r="H58" s="346"/>
      <c r="I58" s="346"/>
      <c r="J58" s="346"/>
      <c r="K58" s="346"/>
      <c r="L58" s="346"/>
      <c r="M58" s="346"/>
      <c r="N58" s="19"/>
      <c r="O58" s="19"/>
      <c r="P58" s="19"/>
      <c r="Q58" s="19"/>
      <c r="R58" s="19"/>
      <c r="S58" s="19"/>
      <c r="T58" s="19"/>
      <c r="U58" s="19"/>
      <c r="V58" s="19"/>
      <c r="W58" s="19"/>
      <c r="X58" s="19"/>
      <c r="Y58" s="19"/>
      <c r="Z58" s="19"/>
      <c r="AA58" s="19"/>
      <c r="AB58" s="19"/>
      <c r="AC58" s="19"/>
      <c r="AD58" s="19"/>
      <c r="AE58" s="19"/>
      <c r="AF58" s="19"/>
      <c r="AG58" s="19"/>
    </row>
    <row r="59" spans="1:33" ht="123" customHeight="1" thickTop="1" thickBot="1" x14ac:dyDescent="0.35">
      <c r="A59" s="346"/>
      <c r="B59" s="346"/>
      <c r="C59" s="349"/>
      <c r="D59" s="349"/>
      <c r="E59" s="346"/>
      <c r="F59" s="346"/>
      <c r="G59" s="346"/>
      <c r="H59" s="346"/>
      <c r="I59" s="346"/>
      <c r="J59" s="346"/>
      <c r="K59" s="346"/>
      <c r="L59" s="346"/>
      <c r="M59" s="346"/>
      <c r="N59" s="19"/>
      <c r="O59" s="19"/>
      <c r="P59" s="19"/>
      <c r="Q59" s="19"/>
      <c r="R59" s="19"/>
      <c r="S59" s="19"/>
      <c r="T59" s="19"/>
      <c r="U59" s="19"/>
      <c r="V59" s="19"/>
      <c r="W59" s="19"/>
      <c r="X59" s="19"/>
      <c r="Y59" s="19"/>
      <c r="Z59" s="19"/>
      <c r="AA59" s="19"/>
      <c r="AB59" s="19"/>
      <c r="AC59" s="19"/>
      <c r="AD59" s="19"/>
      <c r="AE59" s="19"/>
      <c r="AF59" s="19"/>
      <c r="AG59" s="19"/>
    </row>
    <row r="60" spans="1:33" ht="123" customHeight="1" thickTop="1" thickBot="1" x14ac:dyDescent="0.35">
      <c r="A60" s="346"/>
      <c r="B60" s="347" t="str">
        <f>'Mapa final'!B57</f>
        <v>GAAF_03</v>
      </c>
      <c r="C60" s="348" t="str">
        <f>'Mapa final'!H57</f>
        <v xml:space="preserve">Posibilidad de afectación reputacional por lesión o daño en la salud del paciente, debido a falta de oportunidad en el inicio o continuidad de la farmacoterapia a los usuarios atendidos por el HOMIL.
</v>
      </c>
      <c r="D60" s="348"/>
      <c r="E60" s="350"/>
      <c r="F60" s="345" t="str">
        <f t="shared" ref="F60:M60" si="16">IFERROR(IF($E60="","No",IF($E60="No","No"," "))," ")</f>
        <v>No</v>
      </c>
      <c r="G60" s="345" t="str">
        <f t="shared" si="16"/>
        <v>No</v>
      </c>
      <c r="H60" s="345" t="str">
        <f t="shared" si="16"/>
        <v>No</v>
      </c>
      <c r="I60" s="345" t="str">
        <f t="shared" si="16"/>
        <v>No</v>
      </c>
      <c r="J60" s="345" t="str">
        <f t="shared" si="16"/>
        <v>No</v>
      </c>
      <c r="K60" s="345" t="str">
        <f t="shared" si="16"/>
        <v>No</v>
      </c>
      <c r="L60" s="345" t="str">
        <f t="shared" si="16"/>
        <v>No</v>
      </c>
      <c r="M60" s="345" t="str">
        <f t="shared" si="16"/>
        <v>No</v>
      </c>
      <c r="N60" s="19"/>
      <c r="O60" s="19"/>
      <c r="P60" s="19"/>
      <c r="Q60" s="19"/>
      <c r="R60" s="19"/>
      <c r="S60" s="19"/>
      <c r="T60" s="19"/>
      <c r="U60" s="19"/>
      <c r="V60" s="19"/>
      <c r="W60" s="19"/>
      <c r="X60" s="19"/>
      <c r="Y60" s="19"/>
      <c r="Z60" s="19"/>
      <c r="AA60" s="19"/>
      <c r="AB60" s="19"/>
      <c r="AC60" s="19"/>
      <c r="AD60" s="19"/>
      <c r="AE60" s="19"/>
      <c r="AF60" s="19"/>
      <c r="AG60" s="19"/>
    </row>
    <row r="61" spans="1:33" ht="123" customHeight="1" thickTop="1" thickBot="1" x14ac:dyDescent="0.35">
      <c r="A61" s="346"/>
      <c r="B61" s="346"/>
      <c r="C61" s="349"/>
      <c r="D61" s="349"/>
      <c r="E61" s="346"/>
      <c r="F61" s="346"/>
      <c r="G61" s="346"/>
      <c r="H61" s="346"/>
      <c r="I61" s="346"/>
      <c r="J61" s="346"/>
      <c r="K61" s="346"/>
      <c r="L61" s="346"/>
      <c r="M61" s="346"/>
      <c r="N61" s="19"/>
      <c r="O61" s="19"/>
      <c r="P61" s="19"/>
      <c r="Q61" s="19"/>
      <c r="R61" s="19"/>
      <c r="S61" s="19"/>
      <c r="T61" s="19"/>
      <c r="U61" s="19"/>
      <c r="V61" s="19"/>
      <c r="W61" s="19"/>
      <c r="X61" s="19"/>
      <c r="Y61" s="19"/>
      <c r="Z61" s="19"/>
      <c r="AA61" s="19"/>
      <c r="AB61" s="19"/>
      <c r="AC61" s="19"/>
      <c r="AD61" s="19"/>
      <c r="AE61" s="19"/>
      <c r="AF61" s="19"/>
      <c r="AG61" s="19"/>
    </row>
    <row r="62" spans="1:33" ht="123" customHeight="1" thickTop="1" thickBot="1" x14ac:dyDescent="0.35">
      <c r="A62" s="346"/>
      <c r="B62" s="346"/>
      <c r="C62" s="349"/>
      <c r="D62" s="349"/>
      <c r="E62" s="346"/>
      <c r="F62" s="346"/>
      <c r="G62" s="346"/>
      <c r="H62" s="346"/>
      <c r="I62" s="346"/>
      <c r="J62" s="346"/>
      <c r="K62" s="346"/>
      <c r="L62" s="346"/>
      <c r="M62" s="346"/>
      <c r="N62" s="19"/>
      <c r="O62" s="19"/>
      <c r="P62" s="19"/>
      <c r="Q62" s="19"/>
      <c r="R62" s="19"/>
      <c r="S62" s="19"/>
      <c r="T62" s="19"/>
      <c r="U62" s="19"/>
      <c r="V62" s="19"/>
      <c r="W62" s="19"/>
      <c r="X62" s="19"/>
      <c r="Y62" s="19"/>
      <c r="Z62" s="19"/>
      <c r="AA62" s="19"/>
      <c r="AB62" s="19"/>
      <c r="AC62" s="19"/>
      <c r="AD62" s="19"/>
      <c r="AE62" s="19"/>
      <c r="AF62" s="19"/>
      <c r="AG62" s="19"/>
    </row>
    <row r="63" spans="1:33" ht="123" customHeight="1" thickTop="1" thickBot="1" x14ac:dyDescent="0.35">
      <c r="A63" s="346"/>
      <c r="B63" s="347" t="str">
        <f>'Mapa final'!B60</f>
        <v>GAAF_05</v>
      </c>
      <c r="C63" s="348" t="str">
        <f>'Mapa final'!H60</f>
        <v>Posibilidad de afectación económica y reputacional por lesión o daño a la salud del paciente, debido a dispensación de medicamentos vencidos o diferentes a los prescritos.</v>
      </c>
      <c r="D63" s="348"/>
      <c r="E63" s="350"/>
      <c r="F63" s="345" t="str">
        <f t="shared" ref="F63:M63" si="17">IFERROR(IF($E63="","No",IF($E63="No","No"," "))," ")</f>
        <v>No</v>
      </c>
      <c r="G63" s="345" t="str">
        <f t="shared" si="17"/>
        <v>No</v>
      </c>
      <c r="H63" s="345" t="str">
        <f t="shared" si="17"/>
        <v>No</v>
      </c>
      <c r="I63" s="345" t="str">
        <f t="shared" si="17"/>
        <v>No</v>
      </c>
      <c r="J63" s="345" t="str">
        <f t="shared" si="17"/>
        <v>No</v>
      </c>
      <c r="K63" s="345" t="str">
        <f t="shared" si="17"/>
        <v>No</v>
      </c>
      <c r="L63" s="345" t="str">
        <f t="shared" si="17"/>
        <v>No</v>
      </c>
      <c r="M63" s="345" t="str">
        <f t="shared" si="17"/>
        <v>No</v>
      </c>
      <c r="N63" s="19"/>
      <c r="O63" s="19"/>
      <c r="P63" s="19"/>
      <c r="Q63" s="19"/>
      <c r="R63" s="19"/>
      <c r="S63" s="19"/>
      <c r="T63" s="19"/>
      <c r="U63" s="19"/>
      <c r="V63" s="19"/>
      <c r="W63" s="19"/>
      <c r="X63" s="19"/>
      <c r="Y63" s="19"/>
      <c r="Z63" s="19"/>
      <c r="AA63" s="19"/>
      <c r="AB63" s="19"/>
      <c r="AC63" s="19"/>
      <c r="AD63" s="19"/>
      <c r="AE63" s="19"/>
      <c r="AF63" s="19"/>
      <c r="AG63" s="19"/>
    </row>
    <row r="64" spans="1:33" ht="123" customHeight="1" thickTop="1" thickBot="1" x14ac:dyDescent="0.35">
      <c r="A64" s="346"/>
      <c r="B64" s="346"/>
      <c r="C64" s="349"/>
      <c r="D64" s="349"/>
      <c r="E64" s="346"/>
      <c r="F64" s="346"/>
      <c r="G64" s="346"/>
      <c r="H64" s="346"/>
      <c r="I64" s="346"/>
      <c r="J64" s="346"/>
      <c r="K64" s="346"/>
      <c r="L64" s="346"/>
      <c r="M64" s="346"/>
      <c r="N64" s="19"/>
      <c r="O64" s="19"/>
      <c r="P64" s="19"/>
      <c r="Q64" s="19"/>
      <c r="R64" s="19"/>
      <c r="S64" s="19"/>
      <c r="T64" s="19"/>
      <c r="U64" s="19"/>
      <c r="V64" s="19"/>
      <c r="W64" s="19"/>
      <c r="X64" s="19"/>
      <c r="Y64" s="19"/>
      <c r="Z64" s="19"/>
      <c r="AA64" s="19"/>
      <c r="AB64" s="19"/>
      <c r="AC64" s="19"/>
      <c r="AD64" s="19"/>
      <c r="AE64" s="19"/>
      <c r="AF64" s="19"/>
      <c r="AG64" s="19"/>
    </row>
    <row r="65" spans="1:33" ht="123" customHeight="1" thickTop="1" thickBot="1" x14ac:dyDescent="0.35">
      <c r="A65" s="346"/>
      <c r="B65" s="346"/>
      <c r="C65" s="349"/>
      <c r="D65" s="349"/>
      <c r="E65" s="346"/>
      <c r="F65" s="346"/>
      <c r="G65" s="346"/>
      <c r="H65" s="346"/>
      <c r="I65" s="346"/>
      <c r="J65" s="346"/>
      <c r="K65" s="346"/>
      <c r="L65" s="346"/>
      <c r="M65" s="346"/>
      <c r="N65" s="19"/>
      <c r="O65" s="19"/>
      <c r="P65" s="19"/>
      <c r="Q65" s="19"/>
      <c r="R65" s="19"/>
      <c r="S65" s="19"/>
      <c r="T65" s="19"/>
      <c r="U65" s="19"/>
      <c r="V65" s="19"/>
      <c r="W65" s="19"/>
      <c r="X65" s="19"/>
      <c r="Y65" s="19"/>
      <c r="Z65" s="19"/>
      <c r="AA65" s="19"/>
      <c r="AB65" s="19"/>
      <c r="AC65" s="19"/>
      <c r="AD65" s="19"/>
      <c r="AE65" s="19"/>
      <c r="AF65" s="19"/>
      <c r="AG65" s="19"/>
    </row>
    <row r="66" spans="1:33" ht="123" customHeight="1" thickTop="1" thickBot="1" x14ac:dyDescent="0.35">
      <c r="A66" s="346"/>
      <c r="B66" s="347" t="str">
        <f>'Mapa final'!B63</f>
        <v>GAAF_08</v>
      </c>
      <c r="C66" s="348" t="str">
        <f>'Mapa final'!H63</f>
        <v>Posibilidad de afectación reputacional por lesión o daño en la salud del paciente debido a liberación de un medicamento adecuado en la CAM que no corresponde con lo prescrito, producto de errores del personal en la interpretación de la prescripción médica, procesos de producción y liberación de medicamentos, sin cumplir requisitos de calidad.
Nota: La materialización del riesgo se presenta cuando se libera la adecuación  del medicamento por la CAM</v>
      </c>
      <c r="D66" s="348"/>
      <c r="E66" s="350"/>
      <c r="F66" s="345" t="str">
        <f t="shared" ref="F66:M66" si="18">IFERROR(IF($E66="","No",IF($E66="No","No"," "))," ")</f>
        <v>No</v>
      </c>
      <c r="G66" s="345" t="str">
        <f t="shared" si="18"/>
        <v>No</v>
      </c>
      <c r="H66" s="345" t="str">
        <f t="shared" si="18"/>
        <v>No</v>
      </c>
      <c r="I66" s="345" t="str">
        <f t="shared" si="18"/>
        <v>No</v>
      </c>
      <c r="J66" s="345" t="str">
        <f t="shared" si="18"/>
        <v>No</v>
      </c>
      <c r="K66" s="345" t="str">
        <f t="shared" si="18"/>
        <v>No</v>
      </c>
      <c r="L66" s="345" t="str">
        <f t="shared" si="18"/>
        <v>No</v>
      </c>
      <c r="M66" s="345" t="str">
        <f t="shared" si="18"/>
        <v>No</v>
      </c>
      <c r="N66" s="19"/>
      <c r="O66" s="19"/>
      <c r="P66" s="19"/>
      <c r="Q66" s="19"/>
      <c r="R66" s="19"/>
      <c r="S66" s="19"/>
      <c r="T66" s="19"/>
      <c r="U66" s="19"/>
      <c r="V66" s="19"/>
      <c r="W66" s="19"/>
      <c r="X66" s="19"/>
      <c r="Y66" s="19"/>
      <c r="Z66" s="19"/>
      <c r="AA66" s="19"/>
      <c r="AB66" s="19"/>
      <c r="AC66" s="19"/>
      <c r="AD66" s="19"/>
      <c r="AE66" s="19"/>
      <c r="AF66" s="19"/>
      <c r="AG66" s="19"/>
    </row>
    <row r="67" spans="1:33" ht="123" customHeight="1" thickTop="1" thickBot="1" x14ac:dyDescent="0.35">
      <c r="A67" s="346"/>
      <c r="B67" s="346"/>
      <c r="C67" s="349"/>
      <c r="D67" s="349"/>
      <c r="E67" s="346"/>
      <c r="F67" s="346"/>
      <c r="G67" s="346"/>
      <c r="H67" s="346"/>
      <c r="I67" s="346"/>
      <c r="J67" s="346"/>
      <c r="K67" s="346"/>
      <c r="L67" s="346"/>
      <c r="M67" s="346"/>
      <c r="N67" s="19"/>
      <c r="O67" s="19"/>
      <c r="P67" s="19"/>
      <c r="Q67" s="19"/>
      <c r="R67" s="19"/>
      <c r="S67" s="19"/>
      <c r="T67" s="19"/>
      <c r="U67" s="19"/>
      <c r="V67" s="19"/>
      <c r="W67" s="19"/>
      <c r="X67" s="19"/>
      <c r="Y67" s="19"/>
      <c r="Z67" s="19"/>
      <c r="AA67" s="19"/>
      <c r="AB67" s="19"/>
      <c r="AC67" s="19"/>
      <c r="AD67" s="19"/>
      <c r="AE67" s="19"/>
      <c r="AF67" s="19"/>
      <c r="AG67" s="19"/>
    </row>
    <row r="68" spans="1:33" ht="123" customHeight="1" thickTop="1" thickBot="1" x14ac:dyDescent="0.35">
      <c r="A68" s="346"/>
      <c r="B68" s="346"/>
      <c r="C68" s="349"/>
      <c r="D68" s="349"/>
      <c r="E68" s="346"/>
      <c r="F68" s="346"/>
      <c r="G68" s="346"/>
      <c r="H68" s="346"/>
      <c r="I68" s="346"/>
      <c r="J68" s="346"/>
      <c r="K68" s="346"/>
      <c r="L68" s="346"/>
      <c r="M68" s="346"/>
      <c r="N68" s="19"/>
      <c r="O68" s="19"/>
      <c r="P68" s="19"/>
      <c r="Q68" s="19"/>
      <c r="R68" s="19"/>
      <c r="S68" s="19"/>
      <c r="T68" s="19"/>
      <c r="U68" s="19"/>
      <c r="V68" s="19"/>
      <c r="W68" s="19"/>
      <c r="X68" s="19"/>
      <c r="Y68" s="19"/>
      <c r="Z68" s="19"/>
      <c r="AA68" s="19"/>
      <c r="AB68" s="19"/>
      <c r="AC68" s="19"/>
      <c r="AD68" s="19"/>
      <c r="AE68" s="19"/>
      <c r="AF68" s="19"/>
      <c r="AG68" s="19"/>
    </row>
    <row r="69" spans="1:33" ht="123" customHeight="1" thickTop="1" thickBot="1" x14ac:dyDescent="0.35">
      <c r="A69" s="346"/>
      <c r="B69" s="347" t="str">
        <f>'Mapa final'!B65</f>
        <v>GAAF_09</v>
      </c>
      <c r="C69" s="348" t="str">
        <f>'Mapa final'!H65</f>
        <v>Posibilidad de afectación económica y reputacional por contaminación microbiológica en el área de producción de la CAM, debido a falta de adherencia a protocolos de limpieza y desinfección o una externalidad no controlada.</v>
      </c>
      <c r="D69" s="348"/>
      <c r="E69" s="350"/>
      <c r="F69" s="345" t="str">
        <f t="shared" ref="F69:M69" si="19">IFERROR(IF($E69="","No",IF($E69="No","No"," "))," ")</f>
        <v>No</v>
      </c>
      <c r="G69" s="345" t="str">
        <f t="shared" si="19"/>
        <v>No</v>
      </c>
      <c r="H69" s="345" t="str">
        <f t="shared" si="19"/>
        <v>No</v>
      </c>
      <c r="I69" s="345" t="str">
        <f t="shared" si="19"/>
        <v>No</v>
      </c>
      <c r="J69" s="345" t="str">
        <f t="shared" si="19"/>
        <v>No</v>
      </c>
      <c r="K69" s="345" t="str">
        <f t="shared" si="19"/>
        <v>No</v>
      </c>
      <c r="L69" s="345" t="str">
        <f t="shared" si="19"/>
        <v>No</v>
      </c>
      <c r="M69" s="345" t="str">
        <f t="shared" si="19"/>
        <v>No</v>
      </c>
      <c r="N69" s="19"/>
      <c r="O69" s="19"/>
      <c r="P69" s="19"/>
      <c r="Q69" s="19"/>
      <c r="R69" s="19"/>
      <c r="S69" s="19"/>
      <c r="T69" s="19"/>
      <c r="U69" s="19"/>
      <c r="V69" s="19"/>
      <c r="W69" s="19"/>
      <c r="X69" s="19"/>
      <c r="Y69" s="19"/>
      <c r="Z69" s="19"/>
      <c r="AA69" s="19"/>
      <c r="AB69" s="19"/>
      <c r="AC69" s="19"/>
      <c r="AD69" s="19"/>
      <c r="AE69" s="19"/>
      <c r="AF69" s="19"/>
      <c r="AG69" s="19"/>
    </row>
    <row r="70" spans="1:33" ht="123" customHeight="1" thickTop="1" thickBot="1" x14ac:dyDescent="0.35">
      <c r="A70" s="346"/>
      <c r="B70" s="346"/>
      <c r="C70" s="349"/>
      <c r="D70" s="349"/>
      <c r="E70" s="346"/>
      <c r="F70" s="346"/>
      <c r="G70" s="346"/>
      <c r="H70" s="346"/>
      <c r="I70" s="346"/>
      <c r="J70" s="346"/>
      <c r="K70" s="346"/>
      <c r="L70" s="346"/>
      <c r="M70" s="346"/>
      <c r="N70" s="19"/>
      <c r="O70" s="19"/>
      <c r="P70" s="19"/>
      <c r="Q70" s="19"/>
      <c r="R70" s="19"/>
      <c r="S70" s="19"/>
      <c r="T70" s="19"/>
      <c r="U70" s="19"/>
      <c r="V70" s="19"/>
      <c r="W70" s="19"/>
      <c r="X70" s="19"/>
      <c r="Y70" s="19"/>
      <c r="Z70" s="19"/>
      <c r="AA70" s="19"/>
      <c r="AB70" s="19"/>
      <c r="AC70" s="19"/>
      <c r="AD70" s="19"/>
      <c r="AE70" s="19"/>
      <c r="AF70" s="19"/>
      <c r="AG70" s="19"/>
    </row>
    <row r="71" spans="1:33" ht="123" customHeight="1" thickTop="1" thickBot="1" x14ac:dyDescent="0.35">
      <c r="A71" s="346"/>
      <c r="B71" s="346"/>
      <c r="C71" s="349"/>
      <c r="D71" s="349"/>
      <c r="E71" s="346"/>
      <c r="F71" s="346"/>
      <c r="G71" s="346"/>
      <c r="H71" s="346"/>
      <c r="I71" s="346"/>
      <c r="J71" s="346"/>
      <c r="K71" s="346"/>
      <c r="L71" s="346"/>
      <c r="M71" s="346"/>
      <c r="N71" s="19"/>
      <c r="O71" s="19"/>
      <c r="P71" s="19"/>
      <c r="Q71" s="19"/>
      <c r="R71" s="19"/>
      <c r="S71" s="19"/>
      <c r="T71" s="19"/>
      <c r="U71" s="19"/>
      <c r="V71" s="19"/>
      <c r="W71" s="19"/>
      <c r="X71" s="19"/>
      <c r="Y71" s="19"/>
      <c r="Z71" s="19"/>
      <c r="AA71" s="19"/>
      <c r="AB71" s="19"/>
      <c r="AC71" s="19"/>
      <c r="AD71" s="19"/>
      <c r="AE71" s="19"/>
      <c r="AF71" s="19"/>
      <c r="AG71" s="19"/>
    </row>
    <row r="72" spans="1:33" ht="16.5" customHeight="1" thickTop="1" x14ac:dyDescent="0.3">
      <c r="A72" s="19"/>
      <c r="B72" s="19"/>
      <c r="C72" s="200"/>
      <c r="D72" s="200"/>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row>
    <row r="73" spans="1:33" ht="16.5" customHeight="1" x14ac:dyDescent="0.3">
      <c r="A73" s="19"/>
      <c r="B73" s="19"/>
      <c r="C73" s="200"/>
      <c r="D73" s="200"/>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row>
    <row r="74" spans="1:33" ht="16.5" customHeight="1" x14ac:dyDescent="0.3">
      <c r="A74" s="19"/>
      <c r="B74" s="19"/>
      <c r="C74" s="200"/>
      <c r="D74" s="200"/>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row>
    <row r="75" spans="1:33" ht="16.5" customHeight="1" x14ac:dyDescent="0.3">
      <c r="A75" s="19"/>
      <c r="B75" s="19"/>
      <c r="C75" s="200"/>
      <c r="D75" s="200"/>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row>
    <row r="76" spans="1:33" ht="16.5" customHeight="1" x14ac:dyDescent="0.3">
      <c r="A76" s="19"/>
      <c r="B76" s="19"/>
      <c r="C76" s="200"/>
      <c r="D76" s="200"/>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row>
    <row r="77" spans="1:33" ht="16.5" customHeight="1" x14ac:dyDescent="0.3">
      <c r="A77" s="19"/>
      <c r="B77" s="19"/>
      <c r="C77" s="200"/>
      <c r="D77" s="200"/>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8"/>
      <c r="AE77" s="18"/>
      <c r="AF77" s="18"/>
      <c r="AG77" s="18"/>
    </row>
    <row r="78" spans="1:33" ht="16.5" customHeight="1" x14ac:dyDescent="0.3">
      <c r="A78" s="19"/>
      <c r="B78" s="19"/>
      <c r="C78" s="200"/>
      <c r="D78" s="200"/>
      <c r="E78" s="19"/>
      <c r="F78" s="19"/>
      <c r="G78" s="19"/>
      <c r="H78" s="19"/>
      <c r="I78" s="19"/>
      <c r="J78" s="19"/>
      <c r="K78" s="19"/>
      <c r="L78" s="19"/>
      <c r="M78" s="19"/>
      <c r="N78" s="19"/>
      <c r="O78" s="19"/>
      <c r="P78" s="19"/>
      <c r="Q78" s="19"/>
      <c r="R78" s="19"/>
      <c r="S78" s="19"/>
      <c r="T78" s="19"/>
      <c r="U78" s="19"/>
      <c r="V78" s="19"/>
      <c r="W78" s="19"/>
      <c r="X78" s="19"/>
      <c r="Y78" s="19"/>
      <c r="Z78" s="19"/>
      <c r="AA78" s="19"/>
      <c r="AB78" s="19"/>
      <c r="AC78" s="19"/>
      <c r="AD78" s="18"/>
      <c r="AE78" s="18"/>
      <c r="AF78" s="18"/>
      <c r="AG78" s="18"/>
    </row>
    <row r="79" spans="1:33" ht="16.5" customHeight="1" x14ac:dyDescent="0.3">
      <c r="A79" s="19"/>
      <c r="B79" s="19"/>
      <c r="C79" s="200"/>
      <c r="D79" s="200"/>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8"/>
      <c r="AE79" s="18"/>
      <c r="AF79" s="18"/>
      <c r="AG79" s="18"/>
    </row>
    <row r="80" spans="1:33" ht="16.5" customHeight="1" x14ac:dyDescent="0.3">
      <c r="A80" s="19"/>
      <c r="B80" s="19"/>
      <c r="C80" s="200"/>
      <c r="D80" s="200"/>
      <c r="E80" s="19"/>
      <c r="F80" s="19"/>
      <c r="G80" s="19"/>
      <c r="H80" s="19"/>
      <c r="I80" s="19"/>
      <c r="J80" s="19"/>
      <c r="K80" s="19"/>
      <c r="L80" s="19"/>
      <c r="M80" s="19"/>
      <c r="N80" s="19"/>
      <c r="O80" s="19"/>
      <c r="P80" s="19"/>
      <c r="Q80" s="19"/>
      <c r="R80" s="19"/>
      <c r="S80" s="19"/>
      <c r="T80" s="19"/>
      <c r="U80" s="19"/>
      <c r="V80" s="19"/>
      <c r="W80" s="19"/>
      <c r="X80" s="19"/>
      <c r="Y80" s="19"/>
      <c r="Z80" s="19"/>
      <c r="AA80" s="19"/>
      <c r="AB80" s="19"/>
      <c r="AC80" s="19"/>
      <c r="AD80" s="18"/>
      <c r="AE80" s="18"/>
      <c r="AF80" s="18"/>
      <c r="AG80" s="18"/>
    </row>
    <row r="81" spans="1:33" ht="16.5" customHeight="1" x14ac:dyDescent="0.3">
      <c r="A81" s="19"/>
      <c r="B81" s="19"/>
      <c r="C81" s="200"/>
      <c r="D81" s="200"/>
      <c r="E81" s="19"/>
      <c r="F81" s="19"/>
      <c r="G81" s="19"/>
      <c r="H81" s="19"/>
      <c r="I81" s="19"/>
      <c r="J81" s="19"/>
      <c r="K81" s="19"/>
      <c r="L81" s="19"/>
      <c r="M81" s="19"/>
      <c r="N81" s="19"/>
      <c r="O81" s="19"/>
      <c r="P81" s="19"/>
      <c r="Q81" s="19"/>
      <c r="R81" s="19"/>
      <c r="S81" s="19"/>
      <c r="T81" s="19"/>
      <c r="U81" s="19"/>
      <c r="V81" s="19"/>
      <c r="W81" s="19"/>
      <c r="X81" s="19"/>
      <c r="Y81" s="19"/>
      <c r="Z81" s="19"/>
      <c r="AA81" s="19"/>
      <c r="AB81" s="19"/>
      <c r="AC81" s="19"/>
      <c r="AD81" s="18"/>
      <c r="AE81" s="18"/>
      <c r="AF81" s="18"/>
      <c r="AG81" s="18"/>
    </row>
    <row r="82" spans="1:33" ht="16.5" customHeight="1" x14ac:dyDescent="0.3">
      <c r="A82" s="19"/>
      <c r="B82" s="19"/>
      <c r="C82" s="200"/>
      <c r="D82" s="200"/>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8"/>
      <c r="AE82" s="18"/>
      <c r="AF82" s="18"/>
      <c r="AG82" s="18"/>
    </row>
    <row r="83" spans="1:33" ht="16.5" customHeight="1" x14ac:dyDescent="0.3">
      <c r="A83" s="19"/>
      <c r="B83" s="19"/>
      <c r="C83" s="200"/>
      <c r="D83" s="200"/>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8"/>
      <c r="AE83" s="18"/>
      <c r="AF83" s="18"/>
      <c r="AG83" s="18"/>
    </row>
    <row r="84" spans="1:33" ht="16.5" customHeight="1" x14ac:dyDescent="0.3">
      <c r="A84" s="19"/>
      <c r="B84" s="19"/>
      <c r="C84" s="200"/>
      <c r="D84" s="200"/>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8"/>
      <c r="AE84" s="18"/>
      <c r="AF84" s="18"/>
      <c r="AG84" s="18"/>
    </row>
    <row r="85" spans="1:33" ht="16.5" customHeight="1" x14ac:dyDescent="0.3">
      <c r="A85" s="20"/>
      <c r="B85" s="20"/>
      <c r="C85" s="200"/>
      <c r="D85" s="200"/>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8"/>
      <c r="AE85" s="18"/>
      <c r="AF85" s="18"/>
      <c r="AG85" s="18"/>
    </row>
    <row r="86" spans="1:33" ht="16.5" customHeight="1" x14ac:dyDescent="0.3">
      <c r="A86" s="20"/>
      <c r="B86" s="20"/>
      <c r="C86" s="200"/>
      <c r="D86" s="200"/>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8"/>
      <c r="AE86" s="18"/>
      <c r="AF86" s="18"/>
      <c r="AG86" s="18"/>
    </row>
    <row r="87" spans="1:33" ht="16.5" customHeight="1" x14ac:dyDescent="0.3">
      <c r="A87" s="20"/>
      <c r="B87" s="20"/>
      <c r="C87" s="200"/>
      <c r="D87" s="200"/>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8"/>
      <c r="AE87" s="18"/>
      <c r="AF87" s="18"/>
      <c r="AG87" s="18"/>
    </row>
    <row r="88" spans="1:33" ht="16.5" customHeight="1" x14ac:dyDescent="0.3">
      <c r="A88" s="19"/>
      <c r="B88" s="19"/>
      <c r="C88" s="200"/>
      <c r="D88" s="200"/>
      <c r="E88" s="19"/>
      <c r="F88" s="19"/>
      <c r="G88" s="19"/>
      <c r="H88" s="19"/>
      <c r="I88" s="19"/>
      <c r="J88" s="19"/>
      <c r="K88" s="19"/>
      <c r="L88" s="19"/>
      <c r="M88" s="19"/>
      <c r="N88" s="18"/>
      <c r="O88" s="18"/>
      <c r="P88" s="18"/>
      <c r="Q88" s="18"/>
      <c r="R88" s="18"/>
      <c r="S88" s="18"/>
      <c r="T88" s="18"/>
      <c r="U88" s="18"/>
      <c r="V88" s="18"/>
      <c r="W88" s="18"/>
      <c r="X88" s="18"/>
      <c r="Y88" s="18"/>
      <c r="Z88" s="18"/>
      <c r="AA88" s="18"/>
      <c r="AB88" s="18"/>
      <c r="AC88" s="18"/>
      <c r="AD88" s="18"/>
      <c r="AE88" s="18"/>
      <c r="AF88" s="18"/>
      <c r="AG88" s="18"/>
    </row>
    <row r="89" spans="1:33" ht="16.5" customHeight="1" x14ac:dyDescent="0.3">
      <c r="A89" s="18"/>
      <c r="B89" s="18"/>
      <c r="C89" s="191"/>
      <c r="D89" s="191"/>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row>
    <row r="90" spans="1:33" ht="16.5" customHeight="1" x14ac:dyDescent="0.3">
      <c r="A90" s="18"/>
      <c r="B90" s="18"/>
      <c r="C90" s="191"/>
      <c r="D90" s="191"/>
      <c r="E90" s="18"/>
      <c r="F90" s="18"/>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row>
    <row r="91" spans="1:33" ht="16.5" customHeight="1" x14ac:dyDescent="0.3">
      <c r="A91" s="18"/>
      <c r="B91" s="18"/>
      <c r="C91" s="191"/>
      <c r="D91" s="191"/>
      <c r="E91" s="18"/>
      <c r="F91" s="18"/>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row>
    <row r="92" spans="1:33" ht="16.5" customHeight="1" x14ac:dyDescent="0.3">
      <c r="A92" s="18"/>
      <c r="B92" s="18"/>
      <c r="C92" s="191"/>
      <c r="D92" s="191"/>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row>
    <row r="93" spans="1:33" ht="16.5" customHeight="1" x14ac:dyDescent="0.3">
      <c r="A93" s="18"/>
      <c r="B93" s="18"/>
      <c r="C93" s="191"/>
      <c r="D93" s="191"/>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row>
    <row r="94" spans="1:33" ht="16.5" customHeight="1" x14ac:dyDescent="0.3">
      <c r="A94" s="18"/>
      <c r="B94" s="18"/>
      <c r="C94" s="191"/>
      <c r="D94" s="191"/>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row>
    <row r="95" spans="1:33" ht="16.5" customHeight="1" x14ac:dyDescent="0.3">
      <c r="A95" s="18"/>
      <c r="B95" s="18"/>
      <c r="C95" s="191"/>
      <c r="D95" s="191"/>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row>
    <row r="96" spans="1:33" ht="16.5" customHeight="1" x14ac:dyDescent="0.3">
      <c r="A96" s="18"/>
      <c r="B96" s="18"/>
      <c r="C96" s="191"/>
      <c r="D96" s="191"/>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row>
    <row r="97" spans="1:33" ht="16.5" customHeight="1" x14ac:dyDescent="0.3">
      <c r="A97" s="18"/>
      <c r="B97" s="18"/>
      <c r="C97" s="191"/>
      <c r="D97" s="191"/>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row>
    <row r="98" spans="1:33" ht="16.5" customHeight="1" x14ac:dyDescent="0.3">
      <c r="A98" s="18"/>
      <c r="B98" s="18"/>
      <c r="C98" s="191"/>
      <c r="D98" s="191"/>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row>
    <row r="99" spans="1:33" ht="16.5" customHeight="1" x14ac:dyDescent="0.3">
      <c r="A99" s="18"/>
      <c r="B99" s="18"/>
      <c r="C99" s="191"/>
      <c r="D99" s="191"/>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row>
    <row r="100" spans="1:33" ht="16.5" customHeight="1" x14ac:dyDescent="0.3">
      <c r="A100" s="18"/>
      <c r="B100" s="18"/>
      <c r="C100" s="191"/>
      <c r="D100" s="191"/>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row>
    <row r="101" spans="1:33" ht="16.5" customHeight="1" x14ac:dyDescent="0.3">
      <c r="A101" s="18"/>
      <c r="B101" s="18"/>
      <c r="C101" s="191"/>
      <c r="D101" s="191"/>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row>
    <row r="102" spans="1:33" ht="16.5" customHeight="1" x14ac:dyDescent="0.3">
      <c r="A102" s="18"/>
      <c r="B102" s="18"/>
      <c r="C102" s="191"/>
      <c r="D102" s="191"/>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row>
    <row r="103" spans="1:33" ht="16.5" customHeight="1" x14ac:dyDescent="0.3">
      <c r="A103" s="18"/>
      <c r="B103" s="18"/>
      <c r="C103" s="191"/>
      <c r="D103" s="191"/>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row>
    <row r="104" spans="1:33" ht="16.5" customHeight="1" x14ac:dyDescent="0.3">
      <c r="A104" s="18"/>
      <c r="B104" s="18"/>
      <c r="C104" s="191"/>
      <c r="D104" s="191"/>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row>
    <row r="105" spans="1:33" ht="16.5" customHeight="1" x14ac:dyDescent="0.3">
      <c r="A105" s="18"/>
      <c r="B105" s="18"/>
      <c r="C105" s="191"/>
      <c r="D105" s="191"/>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16.5" customHeight="1" x14ac:dyDescent="0.3">
      <c r="A106" s="18"/>
      <c r="B106" s="18"/>
      <c r="C106" s="191"/>
      <c r="D106" s="191"/>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row>
    <row r="107" spans="1:33" ht="16.5" customHeight="1" x14ac:dyDescent="0.3">
      <c r="A107" s="18"/>
      <c r="B107" s="18"/>
      <c r="C107" s="191"/>
      <c r="D107" s="191"/>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row>
    <row r="108" spans="1:33" ht="16.5" customHeight="1" x14ac:dyDescent="0.3">
      <c r="A108" s="18"/>
      <c r="B108" s="18"/>
      <c r="C108" s="191"/>
      <c r="D108" s="191"/>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row>
    <row r="109" spans="1:33" ht="16.5" customHeight="1" x14ac:dyDescent="0.3">
      <c r="A109" s="18"/>
      <c r="B109" s="18"/>
      <c r="C109" s="191"/>
      <c r="D109" s="191"/>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row>
    <row r="110" spans="1:33" ht="16.5" customHeight="1" x14ac:dyDescent="0.3">
      <c r="A110" s="18"/>
      <c r="B110" s="18"/>
      <c r="C110" s="191"/>
      <c r="D110" s="191"/>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row>
    <row r="111" spans="1:33" ht="16.5" customHeight="1" x14ac:dyDescent="0.3">
      <c r="A111" s="18"/>
      <c r="B111" s="18"/>
      <c r="C111" s="191"/>
      <c r="D111" s="191"/>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row>
    <row r="112" spans="1:33" ht="16.5" customHeight="1" x14ac:dyDescent="0.3">
      <c r="A112" s="18"/>
      <c r="B112" s="18"/>
      <c r="C112" s="191"/>
      <c r="D112" s="191"/>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row>
    <row r="113" spans="1:33" ht="16.5" customHeight="1" x14ac:dyDescent="0.3">
      <c r="A113" s="18"/>
      <c r="B113" s="18"/>
      <c r="C113" s="191"/>
      <c r="D113" s="191"/>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row>
    <row r="114" spans="1:33" ht="16.5" customHeight="1" x14ac:dyDescent="0.3">
      <c r="A114" s="18"/>
      <c r="B114" s="18"/>
      <c r="C114" s="191"/>
      <c r="D114" s="191"/>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row>
    <row r="115" spans="1:33" ht="16.5" customHeight="1" x14ac:dyDescent="0.3">
      <c r="A115" s="18"/>
      <c r="B115" s="18"/>
      <c r="C115" s="191"/>
      <c r="D115" s="191"/>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row>
    <row r="116" spans="1:33" ht="16.5" customHeight="1" x14ac:dyDescent="0.3">
      <c r="A116" s="18"/>
      <c r="B116" s="18"/>
      <c r="C116" s="191"/>
      <c r="D116" s="191"/>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row>
    <row r="117" spans="1:33" ht="16.5" customHeight="1" x14ac:dyDescent="0.3">
      <c r="A117" s="18"/>
      <c r="B117" s="18"/>
      <c r="C117" s="191"/>
      <c r="D117" s="191"/>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row>
    <row r="118" spans="1:33" ht="16.5" customHeight="1" x14ac:dyDescent="0.3">
      <c r="A118" s="18"/>
      <c r="B118" s="18"/>
      <c r="C118" s="191"/>
      <c r="D118" s="191"/>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row>
    <row r="119" spans="1:33" ht="16.5" customHeight="1" x14ac:dyDescent="0.3">
      <c r="A119" s="18"/>
      <c r="B119" s="18"/>
      <c r="C119" s="191"/>
      <c r="D119" s="191"/>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row>
    <row r="120" spans="1:33" ht="16.5" customHeight="1" x14ac:dyDescent="0.3">
      <c r="A120" s="18"/>
      <c r="B120" s="18"/>
      <c r="C120" s="191"/>
      <c r="D120" s="191"/>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row>
    <row r="121" spans="1:33" ht="16.5" customHeight="1" x14ac:dyDescent="0.3">
      <c r="A121" s="18"/>
      <c r="B121" s="18"/>
      <c r="C121" s="191"/>
      <c r="D121" s="191"/>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row>
    <row r="122" spans="1:33" ht="16.5" customHeight="1" x14ac:dyDescent="0.3">
      <c r="A122" s="18"/>
      <c r="B122" s="18"/>
      <c r="C122" s="191"/>
      <c r="D122" s="191"/>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row>
    <row r="123" spans="1:33" ht="16.5" customHeight="1" x14ac:dyDescent="0.3">
      <c r="A123" s="18"/>
      <c r="B123" s="18"/>
      <c r="C123" s="191"/>
      <c r="D123" s="191"/>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row>
    <row r="124" spans="1:33" ht="16.5" customHeight="1" x14ac:dyDescent="0.3">
      <c r="A124" s="18"/>
      <c r="B124" s="18"/>
      <c r="C124" s="191"/>
      <c r="D124" s="191"/>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row>
    <row r="125" spans="1:33" ht="16.5" customHeight="1" x14ac:dyDescent="0.3">
      <c r="A125" s="18"/>
      <c r="B125" s="18"/>
      <c r="C125" s="191"/>
      <c r="D125" s="191"/>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row>
    <row r="126" spans="1:33" ht="16.5" customHeight="1" x14ac:dyDescent="0.3">
      <c r="A126" s="18"/>
      <c r="B126" s="18"/>
      <c r="C126" s="191"/>
      <c r="D126" s="191"/>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row>
    <row r="127" spans="1:33" ht="16.5" customHeight="1" x14ac:dyDescent="0.3">
      <c r="A127" s="18"/>
      <c r="B127" s="18"/>
      <c r="C127" s="191"/>
      <c r="D127" s="191"/>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row>
    <row r="128" spans="1:33" ht="16.5" customHeight="1" x14ac:dyDescent="0.3">
      <c r="A128" s="18"/>
      <c r="B128" s="18"/>
      <c r="C128" s="191"/>
      <c r="D128" s="191"/>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row>
    <row r="129" spans="1:33" ht="16.5" customHeight="1" x14ac:dyDescent="0.3">
      <c r="A129" s="18"/>
      <c r="B129" s="18"/>
      <c r="C129" s="191"/>
      <c r="D129" s="191"/>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row>
    <row r="130" spans="1:33" ht="16.5" customHeight="1" x14ac:dyDescent="0.3">
      <c r="A130" s="18"/>
      <c r="B130" s="18"/>
      <c r="C130" s="191"/>
      <c r="D130" s="191"/>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row>
    <row r="131" spans="1:33" ht="16.5" customHeight="1" x14ac:dyDescent="0.3">
      <c r="A131" s="18"/>
      <c r="B131" s="18"/>
      <c r="C131" s="191"/>
      <c r="D131" s="191"/>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row>
    <row r="132" spans="1:33" ht="16.5" customHeight="1" x14ac:dyDescent="0.3">
      <c r="A132" s="18"/>
      <c r="B132" s="18"/>
      <c r="C132" s="191"/>
      <c r="D132" s="191"/>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row>
    <row r="133" spans="1:33" ht="16.5" customHeight="1" x14ac:dyDescent="0.3">
      <c r="A133" s="18"/>
      <c r="B133" s="18"/>
      <c r="C133" s="191"/>
      <c r="D133" s="191"/>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row>
    <row r="134" spans="1:33" ht="16.5" customHeight="1" x14ac:dyDescent="0.3">
      <c r="A134" s="18"/>
      <c r="B134" s="18"/>
      <c r="C134" s="191"/>
      <c r="D134" s="191"/>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row>
    <row r="135" spans="1:33" ht="16.5" customHeight="1" x14ac:dyDescent="0.3">
      <c r="A135" s="18"/>
      <c r="B135" s="18"/>
      <c r="C135" s="191"/>
      <c r="D135" s="191"/>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row>
    <row r="136" spans="1:33" ht="16.5" customHeight="1" x14ac:dyDescent="0.3">
      <c r="A136" s="18"/>
      <c r="B136" s="18"/>
      <c r="C136" s="191"/>
      <c r="D136" s="191"/>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row>
    <row r="137" spans="1:33" ht="16.5" customHeight="1" x14ac:dyDescent="0.3">
      <c r="A137" s="18"/>
      <c r="B137" s="18"/>
      <c r="C137" s="191"/>
      <c r="D137" s="191"/>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row>
    <row r="138" spans="1:33" ht="16.5" customHeight="1" x14ac:dyDescent="0.3">
      <c r="A138" s="18"/>
      <c r="B138" s="18"/>
      <c r="C138" s="191"/>
      <c r="D138" s="191"/>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row>
    <row r="139" spans="1:33" ht="16.5" customHeight="1" x14ac:dyDescent="0.3">
      <c r="A139" s="18"/>
      <c r="B139" s="18"/>
      <c r="C139" s="191"/>
      <c r="D139" s="191"/>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row>
    <row r="140" spans="1:33" ht="16.5" customHeight="1" x14ac:dyDescent="0.3">
      <c r="A140" s="18"/>
      <c r="B140" s="18"/>
      <c r="C140" s="191"/>
      <c r="D140" s="191"/>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row>
    <row r="141" spans="1:33" ht="16.5" customHeight="1" x14ac:dyDescent="0.3">
      <c r="A141" s="18"/>
      <c r="B141" s="18"/>
      <c r="C141" s="191"/>
      <c r="D141" s="191"/>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row>
    <row r="142" spans="1:33" ht="16.5" customHeight="1" x14ac:dyDescent="0.3">
      <c r="A142" s="18"/>
      <c r="B142" s="18"/>
      <c r="C142" s="191"/>
      <c r="D142" s="191"/>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row>
    <row r="143" spans="1:33" ht="16.5" customHeight="1" x14ac:dyDescent="0.3">
      <c r="A143" s="18"/>
      <c r="B143" s="18"/>
      <c r="C143" s="191"/>
      <c r="D143" s="191"/>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row>
    <row r="144" spans="1:33" ht="16.5" customHeight="1" x14ac:dyDescent="0.3">
      <c r="A144" s="18"/>
      <c r="B144" s="18"/>
      <c r="C144" s="191"/>
      <c r="D144" s="191"/>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row>
    <row r="145" spans="1:33" ht="16.5" customHeight="1" x14ac:dyDescent="0.3">
      <c r="A145" s="18"/>
      <c r="B145" s="18"/>
      <c r="C145" s="191"/>
      <c r="D145" s="191"/>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row>
    <row r="146" spans="1:33" ht="16.5" customHeight="1" x14ac:dyDescent="0.3">
      <c r="A146" s="18"/>
      <c r="B146" s="18"/>
      <c r="C146" s="191"/>
      <c r="D146" s="191"/>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row>
    <row r="147" spans="1:33" ht="16.5" customHeight="1" x14ac:dyDescent="0.3">
      <c r="A147" s="18"/>
      <c r="B147" s="18"/>
      <c r="C147" s="191"/>
      <c r="D147" s="191"/>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row>
    <row r="148" spans="1:33" ht="16.5" customHeight="1" x14ac:dyDescent="0.3">
      <c r="A148" s="18"/>
      <c r="B148" s="18"/>
      <c r="C148" s="191"/>
      <c r="D148" s="191"/>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row>
    <row r="149" spans="1:33" ht="16.5" customHeight="1" x14ac:dyDescent="0.3">
      <c r="A149" s="18"/>
      <c r="B149" s="18"/>
      <c r="C149" s="191"/>
      <c r="D149" s="191"/>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row>
    <row r="150" spans="1:33" ht="16.5" customHeight="1" x14ac:dyDescent="0.3">
      <c r="A150" s="18"/>
      <c r="B150" s="18"/>
      <c r="C150" s="191"/>
      <c r="D150" s="191"/>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row>
    <row r="151" spans="1:33" ht="16.5" customHeight="1" x14ac:dyDescent="0.3">
      <c r="A151" s="18"/>
      <c r="B151" s="18"/>
      <c r="C151" s="191"/>
      <c r="D151" s="191"/>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row>
    <row r="152" spans="1:33" ht="16.5" customHeight="1" x14ac:dyDescent="0.3">
      <c r="A152" s="18"/>
      <c r="B152" s="18"/>
      <c r="C152" s="191"/>
      <c r="D152" s="191"/>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row>
    <row r="153" spans="1:33" ht="16.5" customHeight="1" x14ac:dyDescent="0.3">
      <c r="A153" s="18"/>
      <c r="B153" s="18"/>
      <c r="C153" s="191"/>
      <c r="D153" s="191"/>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row>
    <row r="154" spans="1:33" ht="16.5" customHeight="1" x14ac:dyDescent="0.3">
      <c r="A154" s="18"/>
      <c r="B154" s="18"/>
      <c r="C154" s="191"/>
      <c r="D154" s="191"/>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row>
    <row r="155" spans="1:33" ht="16.5" customHeight="1" x14ac:dyDescent="0.3">
      <c r="A155" s="18"/>
      <c r="B155" s="18"/>
      <c r="C155" s="191"/>
      <c r="D155" s="191"/>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row>
    <row r="156" spans="1:33" ht="16.5" customHeight="1" x14ac:dyDescent="0.3">
      <c r="A156" s="18"/>
      <c r="B156" s="18"/>
      <c r="C156" s="191"/>
      <c r="D156" s="191"/>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row>
    <row r="157" spans="1:33" ht="16.5" customHeight="1" x14ac:dyDescent="0.3">
      <c r="A157" s="18"/>
      <c r="B157" s="18"/>
      <c r="C157" s="191"/>
      <c r="D157" s="191"/>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row>
    <row r="158" spans="1:33" ht="16.5" customHeight="1" x14ac:dyDescent="0.3">
      <c r="A158" s="18"/>
      <c r="B158" s="18"/>
      <c r="C158" s="191"/>
      <c r="D158" s="191"/>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row>
    <row r="159" spans="1:33" ht="16.5" customHeight="1" x14ac:dyDescent="0.3">
      <c r="A159" s="18"/>
      <c r="B159" s="18"/>
      <c r="C159" s="191"/>
      <c r="D159" s="191"/>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row>
    <row r="160" spans="1:33" ht="16.5" customHeight="1" x14ac:dyDescent="0.3">
      <c r="A160" s="18"/>
      <c r="B160" s="18"/>
      <c r="C160" s="191"/>
      <c r="D160" s="191"/>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row>
    <row r="161" spans="1:33" ht="16.5" customHeight="1" x14ac:dyDescent="0.3">
      <c r="A161" s="18"/>
      <c r="B161" s="18"/>
      <c r="C161" s="191"/>
      <c r="D161" s="191"/>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row>
    <row r="162" spans="1:33" ht="16.5" customHeight="1" x14ac:dyDescent="0.3">
      <c r="A162" s="18"/>
      <c r="B162" s="18"/>
      <c r="C162" s="191"/>
      <c r="D162" s="191"/>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row>
    <row r="163" spans="1:33" ht="16.5" customHeight="1" x14ac:dyDescent="0.3">
      <c r="A163" s="18"/>
      <c r="B163" s="18"/>
      <c r="C163" s="191"/>
      <c r="D163" s="191"/>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row>
    <row r="164" spans="1:33" ht="16.5" customHeight="1" x14ac:dyDescent="0.3">
      <c r="A164" s="18"/>
      <c r="B164" s="18"/>
      <c r="C164" s="191"/>
      <c r="D164" s="191"/>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row>
    <row r="165" spans="1:33" ht="16.5" customHeight="1" x14ac:dyDescent="0.3">
      <c r="A165" s="18"/>
      <c r="B165" s="18"/>
      <c r="C165" s="191"/>
      <c r="D165" s="191"/>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row>
    <row r="166" spans="1:33" ht="16.5" customHeight="1" x14ac:dyDescent="0.3">
      <c r="A166" s="18"/>
      <c r="B166" s="18"/>
      <c r="C166" s="191"/>
      <c r="D166" s="191"/>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row>
    <row r="167" spans="1:33" ht="16.5" customHeight="1" x14ac:dyDescent="0.3">
      <c r="A167" s="18"/>
      <c r="B167" s="18"/>
      <c r="C167" s="191"/>
      <c r="D167" s="191"/>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row>
    <row r="168" spans="1:33" ht="16.5" customHeight="1" x14ac:dyDescent="0.3">
      <c r="A168" s="18"/>
      <c r="B168" s="18"/>
      <c r="C168" s="191"/>
      <c r="D168" s="191"/>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row>
    <row r="169" spans="1:33" ht="16.5" customHeight="1" x14ac:dyDescent="0.3">
      <c r="A169" s="18"/>
      <c r="B169" s="18"/>
      <c r="C169" s="191"/>
      <c r="D169" s="191"/>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row>
    <row r="170" spans="1:33" ht="16.5" customHeight="1" x14ac:dyDescent="0.3">
      <c r="A170" s="18"/>
      <c r="B170" s="18"/>
      <c r="C170" s="191"/>
      <c r="D170" s="191"/>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row>
    <row r="171" spans="1:33" ht="16.5" customHeight="1" x14ac:dyDescent="0.3">
      <c r="A171" s="18"/>
      <c r="B171" s="18"/>
      <c r="C171" s="191"/>
      <c r="D171" s="191"/>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row>
    <row r="172" spans="1:33" ht="16.5" customHeight="1" x14ac:dyDescent="0.3">
      <c r="A172" s="18"/>
      <c r="B172" s="18"/>
      <c r="C172" s="191"/>
      <c r="D172" s="191"/>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row>
    <row r="173" spans="1:33" ht="16.5" customHeight="1" x14ac:dyDescent="0.3">
      <c r="A173" s="18"/>
      <c r="B173" s="18"/>
      <c r="C173" s="191"/>
      <c r="D173" s="191"/>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row>
    <row r="174" spans="1:33" ht="16.5" customHeight="1" x14ac:dyDescent="0.3">
      <c r="A174" s="18"/>
      <c r="B174" s="18"/>
      <c r="C174" s="191"/>
      <c r="D174" s="191"/>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row>
    <row r="175" spans="1:33" ht="16.5" customHeight="1" x14ac:dyDescent="0.3">
      <c r="A175" s="18"/>
      <c r="B175" s="18"/>
      <c r="C175" s="191"/>
      <c r="D175" s="191"/>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row>
    <row r="176" spans="1:33" ht="16.5" customHeight="1" x14ac:dyDescent="0.3">
      <c r="A176" s="18"/>
      <c r="B176" s="18"/>
      <c r="C176" s="191"/>
      <c r="D176" s="191"/>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row>
    <row r="177" spans="1:33" ht="16.5" customHeight="1" x14ac:dyDescent="0.3">
      <c r="A177" s="18"/>
      <c r="B177" s="18"/>
      <c r="C177" s="191"/>
      <c r="D177" s="191"/>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row>
    <row r="178" spans="1:33" ht="16.5" customHeight="1" x14ac:dyDescent="0.3">
      <c r="A178" s="18"/>
      <c r="B178" s="18"/>
      <c r="C178" s="191"/>
      <c r="D178" s="191"/>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row>
    <row r="179" spans="1:33" ht="16.5" customHeight="1" x14ac:dyDescent="0.3">
      <c r="A179" s="18"/>
      <c r="B179" s="18"/>
      <c r="C179" s="191"/>
      <c r="D179" s="191"/>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row>
    <row r="180" spans="1:33" ht="16.5" customHeight="1" x14ac:dyDescent="0.3">
      <c r="A180" s="18"/>
      <c r="B180" s="18"/>
      <c r="C180" s="191"/>
      <c r="D180" s="191"/>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row>
    <row r="181" spans="1:33" ht="16.5" customHeight="1" x14ac:dyDescent="0.3">
      <c r="A181" s="18"/>
      <c r="B181" s="18"/>
      <c r="C181" s="191"/>
      <c r="D181" s="191"/>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row>
    <row r="182" spans="1:33" ht="16.5" customHeight="1" x14ac:dyDescent="0.3">
      <c r="A182" s="18"/>
      <c r="B182" s="18"/>
      <c r="C182" s="191"/>
      <c r="D182" s="191"/>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row>
    <row r="183" spans="1:33" ht="16.5" customHeight="1" x14ac:dyDescent="0.3">
      <c r="A183" s="18"/>
      <c r="B183" s="18"/>
      <c r="C183" s="191"/>
      <c r="D183" s="191"/>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row>
    <row r="184" spans="1:33" ht="16.5" customHeight="1" x14ac:dyDescent="0.3">
      <c r="A184" s="18"/>
      <c r="B184" s="18"/>
      <c r="C184" s="191"/>
      <c r="D184" s="191"/>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row>
    <row r="185" spans="1:33" ht="16.5" customHeight="1" x14ac:dyDescent="0.3">
      <c r="A185" s="18"/>
      <c r="B185" s="18"/>
      <c r="C185" s="191"/>
      <c r="D185" s="191"/>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row>
    <row r="186" spans="1:33" ht="16.5" customHeight="1" x14ac:dyDescent="0.3">
      <c r="A186" s="18"/>
      <c r="B186" s="18"/>
      <c r="C186" s="191"/>
      <c r="D186" s="191"/>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row>
    <row r="187" spans="1:33" ht="16.5" customHeight="1" x14ac:dyDescent="0.3">
      <c r="A187" s="18"/>
      <c r="B187" s="18"/>
      <c r="C187" s="191"/>
      <c r="D187" s="191"/>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row>
    <row r="188" spans="1:33" ht="16.5" customHeight="1" x14ac:dyDescent="0.3">
      <c r="A188" s="18"/>
      <c r="B188" s="18"/>
      <c r="C188" s="191"/>
      <c r="D188" s="191"/>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row>
    <row r="189" spans="1:33" ht="16.5" customHeight="1" x14ac:dyDescent="0.3">
      <c r="A189" s="18"/>
      <c r="B189" s="18"/>
      <c r="C189" s="191"/>
      <c r="D189" s="191"/>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row>
    <row r="190" spans="1:33" ht="16.5" customHeight="1" x14ac:dyDescent="0.3">
      <c r="A190" s="18"/>
      <c r="B190" s="18"/>
      <c r="C190" s="191"/>
      <c r="D190" s="191"/>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row>
    <row r="191" spans="1:33" ht="16.5" customHeight="1" x14ac:dyDescent="0.3">
      <c r="A191" s="18"/>
      <c r="B191" s="18"/>
      <c r="C191" s="191"/>
      <c r="D191" s="191"/>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row>
    <row r="192" spans="1:33" ht="16.5" customHeight="1" x14ac:dyDescent="0.3">
      <c r="A192" s="18"/>
      <c r="B192" s="18"/>
      <c r="C192" s="191"/>
      <c r="D192" s="191"/>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row>
    <row r="193" spans="1:33" ht="16.5" customHeight="1" x14ac:dyDescent="0.3">
      <c r="A193" s="18"/>
      <c r="B193" s="18"/>
      <c r="C193" s="191"/>
      <c r="D193" s="191"/>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row>
    <row r="194" spans="1:33" ht="16.5" customHeight="1" x14ac:dyDescent="0.3">
      <c r="A194" s="18"/>
      <c r="B194" s="18"/>
      <c r="C194" s="191"/>
      <c r="D194" s="191"/>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row>
    <row r="195" spans="1:33" ht="16.5" customHeight="1" x14ac:dyDescent="0.3">
      <c r="A195" s="18"/>
      <c r="B195" s="18"/>
      <c r="C195" s="191"/>
      <c r="D195" s="191"/>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row>
    <row r="196" spans="1:33" ht="16.5" customHeight="1" x14ac:dyDescent="0.3">
      <c r="A196" s="18"/>
      <c r="B196" s="18"/>
      <c r="C196" s="191"/>
      <c r="D196" s="191"/>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row>
    <row r="197" spans="1:33" ht="16.5" customHeight="1" x14ac:dyDescent="0.3">
      <c r="A197" s="18"/>
      <c r="B197" s="18"/>
      <c r="C197" s="191"/>
      <c r="D197" s="191"/>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row>
    <row r="198" spans="1:33" ht="16.5" customHeight="1" x14ac:dyDescent="0.3">
      <c r="A198" s="18"/>
      <c r="B198" s="18"/>
      <c r="C198" s="191"/>
      <c r="D198" s="191"/>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row>
    <row r="199" spans="1:33" ht="16.5" customHeight="1" x14ac:dyDescent="0.3">
      <c r="A199" s="18"/>
      <c r="B199" s="18"/>
      <c r="C199" s="191"/>
      <c r="D199" s="191"/>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row>
    <row r="200" spans="1:33" ht="16.5" customHeight="1" x14ac:dyDescent="0.3">
      <c r="A200" s="18"/>
      <c r="B200" s="18"/>
      <c r="C200" s="191"/>
      <c r="D200" s="191"/>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row>
    <row r="201" spans="1:33" ht="16.5" customHeight="1" x14ac:dyDescent="0.3">
      <c r="A201" s="18"/>
      <c r="B201" s="18"/>
      <c r="C201" s="191"/>
      <c r="D201" s="191"/>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row>
    <row r="202" spans="1:33" ht="16.5" customHeight="1" x14ac:dyDescent="0.3">
      <c r="A202" s="18"/>
      <c r="B202" s="18"/>
      <c r="C202" s="191"/>
      <c r="D202" s="191"/>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row>
    <row r="203" spans="1:33" ht="16.5" customHeight="1" x14ac:dyDescent="0.3">
      <c r="A203" s="18"/>
      <c r="B203" s="18"/>
      <c r="C203" s="191"/>
      <c r="D203" s="191"/>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row>
    <row r="204" spans="1:33" ht="16.5" customHeight="1" x14ac:dyDescent="0.3">
      <c r="A204" s="18"/>
      <c r="B204" s="18"/>
      <c r="C204" s="191"/>
      <c r="D204" s="191"/>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row>
    <row r="205" spans="1:33" ht="16.5" customHeight="1" x14ac:dyDescent="0.3">
      <c r="A205" s="18"/>
      <c r="B205" s="18"/>
      <c r="C205" s="191"/>
      <c r="D205" s="191"/>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row>
    <row r="206" spans="1:33" ht="16.5" customHeight="1" x14ac:dyDescent="0.3">
      <c r="A206" s="18"/>
      <c r="B206" s="18"/>
      <c r="C206" s="191"/>
      <c r="D206" s="191"/>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row>
    <row r="207" spans="1:33" ht="16.5" customHeight="1" x14ac:dyDescent="0.3">
      <c r="A207" s="18"/>
      <c r="B207" s="18"/>
      <c r="C207" s="191"/>
      <c r="D207" s="191"/>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row>
    <row r="208" spans="1:33" ht="16.5" customHeight="1" x14ac:dyDescent="0.3">
      <c r="A208" s="18"/>
      <c r="B208" s="18"/>
      <c r="C208" s="191"/>
      <c r="D208" s="191"/>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row>
    <row r="209" spans="1:33" ht="16.5" customHeight="1" x14ac:dyDescent="0.3">
      <c r="A209" s="18"/>
      <c r="B209" s="18"/>
      <c r="C209" s="191"/>
      <c r="D209" s="191"/>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row>
    <row r="210" spans="1:33" ht="16.5" customHeight="1" x14ac:dyDescent="0.3">
      <c r="A210" s="18"/>
      <c r="B210" s="18"/>
      <c r="C210" s="191"/>
      <c r="D210" s="191"/>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row>
    <row r="211" spans="1:33" ht="16.5" customHeight="1" x14ac:dyDescent="0.3">
      <c r="A211" s="18"/>
      <c r="B211" s="18"/>
      <c r="C211" s="191"/>
      <c r="D211" s="191"/>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row>
    <row r="212" spans="1:33" ht="16.5" customHeight="1" x14ac:dyDescent="0.3">
      <c r="A212" s="18"/>
      <c r="B212" s="18"/>
      <c r="C212" s="191"/>
      <c r="D212" s="191"/>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row>
    <row r="213" spans="1:33" ht="16.5" customHeight="1" x14ac:dyDescent="0.3">
      <c r="A213" s="18"/>
      <c r="B213" s="18"/>
      <c r="C213" s="191"/>
      <c r="D213" s="191"/>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row>
    <row r="214" spans="1:33" ht="16.5" customHeight="1" x14ac:dyDescent="0.3">
      <c r="A214" s="18"/>
      <c r="B214" s="18"/>
      <c r="C214" s="191"/>
      <c r="D214" s="191"/>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row>
    <row r="215" spans="1:33" ht="16.5" customHeight="1" x14ac:dyDescent="0.3">
      <c r="A215" s="18"/>
      <c r="B215" s="18"/>
      <c r="C215" s="191"/>
      <c r="D215" s="191"/>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row>
    <row r="216" spans="1:33" ht="16.5" customHeight="1" x14ac:dyDescent="0.3">
      <c r="A216" s="18"/>
      <c r="B216" s="18"/>
      <c r="C216" s="191"/>
      <c r="D216" s="191"/>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row>
    <row r="217" spans="1:33" ht="16.5" customHeight="1" x14ac:dyDescent="0.3">
      <c r="A217" s="18"/>
      <c r="B217" s="18"/>
      <c r="C217" s="191"/>
      <c r="D217" s="191"/>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row>
    <row r="218" spans="1:33" ht="16.5" customHeight="1" x14ac:dyDescent="0.3">
      <c r="A218" s="18"/>
      <c r="B218" s="18"/>
      <c r="C218" s="191"/>
      <c r="D218" s="191"/>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row>
    <row r="219" spans="1:33" ht="16.5" customHeight="1" x14ac:dyDescent="0.3">
      <c r="A219" s="18"/>
      <c r="B219" s="18"/>
      <c r="C219" s="191"/>
      <c r="D219" s="191"/>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row>
    <row r="220" spans="1:33" ht="16.5" customHeight="1" x14ac:dyDescent="0.3">
      <c r="A220" s="18"/>
      <c r="B220" s="18"/>
      <c r="C220" s="191"/>
      <c r="D220" s="191"/>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row>
    <row r="221" spans="1:33" ht="16.5" customHeight="1" x14ac:dyDescent="0.3">
      <c r="A221" s="18"/>
      <c r="B221" s="18"/>
      <c r="C221" s="191"/>
      <c r="D221" s="191"/>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row>
    <row r="222" spans="1:33" ht="16.5" customHeight="1" x14ac:dyDescent="0.3">
      <c r="A222" s="18"/>
      <c r="B222" s="18"/>
      <c r="C222" s="191"/>
      <c r="D222" s="191"/>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row>
    <row r="223" spans="1:33" ht="16.5" customHeight="1" x14ac:dyDescent="0.3">
      <c r="A223" s="18"/>
      <c r="B223" s="18"/>
      <c r="C223" s="191"/>
      <c r="D223" s="191"/>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row>
    <row r="224" spans="1:33" ht="16.5" customHeight="1" x14ac:dyDescent="0.3">
      <c r="A224" s="18"/>
      <c r="B224" s="18"/>
      <c r="C224" s="191"/>
      <c r="D224" s="191"/>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row>
    <row r="225" spans="1:33" ht="16.5" customHeight="1" x14ac:dyDescent="0.3">
      <c r="A225" s="18"/>
      <c r="B225" s="18"/>
      <c r="C225" s="191"/>
      <c r="D225" s="191"/>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row>
    <row r="226" spans="1:33" ht="16.5" customHeight="1" x14ac:dyDescent="0.3">
      <c r="A226" s="18"/>
      <c r="B226" s="18"/>
      <c r="C226" s="191"/>
      <c r="D226" s="191"/>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row>
    <row r="227" spans="1:33" ht="16.5" customHeight="1" x14ac:dyDescent="0.3">
      <c r="A227" s="18"/>
      <c r="B227" s="18"/>
      <c r="C227" s="191"/>
      <c r="D227" s="191"/>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row>
    <row r="228" spans="1:33" ht="16.5" customHeight="1" x14ac:dyDescent="0.3">
      <c r="A228" s="18"/>
      <c r="B228" s="18"/>
      <c r="C228" s="191"/>
      <c r="D228" s="191"/>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row>
    <row r="229" spans="1:33" ht="16.5" customHeight="1" x14ac:dyDescent="0.3">
      <c r="A229" s="18"/>
      <c r="B229" s="18"/>
      <c r="C229" s="191"/>
      <c r="D229" s="191"/>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row>
    <row r="230" spans="1:33" ht="16.5" customHeight="1" x14ac:dyDescent="0.3">
      <c r="A230" s="18"/>
      <c r="B230" s="18"/>
      <c r="C230" s="191"/>
      <c r="D230" s="191"/>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row>
    <row r="231" spans="1:33" ht="16.5" customHeight="1" x14ac:dyDescent="0.3">
      <c r="A231" s="18"/>
      <c r="B231" s="18"/>
      <c r="C231" s="191"/>
      <c r="D231" s="191"/>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row>
    <row r="232" spans="1:33" ht="16.5" customHeight="1" x14ac:dyDescent="0.3">
      <c r="A232" s="18"/>
      <c r="B232" s="18"/>
      <c r="C232" s="191"/>
      <c r="D232" s="191"/>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row>
    <row r="233" spans="1:33" ht="16.5" customHeight="1" x14ac:dyDescent="0.3">
      <c r="A233" s="18"/>
      <c r="B233" s="18"/>
      <c r="C233" s="191"/>
      <c r="D233" s="191"/>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row>
    <row r="234" spans="1:33" ht="16.5" customHeight="1" x14ac:dyDescent="0.3">
      <c r="A234" s="18"/>
      <c r="B234" s="18"/>
      <c r="C234" s="191"/>
      <c r="D234" s="191"/>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row>
    <row r="235" spans="1:33" ht="16.5" customHeight="1" x14ac:dyDescent="0.3">
      <c r="A235" s="18"/>
      <c r="B235" s="18"/>
      <c r="C235" s="191"/>
      <c r="D235" s="191"/>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row>
    <row r="236" spans="1:33" ht="16.5" customHeight="1" x14ac:dyDescent="0.3">
      <c r="A236" s="18"/>
      <c r="B236" s="18"/>
      <c r="C236" s="191"/>
      <c r="D236" s="191"/>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row>
    <row r="237" spans="1:33" ht="16.5" customHeight="1" x14ac:dyDescent="0.3">
      <c r="A237" s="18"/>
      <c r="B237" s="18"/>
      <c r="C237" s="191"/>
      <c r="D237" s="191"/>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row>
    <row r="238" spans="1:33" ht="16.5" customHeight="1" x14ac:dyDescent="0.3">
      <c r="A238" s="18"/>
      <c r="B238" s="18"/>
      <c r="C238" s="191"/>
      <c r="D238" s="191"/>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row>
    <row r="239" spans="1:33" ht="16.5" customHeight="1" x14ac:dyDescent="0.3">
      <c r="A239" s="18"/>
      <c r="B239" s="18"/>
      <c r="C239" s="191"/>
      <c r="D239" s="191"/>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row>
    <row r="240" spans="1:33" ht="16.5" customHeight="1" x14ac:dyDescent="0.3">
      <c r="A240" s="18"/>
      <c r="B240" s="18"/>
      <c r="C240" s="191"/>
      <c r="D240" s="191"/>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row>
    <row r="241" spans="1:33" ht="16.5" customHeight="1" x14ac:dyDescent="0.3">
      <c r="A241" s="18"/>
      <c r="B241" s="18"/>
      <c r="C241" s="191"/>
      <c r="D241" s="191"/>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row>
    <row r="242" spans="1:33" ht="16.5" customHeight="1" x14ac:dyDescent="0.3">
      <c r="A242" s="18"/>
      <c r="B242" s="18"/>
      <c r="C242" s="191"/>
      <c r="D242" s="191"/>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row>
    <row r="243" spans="1:33" ht="16.5" customHeight="1" x14ac:dyDescent="0.3">
      <c r="A243" s="18"/>
      <c r="B243" s="18"/>
      <c r="C243" s="191"/>
      <c r="D243" s="191"/>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row>
    <row r="244" spans="1:33" ht="16.5" customHeight="1" x14ac:dyDescent="0.3">
      <c r="A244" s="18"/>
      <c r="B244" s="18"/>
      <c r="C244" s="191"/>
      <c r="D244" s="191"/>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row>
    <row r="245" spans="1:33" ht="16.5" customHeight="1" x14ac:dyDescent="0.3">
      <c r="A245" s="18"/>
      <c r="B245" s="18"/>
      <c r="C245" s="191"/>
      <c r="D245" s="191"/>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row>
    <row r="246" spans="1:33" ht="16.5" customHeight="1" x14ac:dyDescent="0.3">
      <c r="A246" s="18"/>
      <c r="B246" s="18"/>
      <c r="C246" s="191"/>
      <c r="D246" s="191"/>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row>
    <row r="247" spans="1:33" ht="16.5" customHeight="1" x14ac:dyDescent="0.3">
      <c r="A247" s="18"/>
      <c r="B247" s="18"/>
      <c r="C247" s="191"/>
      <c r="D247" s="191"/>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row>
    <row r="248" spans="1:33" ht="16.5" customHeight="1" x14ac:dyDescent="0.3">
      <c r="A248" s="18"/>
      <c r="B248" s="18"/>
      <c r="C248" s="191"/>
      <c r="D248" s="191"/>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row>
    <row r="249" spans="1:33" ht="16.5" customHeight="1" x14ac:dyDescent="0.3">
      <c r="A249" s="18"/>
      <c r="B249" s="18"/>
      <c r="C249" s="191"/>
      <c r="D249" s="191"/>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row>
    <row r="250" spans="1:33" ht="16.5" customHeight="1" x14ac:dyDescent="0.3">
      <c r="A250" s="18"/>
      <c r="B250" s="18"/>
      <c r="C250" s="191"/>
      <c r="D250" s="191"/>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row>
    <row r="251" spans="1:33" ht="16.5" customHeight="1" x14ac:dyDescent="0.3">
      <c r="A251" s="18"/>
      <c r="B251" s="18"/>
      <c r="C251" s="191"/>
      <c r="D251" s="191"/>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row>
    <row r="252" spans="1:33" ht="16.5" customHeight="1" x14ac:dyDescent="0.3">
      <c r="A252" s="18"/>
      <c r="B252" s="18"/>
      <c r="C252" s="191"/>
      <c r="D252" s="191"/>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row>
    <row r="253" spans="1:33" ht="16.5" customHeight="1" x14ac:dyDescent="0.3">
      <c r="A253" s="18"/>
      <c r="B253" s="18"/>
      <c r="C253" s="191"/>
      <c r="D253" s="191"/>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row>
    <row r="254" spans="1:33" ht="16.5" customHeight="1" x14ac:dyDescent="0.3">
      <c r="A254" s="18"/>
      <c r="B254" s="18"/>
      <c r="C254" s="191"/>
      <c r="D254" s="191"/>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row>
    <row r="255" spans="1:33" ht="16.5" customHeight="1" x14ac:dyDescent="0.3">
      <c r="A255" s="18"/>
      <c r="B255" s="18"/>
      <c r="C255" s="191"/>
      <c r="D255" s="191"/>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row>
    <row r="256" spans="1:33" ht="16.5" customHeight="1" x14ac:dyDescent="0.3">
      <c r="A256" s="18"/>
      <c r="B256" s="18"/>
      <c r="C256" s="191"/>
      <c r="D256" s="191"/>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row>
    <row r="257" spans="1:33" ht="16.5" customHeight="1" x14ac:dyDescent="0.3">
      <c r="A257" s="18"/>
      <c r="B257" s="18"/>
      <c r="C257" s="191"/>
      <c r="D257" s="191"/>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row>
    <row r="258" spans="1:33" ht="16.5" customHeight="1" x14ac:dyDescent="0.3">
      <c r="A258" s="18"/>
      <c r="B258" s="18"/>
      <c r="C258" s="191"/>
      <c r="D258" s="191"/>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row>
    <row r="259" spans="1:33" ht="16.5" customHeight="1" x14ac:dyDescent="0.3">
      <c r="A259" s="18"/>
      <c r="B259" s="18"/>
      <c r="C259" s="191"/>
      <c r="D259" s="191"/>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row>
    <row r="260" spans="1:33" ht="16.5" customHeight="1" x14ac:dyDescent="0.3">
      <c r="A260" s="18"/>
      <c r="B260" s="18"/>
      <c r="C260" s="191"/>
      <c r="D260" s="191"/>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row>
    <row r="261" spans="1:33" ht="16.5" customHeight="1" x14ac:dyDescent="0.3">
      <c r="A261" s="18"/>
      <c r="B261" s="18"/>
      <c r="C261" s="191"/>
      <c r="D261" s="191"/>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row>
    <row r="262" spans="1:33" ht="16.5" customHeight="1" x14ac:dyDescent="0.3">
      <c r="A262" s="18"/>
      <c r="B262" s="18"/>
      <c r="C262" s="191"/>
      <c r="D262" s="191"/>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row>
    <row r="263" spans="1:33" ht="16.5" customHeight="1" x14ac:dyDescent="0.3">
      <c r="A263" s="18"/>
      <c r="B263" s="18"/>
      <c r="C263" s="191"/>
      <c r="D263" s="191"/>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row>
    <row r="264" spans="1:33" ht="16.5" customHeight="1" x14ac:dyDescent="0.3">
      <c r="A264" s="18"/>
      <c r="B264" s="18"/>
      <c r="C264" s="191"/>
      <c r="D264" s="191"/>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row>
    <row r="265" spans="1:33" ht="16.5" customHeight="1" x14ac:dyDescent="0.3">
      <c r="A265" s="18"/>
      <c r="B265" s="18"/>
      <c r="C265" s="191"/>
      <c r="D265" s="191"/>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row>
    <row r="266" spans="1:33" ht="16.5" customHeight="1" x14ac:dyDescent="0.3">
      <c r="A266" s="18"/>
      <c r="B266" s="18"/>
      <c r="C266" s="191"/>
      <c r="D266" s="191"/>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row>
    <row r="267" spans="1:33" ht="16.5" customHeight="1" x14ac:dyDescent="0.3">
      <c r="A267" s="18"/>
      <c r="B267" s="18"/>
      <c r="C267" s="191"/>
      <c r="D267" s="191"/>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row>
    <row r="268" spans="1:33" ht="16.5" customHeight="1" x14ac:dyDescent="0.3">
      <c r="A268" s="18"/>
      <c r="B268" s="18"/>
      <c r="C268" s="191"/>
      <c r="D268" s="191"/>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row>
    <row r="269" spans="1:33" ht="16.5" customHeight="1" x14ac:dyDescent="0.3">
      <c r="A269" s="18"/>
      <c r="B269" s="18"/>
      <c r="C269" s="191"/>
      <c r="D269" s="191"/>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row>
    <row r="270" spans="1:33" ht="16.5" customHeight="1" x14ac:dyDescent="0.3">
      <c r="A270" s="18"/>
      <c r="B270" s="18"/>
      <c r="C270" s="191"/>
      <c r="D270" s="191"/>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row>
    <row r="271" spans="1:33" ht="16.5" customHeight="1" x14ac:dyDescent="0.3">
      <c r="A271" s="18"/>
      <c r="B271" s="18"/>
      <c r="C271" s="191"/>
      <c r="D271" s="191"/>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row>
    <row r="272" spans="1:33" ht="16.5" customHeight="1" x14ac:dyDescent="0.3">
      <c r="A272" s="18"/>
      <c r="B272" s="18"/>
      <c r="C272" s="191"/>
      <c r="D272" s="191"/>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row>
    <row r="273" spans="1:33" ht="16.5" customHeight="1" x14ac:dyDescent="0.3">
      <c r="A273" s="18"/>
      <c r="B273" s="18"/>
      <c r="C273" s="191"/>
      <c r="D273" s="191"/>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row>
    <row r="274" spans="1:33" ht="16.5" customHeight="1" x14ac:dyDescent="0.3">
      <c r="A274" s="18"/>
      <c r="B274" s="18"/>
      <c r="C274" s="191"/>
      <c r="D274" s="191"/>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row>
    <row r="275" spans="1:33" ht="16.5" customHeight="1" x14ac:dyDescent="0.3">
      <c r="A275" s="18"/>
      <c r="B275" s="18"/>
      <c r="C275" s="191"/>
      <c r="D275" s="191"/>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row>
    <row r="276" spans="1:33" ht="16.5" customHeight="1" x14ac:dyDescent="0.3">
      <c r="A276" s="18"/>
      <c r="B276" s="18"/>
      <c r="C276" s="191"/>
      <c r="D276" s="19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row>
    <row r="277" spans="1:33" ht="16.5" customHeight="1" x14ac:dyDescent="0.3">
      <c r="A277" s="18"/>
      <c r="B277" s="18"/>
      <c r="C277" s="191"/>
      <c r="D277" s="191"/>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row>
    <row r="278" spans="1:33" ht="16.5" customHeight="1" x14ac:dyDescent="0.3">
      <c r="A278" s="18"/>
      <c r="B278" s="18"/>
      <c r="C278" s="191"/>
      <c r="D278" s="191"/>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row>
    <row r="279" spans="1:33" ht="16.5" customHeight="1" x14ac:dyDescent="0.3">
      <c r="A279" s="18"/>
      <c r="B279" s="18"/>
      <c r="C279" s="191"/>
      <c r="D279" s="191"/>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row>
    <row r="280" spans="1:33" ht="16.5" customHeight="1" x14ac:dyDescent="0.3">
      <c r="A280" s="18"/>
      <c r="B280" s="18"/>
      <c r="C280" s="191"/>
      <c r="D280" s="191"/>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row>
    <row r="281" spans="1:33" ht="16.5" customHeight="1" x14ac:dyDescent="0.3">
      <c r="A281" s="18"/>
      <c r="B281" s="18"/>
      <c r="C281" s="191"/>
      <c r="D281" s="191"/>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row>
    <row r="282" spans="1:33" ht="16.5" customHeight="1" x14ac:dyDescent="0.3">
      <c r="A282" s="18"/>
      <c r="B282" s="18"/>
      <c r="C282" s="191"/>
      <c r="D282" s="191"/>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row>
    <row r="283" spans="1:33" ht="16.5" customHeight="1" x14ac:dyDescent="0.3">
      <c r="A283" s="18"/>
      <c r="B283" s="18"/>
      <c r="C283" s="191"/>
      <c r="D283" s="191"/>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row>
    <row r="284" spans="1:33" ht="16.5" customHeight="1" x14ac:dyDescent="0.3">
      <c r="A284" s="18"/>
      <c r="B284" s="18"/>
      <c r="C284" s="191"/>
      <c r="D284" s="191"/>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row>
    <row r="285" spans="1:33" ht="16.5" customHeight="1" x14ac:dyDescent="0.3">
      <c r="A285" s="18"/>
      <c r="B285" s="18"/>
      <c r="C285" s="191"/>
      <c r="D285" s="191"/>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row>
    <row r="286" spans="1:33" ht="16.5" customHeight="1" x14ac:dyDescent="0.3">
      <c r="A286" s="18"/>
      <c r="B286" s="18"/>
      <c r="C286" s="191"/>
      <c r="D286" s="191"/>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row>
    <row r="287" spans="1:33" ht="16.5" customHeight="1" x14ac:dyDescent="0.3">
      <c r="A287" s="18"/>
      <c r="B287" s="18"/>
      <c r="C287" s="191"/>
      <c r="D287" s="191"/>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row>
    <row r="288" spans="1:33" ht="16.5" customHeight="1" x14ac:dyDescent="0.3">
      <c r="A288" s="18"/>
      <c r="B288" s="18"/>
      <c r="C288" s="191"/>
      <c r="D288" s="191"/>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row>
    <row r="289" spans="1:33" ht="16.5" customHeight="1" x14ac:dyDescent="0.3">
      <c r="A289" s="18"/>
      <c r="B289" s="18"/>
      <c r="C289" s="191"/>
      <c r="D289" s="191"/>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row>
    <row r="290" spans="1:33" ht="16.5" customHeight="1" x14ac:dyDescent="0.3">
      <c r="A290" s="18"/>
      <c r="B290" s="18"/>
      <c r="C290" s="191"/>
      <c r="D290" s="191"/>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row>
    <row r="291" spans="1:33" ht="16.5" customHeight="1" x14ac:dyDescent="0.3">
      <c r="A291" s="18"/>
      <c r="B291" s="18"/>
      <c r="C291" s="191"/>
      <c r="D291" s="191"/>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row>
    <row r="292" spans="1:33" ht="16.5" customHeight="1" x14ac:dyDescent="0.3">
      <c r="A292" s="18"/>
      <c r="B292" s="18"/>
      <c r="C292" s="191"/>
      <c r="D292" s="191"/>
      <c r="E292" s="18"/>
      <c r="F292" s="18"/>
      <c r="G292" s="18"/>
      <c r="H292" s="18"/>
      <c r="I292" s="18"/>
      <c r="J292" s="18"/>
      <c r="K292" s="18"/>
      <c r="L292" s="18"/>
      <c r="M292" s="18"/>
      <c r="N292" s="18"/>
      <c r="O292" s="18"/>
      <c r="P292" s="18"/>
      <c r="Q292" s="18"/>
      <c r="R292" s="18"/>
      <c r="S292" s="18"/>
      <c r="T292" s="18"/>
      <c r="U292" s="18"/>
      <c r="V292" s="18"/>
      <c r="W292" s="18"/>
      <c r="X292" s="18"/>
      <c r="Y292" s="18"/>
      <c r="Z292" s="18"/>
      <c r="AA292" s="18"/>
      <c r="AB292" s="18"/>
      <c r="AC292" s="18"/>
      <c r="AD292" s="18"/>
      <c r="AE292" s="18"/>
      <c r="AF292" s="18"/>
      <c r="AG292" s="18"/>
    </row>
    <row r="293" spans="1:33" ht="16.5" customHeight="1" x14ac:dyDescent="0.3">
      <c r="A293" s="18"/>
      <c r="B293" s="18"/>
      <c r="C293" s="191"/>
      <c r="D293" s="191"/>
      <c r="E293" s="18"/>
      <c r="F293" s="18"/>
      <c r="G293" s="18"/>
      <c r="H293" s="18"/>
      <c r="I293" s="18"/>
      <c r="J293" s="18"/>
      <c r="K293" s="18"/>
      <c r="L293" s="18"/>
      <c r="M293" s="18"/>
      <c r="N293" s="18"/>
      <c r="O293" s="18"/>
      <c r="P293" s="18"/>
      <c r="Q293" s="18"/>
      <c r="R293" s="18"/>
      <c r="S293" s="18"/>
      <c r="T293" s="18"/>
      <c r="U293" s="18"/>
      <c r="V293" s="18"/>
      <c r="W293" s="18"/>
      <c r="X293" s="18"/>
      <c r="Y293" s="18"/>
      <c r="Z293" s="18"/>
      <c r="AA293" s="18"/>
      <c r="AB293" s="18"/>
      <c r="AC293" s="18"/>
      <c r="AD293" s="18"/>
      <c r="AE293" s="18"/>
      <c r="AF293" s="18"/>
      <c r="AG293" s="18"/>
    </row>
    <row r="294" spans="1:33" ht="16.5" customHeight="1" x14ac:dyDescent="0.3">
      <c r="A294" s="18"/>
      <c r="B294" s="18"/>
      <c r="C294" s="191"/>
      <c r="D294" s="191"/>
      <c r="E294" s="18"/>
      <c r="F294" s="18"/>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c r="AD294" s="18"/>
      <c r="AE294" s="18"/>
      <c r="AF294" s="18"/>
      <c r="AG294" s="18"/>
    </row>
    <row r="295" spans="1:33" ht="16.5" customHeight="1" x14ac:dyDescent="0.3">
      <c r="A295" s="18"/>
      <c r="B295" s="18"/>
      <c r="C295" s="191"/>
      <c r="D295" s="191"/>
      <c r="E295" s="18"/>
      <c r="F295" s="18"/>
      <c r="G295" s="18"/>
      <c r="H295" s="18"/>
      <c r="I295" s="18"/>
      <c r="J295" s="18"/>
      <c r="K295" s="18"/>
      <c r="L295" s="18"/>
      <c r="M295" s="18"/>
      <c r="N295" s="18"/>
      <c r="O295" s="18"/>
      <c r="P295" s="18"/>
      <c r="Q295" s="18"/>
      <c r="R295" s="18"/>
      <c r="S295" s="18"/>
      <c r="T295" s="18"/>
      <c r="U295" s="18"/>
      <c r="V295" s="18"/>
      <c r="W295" s="18"/>
      <c r="X295" s="18"/>
      <c r="Y295" s="18"/>
      <c r="Z295" s="18"/>
      <c r="AA295" s="18"/>
      <c r="AB295" s="18"/>
      <c r="AC295" s="18"/>
      <c r="AD295" s="18"/>
      <c r="AE295" s="18"/>
      <c r="AF295" s="18"/>
      <c r="AG295" s="18"/>
    </row>
    <row r="296" spans="1:33" ht="16.5" customHeight="1" x14ac:dyDescent="0.3">
      <c r="A296" s="18"/>
      <c r="B296" s="18"/>
      <c r="C296" s="191"/>
      <c r="D296" s="191"/>
      <c r="E296" s="18"/>
      <c r="F296" s="18"/>
      <c r="G296" s="18"/>
      <c r="H296" s="18"/>
      <c r="I296" s="18"/>
      <c r="J296" s="18"/>
      <c r="K296" s="18"/>
      <c r="L296" s="18"/>
      <c r="M296" s="18"/>
      <c r="N296" s="18"/>
      <c r="O296" s="18"/>
      <c r="P296" s="18"/>
      <c r="Q296" s="18"/>
      <c r="R296" s="18"/>
      <c r="S296" s="18"/>
      <c r="T296" s="18"/>
      <c r="U296" s="18"/>
      <c r="V296" s="18"/>
      <c r="W296" s="18"/>
      <c r="X296" s="18"/>
      <c r="Y296" s="18"/>
      <c r="Z296" s="18"/>
      <c r="AA296" s="18"/>
      <c r="AB296" s="18"/>
      <c r="AC296" s="18"/>
      <c r="AD296" s="18"/>
      <c r="AE296" s="18"/>
      <c r="AF296" s="18"/>
      <c r="AG296" s="18"/>
    </row>
    <row r="297" spans="1:33" ht="16.5" customHeight="1" x14ac:dyDescent="0.3">
      <c r="A297" s="18"/>
      <c r="B297" s="18"/>
      <c r="C297" s="191"/>
      <c r="D297" s="191"/>
      <c r="E297" s="18"/>
      <c r="F297" s="18"/>
      <c r="G297" s="18"/>
      <c r="H297" s="18"/>
      <c r="I297" s="18"/>
      <c r="J297" s="18"/>
      <c r="K297" s="18"/>
      <c r="L297" s="18"/>
      <c r="M297" s="18"/>
      <c r="N297" s="18"/>
      <c r="O297" s="18"/>
      <c r="P297" s="18"/>
      <c r="Q297" s="18"/>
      <c r="R297" s="18"/>
      <c r="S297" s="18"/>
      <c r="T297" s="18"/>
      <c r="U297" s="18"/>
      <c r="V297" s="18"/>
      <c r="W297" s="18"/>
      <c r="X297" s="18"/>
      <c r="Y297" s="18"/>
      <c r="Z297" s="18"/>
      <c r="AA297" s="18"/>
      <c r="AB297" s="18"/>
      <c r="AC297" s="18"/>
      <c r="AD297" s="18"/>
      <c r="AE297" s="18"/>
      <c r="AF297" s="18"/>
      <c r="AG297" s="18"/>
    </row>
    <row r="298" spans="1:33" ht="16.5" customHeight="1" x14ac:dyDescent="0.3">
      <c r="A298" s="18"/>
      <c r="B298" s="18"/>
      <c r="C298" s="191"/>
      <c r="D298" s="191"/>
      <c r="E298" s="18"/>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c r="AD298" s="18"/>
      <c r="AE298" s="18"/>
      <c r="AF298" s="18"/>
      <c r="AG298" s="18"/>
    </row>
    <row r="299" spans="1:33" ht="16.5" customHeight="1" x14ac:dyDescent="0.3">
      <c r="A299" s="18"/>
      <c r="B299" s="18"/>
      <c r="C299" s="191"/>
      <c r="D299" s="191"/>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row>
    <row r="300" spans="1:33" ht="16.5" customHeight="1" x14ac:dyDescent="0.3">
      <c r="A300" s="18"/>
      <c r="B300" s="18"/>
      <c r="C300" s="191"/>
      <c r="D300" s="191"/>
      <c r="E300" s="18"/>
      <c r="F300" s="18"/>
      <c r="G300" s="18"/>
      <c r="H300" s="18"/>
      <c r="I300" s="18"/>
      <c r="J300" s="18"/>
      <c r="K300" s="18"/>
      <c r="L300" s="18"/>
      <c r="M300" s="18"/>
      <c r="N300" s="18"/>
      <c r="O300" s="18"/>
      <c r="P300" s="18"/>
      <c r="Q300" s="18"/>
      <c r="R300" s="18"/>
      <c r="S300" s="18"/>
      <c r="T300" s="18"/>
      <c r="U300" s="18"/>
      <c r="V300" s="18"/>
      <c r="W300" s="18"/>
      <c r="X300" s="18"/>
      <c r="Y300" s="18"/>
      <c r="Z300" s="18"/>
      <c r="AA300" s="18"/>
      <c r="AB300" s="18"/>
      <c r="AC300" s="18"/>
      <c r="AD300" s="18"/>
      <c r="AE300" s="18"/>
      <c r="AF300" s="18"/>
      <c r="AG300" s="18"/>
    </row>
    <row r="301" spans="1:33" ht="16.5" customHeight="1" x14ac:dyDescent="0.3">
      <c r="A301" s="18"/>
      <c r="B301" s="18"/>
      <c r="C301" s="191"/>
      <c r="D301" s="191"/>
      <c r="E301" s="18"/>
      <c r="F301" s="18"/>
      <c r="G301" s="18"/>
      <c r="H301" s="18"/>
      <c r="I301" s="18"/>
      <c r="J301" s="18"/>
      <c r="K301" s="18"/>
      <c r="L301" s="18"/>
      <c r="M301" s="18"/>
      <c r="N301" s="18"/>
      <c r="O301" s="18"/>
      <c r="P301" s="18"/>
      <c r="Q301" s="18"/>
      <c r="R301" s="18"/>
      <c r="S301" s="18"/>
      <c r="T301" s="18"/>
      <c r="U301" s="18"/>
      <c r="V301" s="18"/>
      <c r="W301" s="18"/>
      <c r="X301" s="18"/>
      <c r="Y301" s="18"/>
      <c r="Z301" s="18"/>
      <c r="AA301" s="18"/>
      <c r="AB301" s="18"/>
      <c r="AC301" s="18"/>
      <c r="AD301" s="18"/>
      <c r="AE301" s="18"/>
      <c r="AF301" s="18"/>
      <c r="AG301" s="18"/>
    </row>
    <row r="302" spans="1:33" ht="16.5" customHeight="1" x14ac:dyDescent="0.3">
      <c r="A302" s="18"/>
      <c r="B302" s="18"/>
      <c r="C302" s="191"/>
      <c r="D302" s="191"/>
      <c r="E302" s="18"/>
      <c r="F302" s="18"/>
      <c r="G302" s="18"/>
      <c r="H302" s="18"/>
      <c r="I302" s="18"/>
      <c r="J302" s="18"/>
      <c r="K302" s="18"/>
      <c r="L302" s="18"/>
      <c r="M302" s="18"/>
      <c r="N302" s="18"/>
      <c r="O302" s="18"/>
      <c r="P302" s="18"/>
      <c r="Q302" s="18"/>
      <c r="R302" s="18"/>
      <c r="S302" s="18"/>
      <c r="T302" s="18"/>
      <c r="U302" s="18"/>
      <c r="V302" s="18"/>
      <c r="W302" s="18"/>
      <c r="X302" s="18"/>
      <c r="Y302" s="18"/>
      <c r="Z302" s="18"/>
      <c r="AA302" s="18"/>
      <c r="AB302" s="18"/>
      <c r="AC302" s="18"/>
      <c r="AD302" s="18"/>
      <c r="AE302" s="18"/>
      <c r="AF302" s="18"/>
      <c r="AG302" s="18"/>
    </row>
    <row r="303" spans="1:33" ht="16.5" customHeight="1" x14ac:dyDescent="0.3">
      <c r="A303" s="18"/>
      <c r="B303" s="18"/>
      <c r="C303" s="191"/>
      <c r="D303" s="191"/>
      <c r="E303" s="18"/>
      <c r="F303" s="18"/>
      <c r="G303" s="18"/>
      <c r="H303" s="18"/>
      <c r="I303" s="18"/>
      <c r="J303" s="18"/>
      <c r="K303" s="18"/>
      <c r="L303" s="18"/>
      <c r="M303" s="18"/>
      <c r="N303" s="18"/>
      <c r="O303" s="18"/>
      <c r="P303" s="18"/>
      <c r="Q303" s="18"/>
      <c r="R303" s="18"/>
      <c r="S303" s="18"/>
      <c r="T303" s="18"/>
      <c r="U303" s="18"/>
      <c r="V303" s="18"/>
      <c r="W303" s="18"/>
      <c r="X303" s="18"/>
      <c r="Y303" s="18"/>
      <c r="Z303" s="18"/>
      <c r="AA303" s="18"/>
      <c r="AB303" s="18"/>
      <c r="AC303" s="18"/>
      <c r="AD303" s="18"/>
      <c r="AE303" s="18"/>
      <c r="AF303" s="18"/>
      <c r="AG303" s="18"/>
    </row>
    <row r="304" spans="1:33" ht="16.5" customHeight="1" x14ac:dyDescent="0.3">
      <c r="A304" s="18"/>
      <c r="B304" s="18"/>
      <c r="C304" s="191"/>
      <c r="D304" s="191"/>
      <c r="E304" s="18"/>
      <c r="F304" s="18"/>
      <c r="G304" s="18"/>
      <c r="H304" s="18"/>
      <c r="I304" s="18"/>
      <c r="J304" s="18"/>
      <c r="K304" s="18"/>
      <c r="L304" s="18"/>
      <c r="M304" s="18"/>
      <c r="N304" s="18"/>
      <c r="O304" s="18"/>
      <c r="P304" s="18"/>
      <c r="Q304" s="18"/>
      <c r="R304" s="18"/>
      <c r="S304" s="18"/>
      <c r="T304" s="18"/>
      <c r="U304" s="18"/>
      <c r="V304" s="18"/>
      <c r="W304" s="18"/>
      <c r="X304" s="18"/>
      <c r="Y304" s="18"/>
      <c r="Z304" s="18"/>
      <c r="AA304" s="18"/>
      <c r="AB304" s="18"/>
      <c r="AC304" s="18"/>
      <c r="AD304" s="18"/>
      <c r="AE304" s="18"/>
      <c r="AF304" s="18"/>
      <c r="AG304" s="18"/>
    </row>
    <row r="305" spans="1:33" ht="16.5" customHeight="1" x14ac:dyDescent="0.3">
      <c r="A305" s="18"/>
      <c r="B305" s="18"/>
      <c r="C305" s="191"/>
      <c r="D305" s="191"/>
      <c r="E305" s="18"/>
      <c r="F305" s="18"/>
      <c r="G305" s="18"/>
      <c r="H305" s="18"/>
      <c r="I305" s="18"/>
      <c r="J305" s="18"/>
      <c r="K305" s="18"/>
      <c r="L305" s="18"/>
      <c r="M305" s="18"/>
      <c r="N305" s="18"/>
      <c r="O305" s="18"/>
      <c r="P305" s="18"/>
      <c r="Q305" s="18"/>
      <c r="R305" s="18"/>
      <c r="S305" s="18"/>
      <c r="T305" s="18"/>
      <c r="U305" s="18"/>
      <c r="V305" s="18"/>
      <c r="W305" s="18"/>
      <c r="X305" s="18"/>
      <c r="Y305" s="18"/>
      <c r="Z305" s="18"/>
      <c r="AA305" s="18"/>
      <c r="AB305" s="18"/>
      <c r="AC305" s="18"/>
      <c r="AD305" s="18"/>
      <c r="AE305" s="18"/>
      <c r="AF305" s="18"/>
      <c r="AG305" s="18"/>
    </row>
    <row r="306" spans="1:33" ht="16.5" customHeight="1" x14ac:dyDescent="0.3">
      <c r="A306" s="18"/>
      <c r="B306" s="18"/>
      <c r="C306" s="191"/>
      <c r="D306" s="191"/>
      <c r="E306" s="18"/>
      <c r="F306" s="18"/>
      <c r="G306" s="18"/>
      <c r="H306" s="18"/>
      <c r="I306" s="18"/>
      <c r="J306" s="18"/>
      <c r="K306" s="18"/>
      <c r="L306" s="18"/>
      <c r="M306" s="18"/>
      <c r="N306" s="18"/>
      <c r="O306" s="18"/>
      <c r="P306" s="18"/>
      <c r="Q306" s="18"/>
      <c r="R306" s="18"/>
      <c r="S306" s="18"/>
      <c r="T306" s="18"/>
      <c r="U306" s="18"/>
      <c r="V306" s="18"/>
      <c r="W306" s="18"/>
      <c r="X306" s="18"/>
      <c r="Y306" s="18"/>
      <c r="Z306" s="18"/>
      <c r="AA306" s="18"/>
      <c r="AB306" s="18"/>
      <c r="AC306" s="18"/>
      <c r="AD306" s="18"/>
      <c r="AE306" s="18"/>
      <c r="AF306" s="18"/>
      <c r="AG306" s="18"/>
    </row>
    <row r="307" spans="1:33" ht="16.5" customHeight="1" x14ac:dyDescent="0.3">
      <c r="A307" s="18"/>
      <c r="B307" s="18"/>
      <c r="C307" s="191"/>
      <c r="D307" s="191"/>
      <c r="E307" s="18"/>
      <c r="F307" s="18"/>
      <c r="G307" s="18"/>
      <c r="H307" s="18"/>
      <c r="I307" s="18"/>
      <c r="J307" s="18"/>
      <c r="K307" s="18"/>
      <c r="L307" s="18"/>
      <c r="M307" s="18"/>
      <c r="N307" s="18"/>
      <c r="O307" s="18"/>
      <c r="P307" s="18"/>
      <c r="Q307" s="18"/>
      <c r="R307" s="18"/>
      <c r="S307" s="18"/>
      <c r="T307" s="18"/>
      <c r="U307" s="18"/>
      <c r="V307" s="18"/>
      <c r="W307" s="18"/>
      <c r="X307" s="18"/>
      <c r="Y307" s="18"/>
      <c r="Z307" s="18"/>
      <c r="AA307" s="18"/>
      <c r="AB307" s="18"/>
      <c r="AC307" s="18"/>
      <c r="AD307" s="18"/>
      <c r="AE307" s="18"/>
      <c r="AF307" s="18"/>
      <c r="AG307" s="18"/>
    </row>
    <row r="308" spans="1:33" ht="16.5" customHeight="1" x14ac:dyDescent="0.3">
      <c r="A308" s="18"/>
      <c r="B308" s="18"/>
      <c r="C308" s="191"/>
      <c r="D308" s="191"/>
      <c r="E308" s="18"/>
      <c r="F308" s="18"/>
      <c r="G308" s="18"/>
      <c r="H308" s="18"/>
      <c r="I308" s="18"/>
      <c r="J308" s="18"/>
      <c r="K308" s="18"/>
      <c r="L308" s="18"/>
      <c r="M308" s="18"/>
      <c r="N308" s="18"/>
      <c r="O308" s="18"/>
      <c r="P308" s="18"/>
      <c r="Q308" s="18"/>
      <c r="R308" s="18"/>
      <c r="S308" s="18"/>
      <c r="T308" s="18"/>
      <c r="U308" s="18"/>
      <c r="V308" s="18"/>
      <c r="W308" s="18"/>
      <c r="X308" s="18"/>
      <c r="Y308" s="18"/>
      <c r="Z308" s="18"/>
      <c r="AA308" s="18"/>
      <c r="AB308" s="18"/>
      <c r="AC308" s="18"/>
      <c r="AD308" s="18"/>
      <c r="AE308" s="18"/>
      <c r="AF308" s="18"/>
      <c r="AG308" s="18"/>
    </row>
    <row r="309" spans="1:33" ht="16.5" customHeight="1" x14ac:dyDescent="0.3">
      <c r="A309" s="18"/>
      <c r="B309" s="18"/>
      <c r="C309" s="191"/>
      <c r="D309" s="191"/>
      <c r="E309" s="18"/>
      <c r="F309" s="18"/>
      <c r="G309" s="18"/>
      <c r="H309" s="18"/>
      <c r="I309" s="18"/>
      <c r="J309" s="18"/>
      <c r="K309" s="18"/>
      <c r="L309" s="18"/>
      <c r="M309" s="18"/>
      <c r="N309" s="18"/>
      <c r="O309" s="18"/>
      <c r="P309" s="18"/>
      <c r="Q309" s="18"/>
      <c r="R309" s="18"/>
      <c r="S309" s="18"/>
      <c r="T309" s="18"/>
      <c r="U309" s="18"/>
      <c r="V309" s="18"/>
      <c r="W309" s="18"/>
      <c r="X309" s="18"/>
      <c r="Y309" s="18"/>
      <c r="Z309" s="18"/>
      <c r="AA309" s="18"/>
      <c r="AB309" s="18"/>
      <c r="AC309" s="18"/>
      <c r="AD309" s="18"/>
      <c r="AE309" s="18"/>
      <c r="AF309" s="18"/>
      <c r="AG309" s="18"/>
    </row>
    <row r="310" spans="1:33" ht="16.5" customHeight="1" x14ac:dyDescent="0.3">
      <c r="A310" s="18"/>
      <c r="B310" s="18"/>
      <c r="C310" s="191"/>
      <c r="D310" s="191"/>
      <c r="E310" s="18"/>
      <c r="F310" s="18"/>
      <c r="G310" s="18"/>
      <c r="H310" s="18"/>
      <c r="I310" s="18"/>
      <c r="J310" s="18"/>
      <c r="K310" s="18"/>
      <c r="L310" s="18"/>
      <c r="M310" s="18"/>
      <c r="N310" s="18"/>
      <c r="O310" s="18"/>
      <c r="P310" s="18"/>
      <c r="Q310" s="18"/>
      <c r="R310" s="18"/>
      <c r="S310" s="18"/>
      <c r="T310" s="18"/>
      <c r="U310" s="18"/>
      <c r="V310" s="18"/>
      <c r="W310" s="18"/>
      <c r="X310" s="18"/>
      <c r="Y310" s="18"/>
      <c r="Z310" s="18"/>
      <c r="AA310" s="18"/>
      <c r="AB310" s="18"/>
      <c r="AC310" s="18"/>
      <c r="AD310" s="18"/>
      <c r="AE310" s="18"/>
      <c r="AF310" s="18"/>
      <c r="AG310" s="18"/>
    </row>
    <row r="311" spans="1:33" ht="16.5" customHeight="1" x14ac:dyDescent="0.3">
      <c r="A311" s="18"/>
      <c r="B311" s="18"/>
      <c r="C311" s="191"/>
      <c r="D311" s="191"/>
      <c r="E311" s="18"/>
      <c r="F311" s="18"/>
      <c r="G311" s="18"/>
      <c r="H311" s="18"/>
      <c r="I311" s="18"/>
      <c r="J311" s="18"/>
      <c r="K311" s="18"/>
      <c r="L311" s="18"/>
      <c r="M311" s="18"/>
      <c r="N311" s="18"/>
      <c r="O311" s="18"/>
      <c r="P311" s="18"/>
      <c r="Q311" s="18"/>
      <c r="R311" s="18"/>
      <c r="S311" s="18"/>
      <c r="T311" s="18"/>
      <c r="U311" s="18"/>
      <c r="V311" s="18"/>
      <c r="W311" s="18"/>
      <c r="X311" s="18"/>
      <c r="Y311" s="18"/>
      <c r="Z311" s="18"/>
      <c r="AA311" s="18"/>
      <c r="AB311" s="18"/>
      <c r="AC311" s="18"/>
      <c r="AD311" s="18"/>
      <c r="AE311" s="18"/>
      <c r="AF311" s="18"/>
      <c r="AG311" s="18"/>
    </row>
    <row r="312" spans="1:33" ht="16.5" customHeight="1" x14ac:dyDescent="0.3">
      <c r="A312" s="18"/>
      <c r="B312" s="18"/>
      <c r="C312" s="191"/>
      <c r="D312" s="191"/>
      <c r="E312" s="18"/>
      <c r="F312" s="18"/>
      <c r="G312" s="18"/>
      <c r="H312" s="18"/>
      <c r="I312" s="18"/>
      <c r="J312" s="18"/>
      <c r="K312" s="18"/>
      <c r="L312" s="18"/>
      <c r="M312" s="18"/>
      <c r="N312" s="18"/>
      <c r="O312" s="18"/>
      <c r="P312" s="18"/>
      <c r="Q312" s="18"/>
      <c r="R312" s="18"/>
      <c r="S312" s="18"/>
      <c r="T312" s="18"/>
      <c r="U312" s="18"/>
      <c r="V312" s="18"/>
      <c r="W312" s="18"/>
      <c r="X312" s="18"/>
      <c r="Y312" s="18"/>
      <c r="Z312" s="18"/>
      <c r="AA312" s="18"/>
      <c r="AB312" s="18"/>
      <c r="AC312" s="18"/>
      <c r="AD312" s="18"/>
      <c r="AE312" s="18"/>
      <c r="AF312" s="18"/>
      <c r="AG312" s="18"/>
    </row>
    <row r="313" spans="1:33" ht="16.5" customHeight="1" x14ac:dyDescent="0.3">
      <c r="A313" s="18"/>
      <c r="B313" s="18"/>
      <c r="C313" s="191"/>
      <c r="D313" s="191"/>
      <c r="E313" s="18"/>
      <c r="F313" s="18"/>
      <c r="G313" s="18"/>
      <c r="H313" s="18"/>
      <c r="I313" s="18"/>
      <c r="J313" s="18"/>
      <c r="K313" s="18"/>
      <c r="L313" s="18"/>
      <c r="M313" s="18"/>
      <c r="N313" s="18"/>
      <c r="O313" s="18"/>
      <c r="P313" s="18"/>
      <c r="Q313" s="18"/>
      <c r="R313" s="18"/>
      <c r="S313" s="18"/>
      <c r="T313" s="18"/>
      <c r="U313" s="18"/>
      <c r="V313" s="18"/>
      <c r="W313" s="18"/>
      <c r="X313" s="18"/>
      <c r="Y313" s="18"/>
      <c r="Z313" s="18"/>
      <c r="AA313" s="18"/>
      <c r="AB313" s="18"/>
      <c r="AC313" s="18"/>
      <c r="AD313" s="18"/>
      <c r="AE313" s="18"/>
      <c r="AF313" s="18"/>
      <c r="AG313" s="18"/>
    </row>
    <row r="314" spans="1:33" ht="16.5" customHeight="1" x14ac:dyDescent="0.3">
      <c r="A314" s="18"/>
      <c r="B314" s="18"/>
      <c r="C314" s="191"/>
      <c r="D314" s="191"/>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row>
    <row r="315" spans="1:33" ht="16.5" customHeight="1" x14ac:dyDescent="0.3">
      <c r="A315" s="18"/>
      <c r="B315" s="18"/>
      <c r="C315" s="191"/>
      <c r="D315" s="191"/>
      <c r="E315" s="18"/>
      <c r="F315" s="18"/>
      <c r="G315" s="18"/>
      <c r="H315" s="18"/>
      <c r="I315" s="18"/>
      <c r="J315" s="18"/>
      <c r="K315" s="18"/>
      <c r="L315" s="18"/>
      <c r="M315" s="18"/>
      <c r="N315" s="18"/>
      <c r="O315" s="18"/>
      <c r="P315" s="18"/>
      <c r="Q315" s="18"/>
      <c r="R315" s="18"/>
      <c r="S315" s="18"/>
      <c r="T315" s="18"/>
      <c r="U315" s="18"/>
      <c r="V315" s="18"/>
      <c r="W315" s="18"/>
      <c r="X315" s="18"/>
      <c r="Y315" s="18"/>
      <c r="Z315" s="18"/>
      <c r="AA315" s="18"/>
      <c r="AB315" s="18"/>
      <c r="AC315" s="18"/>
      <c r="AD315" s="18"/>
      <c r="AE315" s="18"/>
      <c r="AF315" s="18"/>
      <c r="AG315" s="18"/>
    </row>
    <row r="316" spans="1:33" ht="16.5" customHeight="1" x14ac:dyDescent="0.3">
      <c r="A316" s="18"/>
      <c r="B316" s="18"/>
      <c r="C316" s="191"/>
      <c r="D316" s="191"/>
      <c r="E316" s="18"/>
      <c r="F316" s="18"/>
      <c r="G316" s="18"/>
      <c r="H316" s="18"/>
      <c r="I316" s="18"/>
      <c r="J316" s="18"/>
      <c r="K316" s="18"/>
      <c r="L316" s="18"/>
      <c r="M316" s="18"/>
      <c r="N316" s="18"/>
      <c r="O316" s="18"/>
      <c r="P316" s="18"/>
      <c r="Q316" s="18"/>
      <c r="R316" s="18"/>
      <c r="S316" s="18"/>
      <c r="T316" s="18"/>
      <c r="U316" s="18"/>
      <c r="V316" s="18"/>
      <c r="W316" s="18"/>
      <c r="X316" s="18"/>
      <c r="Y316" s="18"/>
      <c r="Z316" s="18"/>
      <c r="AA316" s="18"/>
      <c r="AB316" s="18"/>
      <c r="AC316" s="18"/>
      <c r="AD316" s="18"/>
      <c r="AE316" s="18"/>
      <c r="AF316" s="18"/>
      <c r="AG316" s="18"/>
    </row>
    <row r="317" spans="1:33" ht="16.5" customHeight="1" x14ac:dyDescent="0.3">
      <c r="A317" s="18"/>
      <c r="B317" s="18"/>
      <c r="C317" s="191"/>
      <c r="D317" s="191"/>
      <c r="E317" s="18"/>
      <c r="F317" s="18"/>
      <c r="G317" s="18"/>
      <c r="H317" s="18"/>
      <c r="I317" s="18"/>
      <c r="J317" s="18"/>
      <c r="K317" s="18"/>
      <c r="L317" s="18"/>
      <c r="M317" s="18"/>
      <c r="N317" s="18"/>
      <c r="O317" s="18"/>
      <c r="P317" s="18"/>
      <c r="Q317" s="18"/>
      <c r="R317" s="18"/>
      <c r="S317" s="18"/>
      <c r="T317" s="18"/>
      <c r="U317" s="18"/>
      <c r="V317" s="18"/>
      <c r="W317" s="18"/>
      <c r="X317" s="18"/>
      <c r="Y317" s="18"/>
      <c r="Z317" s="18"/>
      <c r="AA317" s="18"/>
      <c r="AB317" s="18"/>
      <c r="AC317" s="18"/>
      <c r="AD317" s="18"/>
      <c r="AE317" s="18"/>
      <c r="AF317" s="18"/>
      <c r="AG317" s="18"/>
    </row>
    <row r="318" spans="1:33" ht="16.5" customHeight="1" x14ac:dyDescent="0.3">
      <c r="A318" s="18"/>
      <c r="B318" s="18"/>
      <c r="C318" s="191"/>
      <c r="D318" s="191"/>
      <c r="E318" s="18"/>
      <c r="F318" s="18"/>
      <c r="G318" s="18"/>
      <c r="H318" s="18"/>
      <c r="I318" s="18"/>
      <c r="J318" s="18"/>
      <c r="K318" s="18"/>
      <c r="L318" s="18"/>
      <c r="M318" s="18"/>
      <c r="N318" s="18"/>
      <c r="O318" s="18"/>
      <c r="P318" s="18"/>
      <c r="Q318" s="18"/>
      <c r="R318" s="18"/>
      <c r="S318" s="18"/>
      <c r="T318" s="18"/>
      <c r="U318" s="18"/>
      <c r="V318" s="18"/>
      <c r="W318" s="18"/>
      <c r="X318" s="18"/>
      <c r="Y318" s="18"/>
      <c r="Z318" s="18"/>
      <c r="AA318" s="18"/>
      <c r="AB318" s="18"/>
      <c r="AC318" s="18"/>
      <c r="AD318" s="18"/>
      <c r="AE318" s="18"/>
      <c r="AF318" s="18"/>
      <c r="AG318" s="18"/>
    </row>
    <row r="319" spans="1:33" ht="16.5" customHeight="1" x14ac:dyDescent="0.3">
      <c r="A319" s="18"/>
      <c r="B319" s="18"/>
      <c r="C319" s="191"/>
      <c r="D319" s="191"/>
      <c r="E319" s="18"/>
      <c r="F319" s="18"/>
      <c r="G319" s="18"/>
      <c r="H319" s="18"/>
      <c r="I319" s="18"/>
      <c r="J319" s="18"/>
      <c r="K319" s="18"/>
      <c r="L319" s="18"/>
      <c r="M319" s="18"/>
      <c r="N319" s="18"/>
      <c r="O319" s="18"/>
      <c r="P319" s="18"/>
      <c r="Q319" s="18"/>
      <c r="R319" s="18"/>
      <c r="S319" s="18"/>
      <c r="T319" s="18"/>
      <c r="U319" s="18"/>
      <c r="V319" s="18"/>
      <c r="W319" s="18"/>
      <c r="X319" s="18"/>
      <c r="Y319" s="18"/>
      <c r="Z319" s="18"/>
      <c r="AA319" s="18"/>
      <c r="AB319" s="18"/>
      <c r="AC319" s="18"/>
      <c r="AD319" s="18"/>
      <c r="AE319" s="18"/>
      <c r="AF319" s="18"/>
      <c r="AG319" s="18"/>
    </row>
    <row r="320" spans="1:33" ht="16.5" customHeight="1" x14ac:dyDescent="0.3">
      <c r="A320" s="18"/>
      <c r="B320" s="18"/>
      <c r="C320" s="191"/>
      <c r="D320" s="191"/>
      <c r="E320" s="18"/>
      <c r="F320" s="18"/>
      <c r="G320" s="18"/>
      <c r="H320" s="18"/>
      <c r="I320" s="18"/>
      <c r="J320" s="18"/>
      <c r="K320" s="18"/>
      <c r="L320" s="18"/>
      <c r="M320" s="18"/>
      <c r="N320" s="18"/>
      <c r="O320" s="18"/>
      <c r="P320" s="18"/>
      <c r="Q320" s="18"/>
      <c r="R320" s="18"/>
      <c r="S320" s="18"/>
      <c r="T320" s="18"/>
      <c r="U320" s="18"/>
      <c r="V320" s="18"/>
      <c r="W320" s="18"/>
      <c r="X320" s="18"/>
      <c r="Y320" s="18"/>
      <c r="Z320" s="18"/>
      <c r="AA320" s="18"/>
      <c r="AB320" s="18"/>
      <c r="AC320" s="18"/>
      <c r="AD320" s="18"/>
      <c r="AE320" s="18"/>
      <c r="AF320" s="18"/>
      <c r="AG320" s="18"/>
    </row>
    <row r="321" spans="1:33" ht="16.5" customHeight="1" x14ac:dyDescent="0.3">
      <c r="A321" s="18"/>
      <c r="B321" s="18"/>
      <c r="C321" s="191"/>
      <c r="D321" s="191"/>
      <c r="E321" s="18"/>
      <c r="F321" s="18"/>
      <c r="G321" s="18"/>
      <c r="H321" s="18"/>
      <c r="I321" s="18"/>
      <c r="J321" s="18"/>
      <c r="K321" s="18"/>
      <c r="L321" s="18"/>
      <c r="M321" s="18"/>
      <c r="N321" s="18"/>
      <c r="O321" s="18"/>
      <c r="P321" s="18"/>
      <c r="Q321" s="18"/>
      <c r="R321" s="18"/>
      <c r="S321" s="18"/>
      <c r="T321" s="18"/>
      <c r="U321" s="18"/>
      <c r="V321" s="18"/>
      <c r="W321" s="18"/>
      <c r="X321" s="18"/>
      <c r="Y321" s="18"/>
      <c r="Z321" s="18"/>
      <c r="AA321" s="18"/>
      <c r="AB321" s="18"/>
      <c r="AC321" s="18"/>
      <c r="AD321" s="18"/>
      <c r="AE321" s="18"/>
      <c r="AF321" s="18"/>
      <c r="AG321" s="18"/>
    </row>
    <row r="322" spans="1:33" ht="16.5" customHeight="1" x14ac:dyDescent="0.3">
      <c r="A322" s="18"/>
      <c r="B322" s="18"/>
      <c r="C322" s="191"/>
      <c r="D322" s="191"/>
      <c r="E322" s="18"/>
      <c r="F322" s="18"/>
      <c r="G322" s="18"/>
      <c r="H322" s="18"/>
      <c r="I322" s="18"/>
      <c r="J322" s="18"/>
      <c r="K322" s="18"/>
      <c r="L322" s="18"/>
      <c r="M322" s="18"/>
      <c r="N322" s="18"/>
      <c r="O322" s="18"/>
      <c r="P322" s="18"/>
      <c r="Q322" s="18"/>
      <c r="R322" s="18"/>
      <c r="S322" s="18"/>
      <c r="T322" s="18"/>
      <c r="U322" s="18"/>
      <c r="V322" s="18"/>
      <c r="W322" s="18"/>
      <c r="X322" s="18"/>
      <c r="Y322" s="18"/>
      <c r="Z322" s="18"/>
      <c r="AA322" s="18"/>
      <c r="AB322" s="18"/>
      <c r="AC322" s="18"/>
      <c r="AD322" s="18"/>
      <c r="AE322" s="18"/>
      <c r="AF322" s="18"/>
      <c r="AG322" s="18"/>
    </row>
    <row r="323" spans="1:33" ht="16.5" customHeight="1" x14ac:dyDescent="0.3">
      <c r="A323" s="18"/>
      <c r="B323" s="18"/>
      <c r="C323" s="191"/>
      <c r="D323" s="191"/>
      <c r="E323" s="18"/>
      <c r="F323" s="18"/>
      <c r="G323" s="18"/>
      <c r="H323" s="18"/>
      <c r="I323" s="18"/>
      <c r="J323" s="18"/>
      <c r="K323" s="18"/>
      <c r="L323" s="18"/>
      <c r="M323" s="18"/>
      <c r="N323" s="18"/>
      <c r="O323" s="18"/>
      <c r="P323" s="18"/>
      <c r="Q323" s="18"/>
      <c r="R323" s="18"/>
      <c r="S323" s="18"/>
      <c r="T323" s="18"/>
      <c r="U323" s="18"/>
      <c r="V323" s="18"/>
      <c r="W323" s="18"/>
      <c r="X323" s="18"/>
      <c r="Y323" s="18"/>
      <c r="Z323" s="18"/>
      <c r="AA323" s="18"/>
      <c r="AB323" s="18"/>
      <c r="AC323" s="18"/>
      <c r="AD323" s="18"/>
      <c r="AE323" s="18"/>
      <c r="AF323" s="18"/>
      <c r="AG323" s="18"/>
    </row>
    <row r="324" spans="1:33" ht="16.5" customHeight="1" x14ac:dyDescent="0.3">
      <c r="A324" s="18"/>
      <c r="B324" s="18"/>
      <c r="C324" s="191"/>
      <c r="D324" s="191"/>
      <c r="E324" s="18"/>
      <c r="F324" s="18"/>
      <c r="G324" s="18"/>
      <c r="H324" s="18"/>
      <c r="I324" s="18"/>
      <c r="J324" s="18"/>
      <c r="K324" s="18"/>
      <c r="L324" s="18"/>
      <c r="M324" s="18"/>
      <c r="N324" s="18"/>
      <c r="O324" s="18"/>
      <c r="P324" s="18"/>
      <c r="Q324" s="18"/>
      <c r="R324" s="18"/>
      <c r="S324" s="18"/>
      <c r="T324" s="18"/>
      <c r="U324" s="18"/>
      <c r="V324" s="18"/>
      <c r="W324" s="18"/>
      <c r="X324" s="18"/>
      <c r="Y324" s="18"/>
      <c r="Z324" s="18"/>
      <c r="AA324" s="18"/>
      <c r="AB324" s="18"/>
      <c r="AC324" s="18"/>
      <c r="AD324" s="18"/>
      <c r="AE324" s="18"/>
      <c r="AF324" s="18"/>
      <c r="AG324" s="18"/>
    </row>
    <row r="325" spans="1:33" ht="16.5" customHeight="1" x14ac:dyDescent="0.3">
      <c r="A325" s="18"/>
      <c r="B325" s="18"/>
      <c r="C325" s="191"/>
      <c r="D325" s="191"/>
      <c r="E325" s="18"/>
      <c r="F325" s="18"/>
      <c r="G325" s="18"/>
      <c r="H325" s="18"/>
      <c r="I325" s="18"/>
      <c r="J325" s="18"/>
      <c r="K325" s="18"/>
      <c r="L325" s="18"/>
      <c r="M325" s="18"/>
      <c r="N325" s="18"/>
      <c r="O325" s="18"/>
      <c r="P325" s="18"/>
      <c r="Q325" s="18"/>
      <c r="R325" s="18"/>
      <c r="S325" s="18"/>
      <c r="T325" s="18"/>
      <c r="U325" s="18"/>
      <c r="V325" s="18"/>
      <c r="W325" s="18"/>
      <c r="X325" s="18"/>
      <c r="Y325" s="18"/>
      <c r="Z325" s="18"/>
      <c r="AA325" s="18"/>
      <c r="AB325" s="18"/>
      <c r="AC325" s="18"/>
      <c r="AD325" s="18"/>
      <c r="AE325" s="18"/>
      <c r="AF325" s="18"/>
      <c r="AG325" s="18"/>
    </row>
    <row r="326" spans="1:33" ht="16.5" customHeight="1" x14ac:dyDescent="0.3">
      <c r="A326" s="18"/>
      <c r="B326" s="18"/>
      <c r="C326" s="191"/>
      <c r="D326" s="191"/>
      <c r="E326" s="18"/>
      <c r="F326" s="18"/>
      <c r="G326" s="18"/>
      <c r="H326" s="18"/>
      <c r="I326" s="18"/>
      <c r="J326" s="18"/>
      <c r="K326" s="18"/>
      <c r="L326" s="18"/>
      <c r="M326" s="18"/>
      <c r="N326" s="18"/>
      <c r="O326" s="18"/>
      <c r="P326" s="18"/>
      <c r="Q326" s="18"/>
      <c r="R326" s="18"/>
      <c r="S326" s="18"/>
      <c r="T326" s="18"/>
      <c r="U326" s="18"/>
      <c r="V326" s="18"/>
      <c r="W326" s="18"/>
      <c r="X326" s="18"/>
      <c r="Y326" s="18"/>
      <c r="Z326" s="18"/>
      <c r="AA326" s="18"/>
      <c r="AB326" s="18"/>
      <c r="AC326" s="18"/>
      <c r="AD326" s="18"/>
      <c r="AE326" s="18"/>
      <c r="AF326" s="18"/>
      <c r="AG326" s="18"/>
    </row>
    <row r="327" spans="1:33" ht="16.5" customHeight="1" x14ac:dyDescent="0.3">
      <c r="A327" s="18"/>
      <c r="B327" s="18"/>
      <c r="C327" s="191"/>
      <c r="D327" s="191"/>
      <c r="E327" s="18"/>
      <c r="F327" s="18"/>
      <c r="G327" s="18"/>
      <c r="H327" s="18"/>
      <c r="I327" s="18"/>
      <c r="J327" s="18"/>
      <c r="K327" s="18"/>
      <c r="L327" s="18"/>
      <c r="M327" s="18"/>
      <c r="N327" s="18"/>
      <c r="O327" s="18"/>
      <c r="P327" s="18"/>
      <c r="Q327" s="18"/>
      <c r="R327" s="18"/>
      <c r="S327" s="18"/>
      <c r="T327" s="18"/>
      <c r="U327" s="18"/>
      <c r="V327" s="18"/>
      <c r="W327" s="18"/>
      <c r="X327" s="18"/>
      <c r="Y327" s="18"/>
      <c r="Z327" s="18"/>
      <c r="AA327" s="18"/>
      <c r="AB327" s="18"/>
      <c r="AC327" s="18"/>
      <c r="AD327" s="18"/>
      <c r="AE327" s="18"/>
      <c r="AF327" s="18"/>
      <c r="AG327" s="18"/>
    </row>
    <row r="328" spans="1:33" ht="16.5" customHeight="1" x14ac:dyDescent="0.3">
      <c r="A328" s="18"/>
      <c r="B328" s="18"/>
      <c r="C328" s="191"/>
      <c r="D328" s="191"/>
      <c r="E328" s="18"/>
      <c r="F328" s="18"/>
      <c r="G328" s="18"/>
      <c r="H328" s="18"/>
      <c r="I328" s="18"/>
      <c r="J328" s="18"/>
      <c r="K328" s="18"/>
      <c r="L328" s="18"/>
      <c r="M328" s="18"/>
      <c r="N328" s="18"/>
      <c r="O328" s="18"/>
      <c r="P328" s="18"/>
      <c r="Q328" s="18"/>
      <c r="R328" s="18"/>
      <c r="S328" s="18"/>
      <c r="T328" s="18"/>
      <c r="U328" s="18"/>
      <c r="V328" s="18"/>
      <c r="W328" s="18"/>
      <c r="X328" s="18"/>
      <c r="Y328" s="18"/>
      <c r="Z328" s="18"/>
      <c r="AA328" s="18"/>
      <c r="AB328" s="18"/>
      <c r="AC328" s="18"/>
      <c r="AD328" s="18"/>
      <c r="AE328" s="18"/>
      <c r="AF328" s="18"/>
      <c r="AG328" s="18"/>
    </row>
    <row r="329" spans="1:33" ht="16.5" customHeight="1" x14ac:dyDescent="0.3">
      <c r="A329" s="18"/>
      <c r="B329" s="18"/>
      <c r="C329" s="191"/>
      <c r="D329" s="191"/>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row>
    <row r="330" spans="1:33" ht="16.5" customHeight="1" x14ac:dyDescent="0.3">
      <c r="A330" s="18"/>
      <c r="B330" s="18"/>
      <c r="C330" s="191"/>
      <c r="D330" s="191"/>
      <c r="E330" s="18"/>
      <c r="F330" s="18"/>
      <c r="G330" s="18"/>
      <c r="H330" s="18"/>
      <c r="I330" s="18"/>
      <c r="J330" s="18"/>
      <c r="K330" s="18"/>
      <c r="L330" s="18"/>
      <c r="M330" s="18"/>
      <c r="N330" s="18"/>
      <c r="O330" s="18"/>
      <c r="P330" s="18"/>
      <c r="Q330" s="18"/>
      <c r="R330" s="18"/>
      <c r="S330" s="18"/>
      <c r="T330" s="18"/>
      <c r="U330" s="18"/>
      <c r="V330" s="18"/>
      <c r="W330" s="18"/>
      <c r="X330" s="18"/>
      <c r="Y330" s="18"/>
      <c r="Z330" s="18"/>
      <c r="AA330" s="18"/>
      <c r="AB330" s="18"/>
      <c r="AC330" s="18"/>
      <c r="AD330" s="18"/>
      <c r="AE330" s="18"/>
      <c r="AF330" s="18"/>
      <c r="AG330" s="18"/>
    </row>
    <row r="331" spans="1:33" ht="16.5" customHeight="1" x14ac:dyDescent="0.3">
      <c r="A331" s="18"/>
      <c r="B331" s="18"/>
      <c r="C331" s="191"/>
      <c r="D331" s="191"/>
      <c r="E331" s="18"/>
      <c r="F331" s="18"/>
      <c r="G331" s="18"/>
      <c r="H331" s="18"/>
      <c r="I331" s="18"/>
      <c r="J331" s="18"/>
      <c r="K331" s="18"/>
      <c r="L331" s="18"/>
      <c r="M331" s="18"/>
      <c r="N331" s="18"/>
      <c r="O331" s="18"/>
      <c r="P331" s="18"/>
      <c r="Q331" s="18"/>
      <c r="R331" s="18"/>
      <c r="S331" s="18"/>
      <c r="T331" s="18"/>
      <c r="U331" s="18"/>
      <c r="V331" s="18"/>
      <c r="W331" s="18"/>
      <c r="X331" s="18"/>
      <c r="Y331" s="18"/>
      <c r="Z331" s="18"/>
      <c r="AA331" s="18"/>
      <c r="AB331" s="18"/>
      <c r="AC331" s="18"/>
      <c r="AD331" s="18"/>
      <c r="AE331" s="18"/>
      <c r="AF331" s="18"/>
      <c r="AG331" s="18"/>
    </row>
    <row r="332" spans="1:33" ht="16.5" customHeight="1" x14ac:dyDescent="0.3">
      <c r="A332" s="18"/>
      <c r="B332" s="18"/>
      <c r="C332" s="191"/>
      <c r="D332" s="191"/>
      <c r="E332" s="18"/>
      <c r="F332" s="18"/>
      <c r="G332" s="18"/>
      <c r="H332" s="18"/>
      <c r="I332" s="18"/>
      <c r="J332" s="18"/>
      <c r="K332" s="18"/>
      <c r="L332" s="18"/>
      <c r="M332" s="18"/>
      <c r="N332" s="18"/>
      <c r="O332" s="18"/>
      <c r="P332" s="18"/>
      <c r="Q332" s="18"/>
      <c r="R332" s="18"/>
      <c r="S332" s="18"/>
      <c r="T332" s="18"/>
      <c r="U332" s="18"/>
      <c r="V332" s="18"/>
      <c r="W332" s="18"/>
      <c r="X332" s="18"/>
      <c r="Y332" s="18"/>
      <c r="Z332" s="18"/>
      <c r="AA332" s="18"/>
      <c r="AB332" s="18"/>
      <c r="AC332" s="18"/>
      <c r="AD332" s="18"/>
      <c r="AE332" s="18"/>
      <c r="AF332" s="18"/>
      <c r="AG332" s="18"/>
    </row>
    <row r="333" spans="1:33" ht="16.5" customHeight="1" x14ac:dyDescent="0.3">
      <c r="A333" s="18"/>
      <c r="B333" s="18"/>
      <c r="C333" s="191"/>
      <c r="D333" s="191"/>
      <c r="E333" s="18"/>
      <c r="F333" s="18"/>
      <c r="G333" s="18"/>
      <c r="H333" s="18"/>
      <c r="I333" s="18"/>
      <c r="J333" s="18"/>
      <c r="K333" s="18"/>
      <c r="L333" s="18"/>
      <c r="M333" s="18"/>
      <c r="N333" s="18"/>
      <c r="O333" s="18"/>
      <c r="P333" s="18"/>
      <c r="Q333" s="18"/>
      <c r="R333" s="18"/>
      <c r="S333" s="18"/>
      <c r="T333" s="18"/>
      <c r="U333" s="18"/>
      <c r="V333" s="18"/>
      <c r="W333" s="18"/>
      <c r="X333" s="18"/>
      <c r="Y333" s="18"/>
      <c r="Z333" s="18"/>
      <c r="AA333" s="18"/>
      <c r="AB333" s="18"/>
      <c r="AC333" s="18"/>
      <c r="AD333" s="18"/>
      <c r="AE333" s="18"/>
      <c r="AF333" s="18"/>
      <c r="AG333" s="18"/>
    </row>
    <row r="334" spans="1:33" ht="16.5" customHeight="1" x14ac:dyDescent="0.3">
      <c r="A334" s="18"/>
      <c r="B334" s="18"/>
      <c r="C334" s="191"/>
      <c r="D334" s="191"/>
      <c r="E334" s="18"/>
      <c r="F334" s="18"/>
      <c r="G334" s="18"/>
      <c r="H334" s="18"/>
      <c r="I334" s="18"/>
      <c r="J334" s="18"/>
      <c r="K334" s="18"/>
      <c r="L334" s="18"/>
      <c r="M334" s="18"/>
      <c r="N334" s="18"/>
      <c r="O334" s="18"/>
      <c r="P334" s="18"/>
      <c r="Q334" s="18"/>
      <c r="R334" s="18"/>
      <c r="S334" s="18"/>
      <c r="T334" s="18"/>
      <c r="U334" s="18"/>
      <c r="V334" s="18"/>
      <c r="W334" s="18"/>
      <c r="X334" s="18"/>
      <c r="Y334" s="18"/>
      <c r="Z334" s="18"/>
      <c r="AA334" s="18"/>
      <c r="AB334" s="18"/>
      <c r="AC334" s="18"/>
      <c r="AD334" s="18"/>
      <c r="AE334" s="18"/>
      <c r="AF334" s="18"/>
      <c r="AG334" s="18"/>
    </row>
    <row r="335" spans="1:33" ht="16.5" customHeight="1" x14ac:dyDescent="0.3">
      <c r="A335" s="18"/>
      <c r="B335" s="18"/>
      <c r="C335" s="191"/>
      <c r="D335" s="191"/>
      <c r="E335" s="18"/>
      <c r="F335" s="18"/>
      <c r="G335" s="18"/>
      <c r="H335" s="18"/>
      <c r="I335" s="18"/>
      <c r="J335" s="18"/>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row>
    <row r="336" spans="1:33" ht="16.5" customHeight="1" x14ac:dyDescent="0.3">
      <c r="A336" s="18"/>
      <c r="B336" s="18"/>
      <c r="C336" s="191"/>
      <c r="D336" s="191"/>
      <c r="E336" s="18"/>
      <c r="F336" s="18"/>
      <c r="G336" s="18"/>
      <c r="H336" s="18"/>
      <c r="I336" s="18"/>
      <c r="J336" s="18"/>
      <c r="K336" s="18"/>
      <c r="L336" s="18"/>
      <c r="M336" s="18"/>
      <c r="N336" s="18"/>
      <c r="O336" s="18"/>
      <c r="P336" s="18"/>
      <c r="Q336" s="18"/>
      <c r="R336" s="18"/>
      <c r="S336" s="18"/>
      <c r="T336" s="18"/>
      <c r="U336" s="18"/>
      <c r="V336" s="18"/>
      <c r="W336" s="18"/>
      <c r="X336" s="18"/>
      <c r="Y336" s="18"/>
      <c r="Z336" s="18"/>
      <c r="AA336" s="18"/>
      <c r="AB336" s="18"/>
      <c r="AC336" s="18"/>
      <c r="AD336" s="18"/>
      <c r="AE336" s="18"/>
      <c r="AF336" s="18"/>
      <c r="AG336" s="18"/>
    </row>
    <row r="337" spans="1:33" ht="16.5" customHeight="1" x14ac:dyDescent="0.3">
      <c r="A337" s="18"/>
      <c r="B337" s="18"/>
      <c r="C337" s="191"/>
      <c r="D337" s="191"/>
      <c r="E337" s="18"/>
      <c r="F337" s="18"/>
      <c r="G337" s="18"/>
      <c r="H337" s="18"/>
      <c r="I337" s="18"/>
      <c r="J337" s="18"/>
      <c r="K337" s="18"/>
      <c r="L337" s="18"/>
      <c r="M337" s="18"/>
      <c r="N337" s="18"/>
      <c r="O337" s="18"/>
      <c r="P337" s="18"/>
      <c r="Q337" s="18"/>
      <c r="R337" s="18"/>
      <c r="S337" s="18"/>
      <c r="T337" s="18"/>
      <c r="U337" s="18"/>
      <c r="V337" s="18"/>
      <c r="W337" s="18"/>
      <c r="X337" s="18"/>
      <c r="Y337" s="18"/>
      <c r="Z337" s="18"/>
      <c r="AA337" s="18"/>
      <c r="AB337" s="18"/>
      <c r="AC337" s="18"/>
      <c r="AD337" s="18"/>
      <c r="AE337" s="18"/>
      <c r="AF337" s="18"/>
      <c r="AG337" s="18"/>
    </row>
    <row r="338" spans="1:33" ht="16.5" customHeight="1" x14ac:dyDescent="0.3">
      <c r="A338" s="18"/>
      <c r="B338" s="18"/>
      <c r="C338" s="191"/>
      <c r="D338" s="191"/>
      <c r="E338" s="18"/>
      <c r="F338" s="18"/>
      <c r="G338" s="18"/>
      <c r="H338" s="18"/>
      <c r="I338" s="18"/>
      <c r="J338" s="18"/>
      <c r="K338" s="18"/>
      <c r="L338" s="18"/>
      <c r="M338" s="18"/>
      <c r="N338" s="18"/>
      <c r="O338" s="18"/>
      <c r="P338" s="18"/>
      <c r="Q338" s="18"/>
      <c r="R338" s="18"/>
      <c r="S338" s="18"/>
      <c r="T338" s="18"/>
      <c r="U338" s="18"/>
      <c r="V338" s="18"/>
      <c r="W338" s="18"/>
      <c r="X338" s="18"/>
      <c r="Y338" s="18"/>
      <c r="Z338" s="18"/>
      <c r="AA338" s="18"/>
      <c r="AB338" s="18"/>
      <c r="AC338" s="18"/>
      <c r="AD338" s="18"/>
      <c r="AE338" s="18"/>
      <c r="AF338" s="18"/>
      <c r="AG338" s="18"/>
    </row>
    <row r="339" spans="1:33" ht="16.5" customHeight="1" x14ac:dyDescent="0.3">
      <c r="A339" s="18"/>
      <c r="B339" s="18"/>
      <c r="C339" s="191"/>
      <c r="D339" s="191"/>
      <c r="E339" s="18"/>
      <c r="F339" s="18"/>
      <c r="G339" s="18"/>
      <c r="H339" s="18"/>
      <c r="I339" s="18"/>
      <c r="J339" s="18"/>
      <c r="K339" s="18"/>
      <c r="L339" s="18"/>
      <c r="M339" s="18"/>
      <c r="N339" s="18"/>
      <c r="O339" s="18"/>
      <c r="P339" s="18"/>
      <c r="Q339" s="18"/>
      <c r="R339" s="18"/>
      <c r="S339" s="18"/>
      <c r="T339" s="18"/>
      <c r="U339" s="18"/>
      <c r="V339" s="18"/>
      <c r="W339" s="18"/>
      <c r="X339" s="18"/>
      <c r="Y339" s="18"/>
      <c r="Z339" s="18"/>
      <c r="AA339" s="18"/>
      <c r="AB339" s="18"/>
      <c r="AC339" s="18"/>
      <c r="AD339" s="18"/>
      <c r="AE339" s="18"/>
      <c r="AF339" s="18"/>
      <c r="AG339" s="18"/>
    </row>
    <row r="340" spans="1:33" ht="16.5" customHeight="1" x14ac:dyDescent="0.3">
      <c r="A340" s="18"/>
      <c r="B340" s="18"/>
      <c r="C340" s="191"/>
      <c r="D340" s="191"/>
      <c r="E340" s="18"/>
      <c r="F340" s="18"/>
      <c r="G340" s="18"/>
      <c r="H340" s="18"/>
      <c r="I340" s="18"/>
      <c r="J340" s="18"/>
      <c r="K340" s="18"/>
      <c r="L340" s="18"/>
      <c r="M340" s="18"/>
      <c r="N340" s="18"/>
      <c r="O340" s="18"/>
      <c r="P340" s="18"/>
      <c r="Q340" s="18"/>
      <c r="R340" s="18"/>
      <c r="S340" s="18"/>
      <c r="T340" s="18"/>
      <c r="U340" s="18"/>
      <c r="V340" s="18"/>
      <c r="W340" s="18"/>
      <c r="X340" s="18"/>
      <c r="Y340" s="18"/>
      <c r="Z340" s="18"/>
      <c r="AA340" s="18"/>
      <c r="AB340" s="18"/>
      <c r="AC340" s="18"/>
      <c r="AD340" s="18"/>
      <c r="AE340" s="18"/>
      <c r="AF340" s="18"/>
      <c r="AG340" s="18"/>
    </row>
    <row r="341" spans="1:33" ht="16.5" customHeight="1" x14ac:dyDescent="0.3">
      <c r="A341" s="18"/>
      <c r="B341" s="18"/>
      <c r="C341" s="191"/>
      <c r="D341" s="191"/>
      <c r="E341" s="18"/>
      <c r="F341" s="18"/>
      <c r="G341" s="18"/>
      <c r="H341" s="18"/>
      <c r="I341" s="18"/>
      <c r="J341" s="18"/>
      <c r="K341" s="18"/>
      <c r="L341" s="18"/>
      <c r="M341" s="18"/>
      <c r="N341" s="18"/>
      <c r="O341" s="18"/>
      <c r="P341" s="18"/>
      <c r="Q341" s="18"/>
      <c r="R341" s="18"/>
      <c r="S341" s="18"/>
      <c r="T341" s="18"/>
      <c r="U341" s="18"/>
      <c r="V341" s="18"/>
      <c r="W341" s="18"/>
      <c r="X341" s="18"/>
      <c r="Y341" s="18"/>
      <c r="Z341" s="18"/>
      <c r="AA341" s="18"/>
      <c r="AB341" s="18"/>
      <c r="AC341" s="18"/>
      <c r="AD341" s="18"/>
      <c r="AE341" s="18"/>
      <c r="AF341" s="18"/>
      <c r="AG341" s="18"/>
    </row>
    <row r="342" spans="1:33" ht="16.5" customHeight="1" x14ac:dyDescent="0.3">
      <c r="A342" s="18"/>
      <c r="B342" s="18"/>
      <c r="C342" s="191"/>
      <c r="D342" s="191"/>
      <c r="E342" s="18"/>
      <c r="F342" s="18"/>
      <c r="G342" s="18"/>
      <c r="H342" s="18"/>
      <c r="I342" s="18"/>
      <c r="J342" s="18"/>
      <c r="K342" s="18"/>
      <c r="L342" s="18"/>
      <c r="M342" s="18"/>
      <c r="N342" s="18"/>
      <c r="O342" s="18"/>
      <c r="P342" s="18"/>
      <c r="Q342" s="18"/>
      <c r="R342" s="18"/>
      <c r="S342" s="18"/>
      <c r="T342" s="18"/>
      <c r="U342" s="18"/>
      <c r="V342" s="18"/>
      <c r="W342" s="18"/>
      <c r="X342" s="18"/>
      <c r="Y342" s="18"/>
      <c r="Z342" s="18"/>
      <c r="AA342" s="18"/>
      <c r="AB342" s="18"/>
      <c r="AC342" s="18"/>
      <c r="AD342" s="18"/>
      <c r="AE342" s="18"/>
      <c r="AF342" s="18"/>
      <c r="AG342" s="18"/>
    </row>
    <row r="343" spans="1:33" ht="16.5" customHeight="1" x14ac:dyDescent="0.3">
      <c r="A343" s="18"/>
      <c r="B343" s="18"/>
      <c r="C343" s="191"/>
      <c r="D343" s="191"/>
      <c r="E343" s="18"/>
      <c r="F343" s="18"/>
      <c r="G343" s="18"/>
      <c r="H343" s="18"/>
      <c r="I343" s="18"/>
      <c r="J343" s="18"/>
      <c r="K343" s="18"/>
      <c r="L343" s="18"/>
      <c r="M343" s="18"/>
      <c r="N343" s="18"/>
      <c r="O343" s="18"/>
      <c r="P343" s="18"/>
      <c r="Q343" s="18"/>
      <c r="R343" s="18"/>
      <c r="S343" s="18"/>
      <c r="T343" s="18"/>
      <c r="U343" s="18"/>
      <c r="V343" s="18"/>
      <c r="W343" s="18"/>
      <c r="X343" s="18"/>
      <c r="Y343" s="18"/>
      <c r="Z343" s="18"/>
      <c r="AA343" s="18"/>
      <c r="AB343" s="18"/>
      <c r="AC343" s="18"/>
      <c r="AD343" s="18"/>
      <c r="AE343" s="18"/>
      <c r="AF343" s="18"/>
      <c r="AG343" s="18"/>
    </row>
    <row r="344" spans="1:33" ht="16.5" customHeight="1" x14ac:dyDescent="0.3">
      <c r="A344" s="18"/>
      <c r="B344" s="18"/>
      <c r="C344" s="191"/>
      <c r="D344" s="191"/>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row>
    <row r="345" spans="1:33" ht="16.5" customHeight="1" x14ac:dyDescent="0.3">
      <c r="A345" s="18"/>
      <c r="B345" s="18"/>
      <c r="C345" s="191"/>
      <c r="D345" s="191"/>
      <c r="E345" s="18"/>
      <c r="F345" s="18"/>
      <c r="G345" s="18"/>
      <c r="H345" s="18"/>
      <c r="I345" s="18"/>
      <c r="J345" s="18"/>
      <c r="K345" s="18"/>
      <c r="L345" s="18"/>
      <c r="M345" s="18"/>
      <c r="N345" s="18"/>
      <c r="O345" s="18"/>
      <c r="P345" s="18"/>
      <c r="Q345" s="18"/>
      <c r="R345" s="18"/>
      <c r="S345" s="18"/>
      <c r="T345" s="18"/>
      <c r="U345" s="18"/>
      <c r="V345" s="18"/>
      <c r="W345" s="18"/>
      <c r="X345" s="18"/>
      <c r="Y345" s="18"/>
      <c r="Z345" s="18"/>
      <c r="AA345" s="18"/>
      <c r="AB345" s="18"/>
      <c r="AC345" s="18"/>
      <c r="AD345" s="18"/>
      <c r="AE345" s="18"/>
      <c r="AF345" s="18"/>
      <c r="AG345" s="18"/>
    </row>
    <row r="346" spans="1:33" ht="16.5" customHeight="1" x14ac:dyDescent="0.3">
      <c r="A346" s="18"/>
      <c r="B346" s="18"/>
      <c r="C346" s="191"/>
      <c r="D346" s="191"/>
      <c r="E346" s="18"/>
      <c r="F346" s="18"/>
      <c r="G346" s="18"/>
      <c r="H346" s="18"/>
      <c r="I346" s="18"/>
      <c r="J346" s="18"/>
      <c r="K346" s="18"/>
      <c r="L346" s="18"/>
      <c r="M346" s="18"/>
      <c r="N346" s="18"/>
      <c r="O346" s="18"/>
      <c r="P346" s="18"/>
      <c r="Q346" s="18"/>
      <c r="R346" s="18"/>
      <c r="S346" s="18"/>
      <c r="T346" s="18"/>
      <c r="U346" s="18"/>
      <c r="V346" s="18"/>
      <c r="W346" s="18"/>
      <c r="X346" s="18"/>
      <c r="Y346" s="18"/>
      <c r="Z346" s="18"/>
      <c r="AA346" s="18"/>
      <c r="AB346" s="18"/>
      <c r="AC346" s="18"/>
      <c r="AD346" s="18"/>
      <c r="AE346" s="18"/>
      <c r="AF346" s="18"/>
      <c r="AG346" s="18"/>
    </row>
    <row r="347" spans="1:33" ht="16.5" customHeight="1" x14ac:dyDescent="0.3">
      <c r="A347" s="18"/>
      <c r="B347" s="18"/>
      <c r="C347" s="191"/>
      <c r="D347" s="191"/>
      <c r="E347" s="18"/>
      <c r="F347" s="18"/>
      <c r="G347" s="18"/>
      <c r="H347" s="18"/>
      <c r="I347" s="18"/>
      <c r="J347" s="18"/>
      <c r="K347" s="18"/>
      <c r="L347" s="18"/>
      <c r="M347" s="18"/>
      <c r="N347" s="18"/>
      <c r="O347" s="18"/>
      <c r="P347" s="18"/>
      <c r="Q347" s="18"/>
      <c r="R347" s="18"/>
      <c r="S347" s="18"/>
      <c r="T347" s="18"/>
      <c r="U347" s="18"/>
      <c r="V347" s="18"/>
      <c r="W347" s="18"/>
      <c r="X347" s="18"/>
      <c r="Y347" s="18"/>
      <c r="Z347" s="18"/>
      <c r="AA347" s="18"/>
      <c r="AB347" s="18"/>
      <c r="AC347" s="18"/>
      <c r="AD347" s="18"/>
      <c r="AE347" s="18"/>
      <c r="AF347" s="18"/>
      <c r="AG347" s="18"/>
    </row>
    <row r="348" spans="1:33" ht="16.5" customHeight="1" x14ac:dyDescent="0.3">
      <c r="A348" s="18"/>
      <c r="B348" s="18"/>
      <c r="C348" s="191"/>
      <c r="D348" s="191"/>
      <c r="E348" s="18"/>
      <c r="F348" s="18"/>
      <c r="G348" s="18"/>
      <c r="H348" s="18"/>
      <c r="I348" s="18"/>
      <c r="J348" s="18"/>
      <c r="K348" s="18"/>
      <c r="L348" s="18"/>
      <c r="M348" s="18"/>
      <c r="N348" s="18"/>
      <c r="O348" s="18"/>
      <c r="P348" s="18"/>
      <c r="Q348" s="18"/>
      <c r="R348" s="18"/>
      <c r="S348" s="18"/>
      <c r="T348" s="18"/>
      <c r="U348" s="18"/>
      <c r="V348" s="18"/>
      <c r="W348" s="18"/>
      <c r="X348" s="18"/>
      <c r="Y348" s="18"/>
      <c r="Z348" s="18"/>
      <c r="AA348" s="18"/>
      <c r="AB348" s="18"/>
      <c r="AC348" s="18"/>
      <c r="AD348" s="18"/>
      <c r="AE348" s="18"/>
      <c r="AF348" s="18"/>
      <c r="AG348" s="18"/>
    </row>
    <row r="349" spans="1:33" ht="16.5" customHeight="1" x14ac:dyDescent="0.3">
      <c r="A349" s="18"/>
      <c r="B349" s="18"/>
      <c r="C349" s="191"/>
      <c r="D349" s="191"/>
      <c r="E349" s="18"/>
      <c r="F349" s="18"/>
      <c r="G349" s="18"/>
      <c r="H349" s="18"/>
      <c r="I349" s="18"/>
      <c r="J349" s="18"/>
      <c r="K349" s="18"/>
      <c r="L349" s="18"/>
      <c r="M349" s="18"/>
      <c r="N349" s="18"/>
      <c r="O349" s="18"/>
      <c r="P349" s="18"/>
      <c r="Q349" s="18"/>
      <c r="R349" s="18"/>
      <c r="S349" s="18"/>
      <c r="T349" s="18"/>
      <c r="U349" s="18"/>
      <c r="V349" s="18"/>
      <c r="W349" s="18"/>
      <c r="X349" s="18"/>
      <c r="Y349" s="18"/>
      <c r="Z349" s="18"/>
      <c r="AA349" s="18"/>
      <c r="AB349" s="18"/>
      <c r="AC349" s="18"/>
      <c r="AD349" s="18"/>
      <c r="AE349" s="18"/>
      <c r="AF349" s="18"/>
      <c r="AG349" s="18"/>
    </row>
    <row r="350" spans="1:33" ht="16.5" customHeight="1" x14ac:dyDescent="0.3">
      <c r="A350" s="18"/>
      <c r="B350" s="18"/>
      <c r="C350" s="191"/>
      <c r="D350" s="191"/>
      <c r="E350" s="18"/>
      <c r="F350" s="18"/>
      <c r="G350" s="18"/>
      <c r="H350" s="18"/>
      <c r="I350" s="18"/>
      <c r="J350" s="18"/>
      <c r="K350" s="18"/>
      <c r="L350" s="18"/>
      <c r="M350" s="18"/>
      <c r="N350" s="18"/>
      <c r="O350" s="18"/>
      <c r="P350" s="18"/>
      <c r="Q350" s="18"/>
      <c r="R350" s="18"/>
      <c r="S350" s="18"/>
      <c r="T350" s="18"/>
      <c r="U350" s="18"/>
      <c r="V350" s="18"/>
      <c r="W350" s="18"/>
      <c r="X350" s="18"/>
      <c r="Y350" s="18"/>
      <c r="Z350" s="18"/>
      <c r="AA350" s="18"/>
      <c r="AB350" s="18"/>
      <c r="AC350" s="18"/>
      <c r="AD350" s="18"/>
      <c r="AE350" s="18"/>
      <c r="AF350" s="18"/>
      <c r="AG350" s="18"/>
    </row>
    <row r="351" spans="1:33" ht="16.5" customHeight="1" x14ac:dyDescent="0.3">
      <c r="A351" s="18"/>
      <c r="B351" s="18"/>
      <c r="C351" s="191"/>
      <c r="D351" s="191"/>
      <c r="E351" s="18"/>
      <c r="F351" s="18"/>
      <c r="G351" s="18"/>
      <c r="H351" s="18"/>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18"/>
      <c r="AG351" s="18"/>
    </row>
    <row r="352" spans="1:33" ht="16.5" customHeight="1" x14ac:dyDescent="0.3">
      <c r="A352" s="18"/>
      <c r="B352" s="18"/>
      <c r="C352" s="191"/>
      <c r="D352" s="191"/>
      <c r="E352" s="18"/>
      <c r="F352" s="18"/>
      <c r="G352" s="18"/>
      <c r="H352" s="18"/>
      <c r="I352" s="18"/>
      <c r="J352" s="18"/>
      <c r="K352" s="18"/>
      <c r="L352" s="18"/>
      <c r="M352" s="18"/>
      <c r="N352" s="18"/>
      <c r="O352" s="18"/>
      <c r="P352" s="18"/>
      <c r="Q352" s="18"/>
      <c r="R352" s="18"/>
      <c r="S352" s="18"/>
      <c r="T352" s="18"/>
      <c r="U352" s="18"/>
      <c r="V352" s="18"/>
      <c r="W352" s="18"/>
      <c r="X352" s="18"/>
      <c r="Y352" s="18"/>
      <c r="Z352" s="18"/>
      <c r="AA352" s="18"/>
      <c r="AB352" s="18"/>
      <c r="AC352" s="18"/>
      <c r="AD352" s="18"/>
      <c r="AE352" s="18"/>
      <c r="AF352" s="18"/>
      <c r="AG352" s="18"/>
    </row>
    <row r="353" spans="1:33" ht="16.5" customHeight="1" x14ac:dyDescent="0.3">
      <c r="A353" s="18"/>
      <c r="B353" s="18"/>
      <c r="C353" s="191"/>
      <c r="D353" s="191"/>
      <c r="E353" s="18"/>
      <c r="F353" s="18"/>
      <c r="G353" s="18"/>
      <c r="H353" s="18"/>
      <c r="I353" s="18"/>
      <c r="J353" s="18"/>
      <c r="K353" s="18"/>
      <c r="L353" s="18"/>
      <c r="M353" s="18"/>
      <c r="N353" s="18"/>
      <c r="O353" s="18"/>
      <c r="P353" s="18"/>
      <c r="Q353" s="18"/>
      <c r="R353" s="18"/>
      <c r="S353" s="18"/>
      <c r="T353" s="18"/>
      <c r="U353" s="18"/>
      <c r="V353" s="18"/>
      <c r="W353" s="18"/>
      <c r="X353" s="18"/>
      <c r="Y353" s="18"/>
      <c r="Z353" s="18"/>
      <c r="AA353" s="18"/>
      <c r="AB353" s="18"/>
      <c r="AC353" s="18"/>
      <c r="AD353" s="18"/>
      <c r="AE353" s="18"/>
      <c r="AF353" s="18"/>
      <c r="AG353" s="18"/>
    </row>
    <row r="354" spans="1:33" ht="16.5" customHeight="1" x14ac:dyDescent="0.3">
      <c r="A354" s="18"/>
      <c r="B354" s="18"/>
      <c r="C354" s="191"/>
      <c r="D354" s="191"/>
      <c r="E354" s="18"/>
      <c r="F354" s="18"/>
      <c r="G354" s="18"/>
      <c r="H354" s="18"/>
      <c r="I354" s="18"/>
      <c r="J354" s="18"/>
      <c r="K354" s="18"/>
      <c r="L354" s="18"/>
      <c r="M354" s="18"/>
      <c r="N354" s="18"/>
      <c r="O354" s="18"/>
      <c r="P354" s="18"/>
      <c r="Q354" s="18"/>
      <c r="R354" s="18"/>
      <c r="S354" s="18"/>
      <c r="T354" s="18"/>
      <c r="U354" s="18"/>
      <c r="V354" s="18"/>
      <c r="W354" s="18"/>
      <c r="X354" s="18"/>
      <c r="Y354" s="18"/>
      <c r="Z354" s="18"/>
      <c r="AA354" s="18"/>
      <c r="AB354" s="18"/>
      <c r="AC354" s="18"/>
      <c r="AD354" s="18"/>
      <c r="AE354" s="18"/>
      <c r="AF354" s="18"/>
      <c r="AG354" s="18"/>
    </row>
    <row r="355" spans="1:33" ht="16.5" customHeight="1" x14ac:dyDescent="0.3">
      <c r="A355" s="18"/>
      <c r="B355" s="18"/>
      <c r="C355" s="191"/>
      <c r="D355" s="191"/>
      <c r="E355" s="18"/>
      <c r="F355" s="18"/>
      <c r="G355" s="18"/>
      <c r="H355" s="18"/>
      <c r="I355" s="18"/>
      <c r="J355" s="18"/>
      <c r="K355" s="18"/>
      <c r="L355" s="18"/>
      <c r="M355" s="18"/>
      <c r="N355" s="18"/>
      <c r="O355" s="18"/>
      <c r="P355" s="18"/>
      <c r="Q355" s="18"/>
      <c r="R355" s="18"/>
      <c r="S355" s="18"/>
      <c r="T355" s="18"/>
      <c r="U355" s="18"/>
      <c r="V355" s="18"/>
      <c r="W355" s="18"/>
      <c r="X355" s="18"/>
      <c r="Y355" s="18"/>
      <c r="Z355" s="18"/>
      <c r="AA355" s="18"/>
      <c r="AB355" s="18"/>
      <c r="AC355" s="18"/>
      <c r="AD355" s="18"/>
      <c r="AE355" s="18"/>
      <c r="AF355" s="18"/>
      <c r="AG355" s="18"/>
    </row>
    <row r="356" spans="1:33" ht="16.5" customHeight="1" x14ac:dyDescent="0.3">
      <c r="A356" s="18"/>
      <c r="B356" s="18"/>
      <c r="C356" s="191"/>
      <c r="D356" s="191"/>
      <c r="E356" s="18"/>
      <c r="F356" s="18"/>
      <c r="G356" s="18"/>
      <c r="H356" s="18"/>
      <c r="I356" s="18"/>
      <c r="J356" s="18"/>
      <c r="K356" s="18"/>
      <c r="L356" s="18"/>
      <c r="M356" s="18"/>
      <c r="N356" s="18"/>
      <c r="O356" s="18"/>
      <c r="P356" s="18"/>
      <c r="Q356" s="18"/>
      <c r="R356" s="18"/>
      <c r="S356" s="18"/>
      <c r="T356" s="18"/>
      <c r="U356" s="18"/>
      <c r="V356" s="18"/>
      <c r="W356" s="18"/>
      <c r="X356" s="18"/>
      <c r="Y356" s="18"/>
      <c r="Z356" s="18"/>
      <c r="AA356" s="18"/>
      <c r="AB356" s="18"/>
      <c r="AC356" s="18"/>
      <c r="AD356" s="18"/>
      <c r="AE356" s="18"/>
      <c r="AF356" s="18"/>
      <c r="AG356" s="18"/>
    </row>
    <row r="357" spans="1:33" ht="16.5" customHeight="1" x14ac:dyDescent="0.3">
      <c r="A357" s="18"/>
      <c r="B357" s="18"/>
      <c r="C357" s="191"/>
      <c r="D357" s="191"/>
      <c r="E357" s="18"/>
      <c r="F357" s="18"/>
      <c r="G357" s="18"/>
      <c r="H357" s="18"/>
      <c r="I357" s="18"/>
      <c r="J357" s="18"/>
      <c r="K357" s="18"/>
      <c r="L357" s="18"/>
      <c r="M357" s="18"/>
      <c r="N357" s="18"/>
      <c r="O357" s="18"/>
      <c r="P357" s="18"/>
      <c r="Q357" s="18"/>
      <c r="R357" s="18"/>
      <c r="S357" s="18"/>
      <c r="T357" s="18"/>
      <c r="U357" s="18"/>
      <c r="V357" s="18"/>
      <c r="W357" s="18"/>
      <c r="X357" s="18"/>
      <c r="Y357" s="18"/>
      <c r="Z357" s="18"/>
      <c r="AA357" s="18"/>
      <c r="AB357" s="18"/>
      <c r="AC357" s="18"/>
      <c r="AD357" s="18"/>
      <c r="AE357" s="18"/>
      <c r="AF357" s="18"/>
      <c r="AG357" s="18"/>
    </row>
    <row r="358" spans="1:33" ht="16.5" customHeight="1" x14ac:dyDescent="0.3">
      <c r="A358" s="18"/>
      <c r="B358" s="18"/>
      <c r="C358" s="191"/>
      <c r="D358" s="191"/>
      <c r="E358" s="18"/>
      <c r="F358" s="18"/>
      <c r="G358" s="18"/>
      <c r="H358" s="18"/>
      <c r="I358" s="18"/>
      <c r="J358" s="18"/>
      <c r="K358" s="18"/>
      <c r="L358" s="18"/>
      <c r="M358" s="18"/>
      <c r="N358" s="18"/>
      <c r="O358" s="18"/>
      <c r="P358" s="18"/>
      <c r="Q358" s="18"/>
      <c r="R358" s="18"/>
      <c r="S358" s="18"/>
      <c r="T358" s="18"/>
      <c r="U358" s="18"/>
      <c r="V358" s="18"/>
      <c r="W358" s="18"/>
      <c r="X358" s="18"/>
      <c r="Y358" s="18"/>
      <c r="Z358" s="18"/>
      <c r="AA358" s="18"/>
      <c r="AB358" s="18"/>
      <c r="AC358" s="18"/>
      <c r="AD358" s="18"/>
      <c r="AE358" s="18"/>
      <c r="AF358" s="18"/>
      <c r="AG358" s="18"/>
    </row>
    <row r="359" spans="1:33" ht="16.5" customHeight="1" x14ac:dyDescent="0.3">
      <c r="A359" s="18"/>
      <c r="B359" s="18"/>
      <c r="C359" s="191"/>
      <c r="D359" s="191"/>
      <c r="E359" s="18"/>
      <c r="F359" s="18"/>
      <c r="G359" s="18"/>
      <c r="H359" s="18"/>
      <c r="I359" s="18"/>
      <c r="J359" s="18"/>
      <c r="K359" s="18"/>
      <c r="L359" s="18"/>
      <c r="M359" s="18"/>
      <c r="N359" s="18"/>
      <c r="O359" s="18"/>
      <c r="P359" s="18"/>
      <c r="Q359" s="18"/>
      <c r="R359" s="18"/>
      <c r="S359" s="18"/>
      <c r="T359" s="18"/>
      <c r="U359" s="18"/>
      <c r="V359" s="18"/>
      <c r="W359" s="18"/>
      <c r="X359" s="18"/>
      <c r="Y359" s="18"/>
      <c r="Z359" s="18"/>
      <c r="AA359" s="18"/>
      <c r="AB359" s="18"/>
      <c r="AC359" s="18"/>
      <c r="AD359" s="18"/>
      <c r="AE359" s="18"/>
      <c r="AF359" s="18"/>
      <c r="AG359" s="18"/>
    </row>
    <row r="360" spans="1:33" ht="16.5" customHeight="1" x14ac:dyDescent="0.3">
      <c r="A360" s="18"/>
      <c r="B360" s="18"/>
      <c r="C360" s="191"/>
      <c r="D360" s="191"/>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row>
    <row r="361" spans="1:33" ht="16.5" customHeight="1" x14ac:dyDescent="0.3">
      <c r="A361" s="18"/>
      <c r="B361" s="18"/>
      <c r="C361" s="191"/>
      <c r="D361" s="191"/>
      <c r="E361" s="18"/>
      <c r="F361" s="18"/>
      <c r="G361" s="18"/>
      <c r="H361" s="18"/>
      <c r="I361" s="18"/>
      <c r="J361" s="18"/>
      <c r="K361" s="18"/>
      <c r="L361" s="18"/>
      <c r="M361" s="18"/>
      <c r="N361" s="18"/>
      <c r="O361" s="18"/>
      <c r="P361" s="18"/>
      <c r="Q361" s="18"/>
      <c r="R361" s="18"/>
      <c r="S361" s="18"/>
      <c r="T361" s="18"/>
      <c r="U361" s="18"/>
      <c r="V361" s="18"/>
      <c r="W361" s="18"/>
      <c r="X361" s="18"/>
      <c r="Y361" s="18"/>
      <c r="Z361" s="18"/>
      <c r="AA361" s="18"/>
      <c r="AB361" s="18"/>
      <c r="AC361" s="18"/>
      <c r="AD361" s="18"/>
      <c r="AE361" s="18"/>
      <c r="AF361" s="18"/>
      <c r="AG361" s="18"/>
    </row>
    <row r="362" spans="1:33" ht="16.5" customHeight="1" x14ac:dyDescent="0.3">
      <c r="A362" s="18"/>
      <c r="B362" s="18"/>
      <c r="C362" s="191"/>
      <c r="D362" s="191"/>
      <c r="E362" s="18"/>
      <c r="F362" s="18"/>
      <c r="G362" s="18"/>
      <c r="H362" s="18"/>
      <c r="I362" s="18"/>
      <c r="J362" s="18"/>
      <c r="K362" s="18"/>
      <c r="L362" s="18"/>
      <c r="M362" s="18"/>
      <c r="N362" s="18"/>
      <c r="O362" s="18"/>
      <c r="P362" s="18"/>
      <c r="Q362" s="18"/>
      <c r="R362" s="18"/>
      <c r="S362" s="18"/>
      <c r="T362" s="18"/>
      <c r="U362" s="18"/>
      <c r="V362" s="18"/>
      <c r="W362" s="18"/>
      <c r="X362" s="18"/>
      <c r="Y362" s="18"/>
      <c r="Z362" s="18"/>
      <c r="AA362" s="18"/>
      <c r="AB362" s="18"/>
      <c r="AC362" s="18"/>
      <c r="AD362" s="18"/>
      <c r="AE362" s="18"/>
      <c r="AF362" s="18"/>
      <c r="AG362" s="18"/>
    </row>
    <row r="363" spans="1:33" ht="16.5" customHeight="1" x14ac:dyDescent="0.3">
      <c r="A363" s="18"/>
      <c r="B363" s="18"/>
      <c r="C363" s="191"/>
      <c r="D363" s="191"/>
      <c r="E363" s="18"/>
      <c r="F363" s="18"/>
      <c r="G363" s="18"/>
      <c r="H363" s="18"/>
      <c r="I363" s="18"/>
      <c r="J363" s="18"/>
      <c r="K363" s="18"/>
      <c r="L363" s="18"/>
      <c r="M363" s="18"/>
      <c r="N363" s="18"/>
      <c r="O363" s="18"/>
      <c r="P363" s="18"/>
      <c r="Q363" s="18"/>
      <c r="R363" s="18"/>
      <c r="S363" s="18"/>
      <c r="T363" s="18"/>
      <c r="U363" s="18"/>
      <c r="V363" s="18"/>
      <c r="W363" s="18"/>
      <c r="X363" s="18"/>
      <c r="Y363" s="18"/>
      <c r="Z363" s="18"/>
      <c r="AA363" s="18"/>
      <c r="AB363" s="18"/>
      <c r="AC363" s="18"/>
      <c r="AD363" s="18"/>
      <c r="AE363" s="18"/>
      <c r="AF363" s="18"/>
      <c r="AG363" s="18"/>
    </row>
    <row r="364" spans="1:33" ht="16.5" customHeight="1" x14ac:dyDescent="0.3">
      <c r="A364" s="18"/>
      <c r="B364" s="18"/>
      <c r="C364" s="191"/>
      <c r="D364" s="191"/>
      <c r="E364" s="18"/>
      <c r="F364" s="18"/>
      <c r="G364" s="18"/>
      <c r="H364" s="18"/>
      <c r="I364" s="18"/>
      <c r="J364" s="18"/>
      <c r="K364" s="18"/>
      <c r="L364" s="18"/>
      <c r="M364" s="18"/>
      <c r="N364" s="18"/>
      <c r="O364" s="18"/>
      <c r="P364" s="18"/>
      <c r="Q364" s="18"/>
      <c r="R364" s="18"/>
      <c r="S364" s="18"/>
      <c r="T364" s="18"/>
      <c r="U364" s="18"/>
      <c r="V364" s="18"/>
      <c r="W364" s="18"/>
      <c r="X364" s="18"/>
      <c r="Y364" s="18"/>
      <c r="Z364" s="18"/>
      <c r="AA364" s="18"/>
      <c r="AB364" s="18"/>
      <c r="AC364" s="18"/>
      <c r="AD364" s="18"/>
      <c r="AE364" s="18"/>
      <c r="AF364" s="18"/>
      <c r="AG364" s="18"/>
    </row>
    <row r="365" spans="1:33" ht="16.5" customHeight="1" x14ac:dyDescent="0.3">
      <c r="A365" s="18"/>
      <c r="B365" s="18"/>
      <c r="C365" s="191"/>
      <c r="D365" s="191"/>
      <c r="E365" s="18"/>
      <c r="F365" s="18"/>
      <c r="G365" s="18"/>
      <c r="H365" s="18"/>
      <c r="I365" s="18"/>
      <c r="J365" s="18"/>
      <c r="K365" s="18"/>
      <c r="L365" s="18"/>
      <c r="M365" s="18"/>
      <c r="N365" s="18"/>
      <c r="O365" s="18"/>
      <c r="P365" s="18"/>
      <c r="Q365" s="18"/>
      <c r="R365" s="18"/>
      <c r="S365" s="18"/>
      <c r="T365" s="18"/>
      <c r="U365" s="18"/>
      <c r="V365" s="18"/>
      <c r="W365" s="18"/>
      <c r="X365" s="18"/>
      <c r="Y365" s="18"/>
      <c r="Z365" s="18"/>
      <c r="AA365" s="18"/>
      <c r="AB365" s="18"/>
      <c r="AC365" s="18"/>
      <c r="AD365" s="18"/>
      <c r="AE365" s="18"/>
      <c r="AF365" s="18"/>
      <c r="AG365" s="18"/>
    </row>
    <row r="366" spans="1:33" ht="16.5" customHeight="1" x14ac:dyDescent="0.3">
      <c r="A366" s="18"/>
      <c r="B366" s="18"/>
      <c r="C366" s="191"/>
      <c r="D366" s="191"/>
      <c r="E366" s="18"/>
      <c r="F366" s="18"/>
      <c r="G366" s="18"/>
      <c r="H366" s="18"/>
      <c r="I366" s="18"/>
      <c r="J366" s="18"/>
      <c r="K366" s="18"/>
      <c r="L366" s="18"/>
      <c r="M366" s="18"/>
      <c r="N366" s="18"/>
      <c r="O366" s="18"/>
      <c r="P366" s="18"/>
      <c r="Q366" s="18"/>
      <c r="R366" s="18"/>
      <c r="S366" s="18"/>
      <c r="T366" s="18"/>
      <c r="U366" s="18"/>
      <c r="V366" s="18"/>
      <c r="W366" s="18"/>
      <c r="X366" s="18"/>
      <c r="Y366" s="18"/>
      <c r="Z366" s="18"/>
      <c r="AA366" s="18"/>
      <c r="AB366" s="18"/>
      <c r="AC366" s="18"/>
      <c r="AD366" s="18"/>
      <c r="AE366" s="18"/>
      <c r="AF366" s="18"/>
      <c r="AG366" s="18"/>
    </row>
    <row r="367" spans="1:33" ht="16.5" customHeight="1" x14ac:dyDescent="0.3">
      <c r="A367" s="18"/>
      <c r="B367" s="18"/>
      <c r="C367" s="191"/>
      <c r="D367" s="191"/>
      <c r="E367" s="18"/>
      <c r="F367" s="18"/>
      <c r="G367" s="18"/>
      <c r="H367" s="18"/>
      <c r="I367" s="18"/>
      <c r="J367" s="18"/>
      <c r="K367" s="18"/>
      <c r="L367" s="18"/>
      <c r="M367" s="18"/>
      <c r="N367" s="18"/>
      <c r="O367" s="18"/>
      <c r="P367" s="18"/>
      <c r="Q367" s="18"/>
      <c r="R367" s="18"/>
      <c r="S367" s="18"/>
      <c r="T367" s="18"/>
      <c r="U367" s="18"/>
      <c r="V367" s="18"/>
      <c r="W367" s="18"/>
      <c r="X367" s="18"/>
      <c r="Y367" s="18"/>
      <c r="Z367" s="18"/>
      <c r="AA367" s="18"/>
      <c r="AB367" s="18"/>
      <c r="AC367" s="18"/>
      <c r="AD367" s="18"/>
      <c r="AE367" s="18"/>
      <c r="AF367" s="18"/>
      <c r="AG367" s="18"/>
    </row>
    <row r="368" spans="1:33" ht="16.5" customHeight="1" x14ac:dyDescent="0.3">
      <c r="A368" s="18"/>
      <c r="B368" s="18"/>
      <c r="C368" s="191"/>
      <c r="D368" s="191"/>
      <c r="E368" s="18"/>
      <c r="F368" s="18"/>
      <c r="G368" s="18"/>
      <c r="H368" s="18"/>
      <c r="I368" s="18"/>
      <c r="J368" s="18"/>
      <c r="K368" s="18"/>
      <c r="L368" s="18"/>
      <c r="M368" s="18"/>
      <c r="N368" s="18"/>
      <c r="O368" s="18"/>
      <c r="P368" s="18"/>
      <c r="Q368" s="18"/>
      <c r="R368" s="18"/>
      <c r="S368" s="18"/>
      <c r="T368" s="18"/>
      <c r="U368" s="18"/>
      <c r="V368" s="18"/>
      <c r="W368" s="18"/>
      <c r="X368" s="18"/>
      <c r="Y368" s="18"/>
      <c r="Z368" s="18"/>
      <c r="AA368" s="18"/>
      <c r="AB368" s="18"/>
      <c r="AC368" s="18"/>
      <c r="AD368" s="18"/>
      <c r="AE368" s="18"/>
      <c r="AF368" s="18"/>
      <c r="AG368" s="18"/>
    </row>
    <row r="369" spans="1:33" ht="16.5" customHeight="1" x14ac:dyDescent="0.3">
      <c r="A369" s="18"/>
      <c r="B369" s="18"/>
      <c r="C369" s="191"/>
      <c r="D369" s="191"/>
      <c r="E369" s="18"/>
      <c r="F369" s="18"/>
      <c r="G369" s="18"/>
      <c r="H369" s="18"/>
      <c r="I369" s="18"/>
      <c r="J369" s="18"/>
      <c r="K369" s="18"/>
      <c r="L369" s="18"/>
      <c r="M369" s="18"/>
      <c r="N369" s="18"/>
      <c r="O369" s="18"/>
      <c r="P369" s="18"/>
      <c r="Q369" s="18"/>
      <c r="R369" s="18"/>
      <c r="S369" s="18"/>
      <c r="T369" s="18"/>
      <c r="U369" s="18"/>
      <c r="V369" s="18"/>
      <c r="W369" s="18"/>
      <c r="X369" s="18"/>
      <c r="Y369" s="18"/>
      <c r="Z369" s="18"/>
      <c r="AA369" s="18"/>
      <c r="AB369" s="18"/>
      <c r="AC369" s="18"/>
      <c r="AD369" s="18"/>
      <c r="AE369" s="18"/>
      <c r="AF369" s="18"/>
      <c r="AG369" s="18"/>
    </row>
    <row r="370" spans="1:33" ht="16.5" customHeight="1" x14ac:dyDescent="0.3">
      <c r="A370" s="18"/>
      <c r="B370" s="18"/>
      <c r="C370" s="191"/>
      <c r="D370" s="191"/>
      <c r="E370" s="18"/>
      <c r="F370" s="18"/>
      <c r="G370" s="18"/>
      <c r="H370" s="18"/>
      <c r="I370" s="18"/>
      <c r="J370" s="18"/>
      <c r="K370" s="18"/>
      <c r="L370" s="18"/>
      <c r="M370" s="18"/>
      <c r="N370" s="18"/>
      <c r="O370" s="18"/>
      <c r="P370" s="18"/>
      <c r="Q370" s="18"/>
      <c r="R370" s="18"/>
      <c r="S370" s="18"/>
      <c r="T370" s="18"/>
      <c r="U370" s="18"/>
      <c r="V370" s="18"/>
      <c r="W370" s="18"/>
      <c r="X370" s="18"/>
      <c r="Y370" s="18"/>
      <c r="Z370" s="18"/>
      <c r="AA370" s="18"/>
      <c r="AB370" s="18"/>
      <c r="AC370" s="18"/>
      <c r="AD370" s="18"/>
      <c r="AE370" s="18"/>
      <c r="AF370" s="18"/>
      <c r="AG370" s="18"/>
    </row>
    <row r="371" spans="1:33" ht="16.5" customHeight="1" x14ac:dyDescent="0.3">
      <c r="A371" s="18"/>
      <c r="B371" s="18"/>
      <c r="C371" s="191"/>
      <c r="D371" s="191"/>
      <c r="E371" s="18"/>
      <c r="F371" s="18"/>
      <c r="G371" s="18"/>
      <c r="H371" s="18"/>
      <c r="I371" s="18"/>
      <c r="J371" s="18"/>
      <c r="K371" s="18"/>
      <c r="L371" s="18"/>
      <c r="M371" s="18"/>
      <c r="N371" s="18"/>
      <c r="O371" s="18"/>
      <c r="P371" s="18"/>
      <c r="Q371" s="18"/>
      <c r="R371" s="18"/>
      <c r="S371" s="18"/>
      <c r="T371" s="18"/>
      <c r="U371" s="18"/>
      <c r="V371" s="18"/>
      <c r="W371" s="18"/>
      <c r="X371" s="18"/>
      <c r="Y371" s="18"/>
      <c r="Z371" s="18"/>
      <c r="AA371" s="18"/>
      <c r="AB371" s="18"/>
      <c r="AC371" s="18"/>
      <c r="AD371" s="18"/>
      <c r="AE371" s="18"/>
      <c r="AF371" s="18"/>
      <c r="AG371" s="18"/>
    </row>
    <row r="372" spans="1:33" ht="16.5" customHeight="1" x14ac:dyDescent="0.3">
      <c r="A372" s="18"/>
      <c r="B372" s="18"/>
      <c r="C372" s="191"/>
      <c r="D372" s="191"/>
      <c r="E372" s="18"/>
      <c r="F372" s="18"/>
      <c r="G372" s="18"/>
      <c r="H372" s="18"/>
      <c r="I372" s="18"/>
      <c r="J372" s="18"/>
      <c r="K372" s="18"/>
      <c r="L372" s="18"/>
      <c r="M372" s="18"/>
      <c r="N372" s="18"/>
      <c r="O372" s="18"/>
      <c r="P372" s="18"/>
      <c r="Q372" s="18"/>
      <c r="R372" s="18"/>
      <c r="S372" s="18"/>
      <c r="T372" s="18"/>
      <c r="U372" s="18"/>
      <c r="V372" s="18"/>
      <c r="W372" s="18"/>
      <c r="X372" s="18"/>
      <c r="Y372" s="18"/>
      <c r="Z372" s="18"/>
      <c r="AA372" s="18"/>
      <c r="AB372" s="18"/>
      <c r="AC372" s="18"/>
      <c r="AD372" s="18"/>
      <c r="AE372" s="18"/>
      <c r="AF372" s="18"/>
      <c r="AG372" s="18"/>
    </row>
    <row r="373" spans="1:33" ht="16.5" customHeight="1" x14ac:dyDescent="0.3">
      <c r="A373" s="18"/>
      <c r="B373" s="18"/>
      <c r="C373" s="191"/>
      <c r="D373" s="191"/>
      <c r="E373" s="18"/>
      <c r="F373" s="18"/>
      <c r="G373" s="18"/>
      <c r="H373" s="18"/>
      <c r="I373" s="18"/>
      <c r="J373" s="18"/>
      <c r="K373" s="18"/>
      <c r="L373" s="18"/>
      <c r="M373" s="18"/>
      <c r="N373" s="18"/>
      <c r="O373" s="18"/>
      <c r="P373" s="18"/>
      <c r="Q373" s="18"/>
      <c r="R373" s="18"/>
      <c r="S373" s="18"/>
      <c r="T373" s="18"/>
      <c r="U373" s="18"/>
      <c r="V373" s="18"/>
      <c r="W373" s="18"/>
      <c r="X373" s="18"/>
      <c r="Y373" s="18"/>
      <c r="Z373" s="18"/>
      <c r="AA373" s="18"/>
      <c r="AB373" s="18"/>
      <c r="AC373" s="18"/>
      <c r="AD373" s="18"/>
      <c r="AE373" s="18"/>
      <c r="AF373" s="18"/>
      <c r="AG373" s="18"/>
    </row>
    <row r="374" spans="1:33" ht="16.5" customHeight="1" x14ac:dyDescent="0.3">
      <c r="A374" s="18"/>
      <c r="B374" s="18"/>
      <c r="C374" s="191"/>
      <c r="D374" s="191"/>
      <c r="E374" s="18"/>
      <c r="F374" s="18"/>
      <c r="G374" s="18"/>
      <c r="H374" s="18"/>
      <c r="I374" s="18"/>
      <c r="J374" s="18"/>
      <c r="K374" s="18"/>
      <c r="L374" s="18"/>
      <c r="M374" s="18"/>
      <c r="N374" s="18"/>
      <c r="O374" s="18"/>
      <c r="P374" s="18"/>
      <c r="Q374" s="18"/>
      <c r="R374" s="18"/>
      <c r="S374" s="18"/>
      <c r="T374" s="18"/>
      <c r="U374" s="18"/>
      <c r="V374" s="18"/>
      <c r="W374" s="18"/>
      <c r="X374" s="18"/>
      <c r="Y374" s="18"/>
      <c r="Z374" s="18"/>
      <c r="AA374" s="18"/>
      <c r="AB374" s="18"/>
      <c r="AC374" s="18"/>
      <c r="AD374" s="18"/>
      <c r="AE374" s="18"/>
      <c r="AF374" s="18"/>
      <c r="AG374" s="18"/>
    </row>
    <row r="375" spans="1:33" ht="16.5" customHeight="1" x14ac:dyDescent="0.3">
      <c r="A375" s="18"/>
      <c r="B375" s="18"/>
      <c r="C375" s="191"/>
      <c r="D375" s="191"/>
      <c r="E375" s="18"/>
      <c r="F375" s="18"/>
      <c r="G375" s="18"/>
      <c r="H375" s="18"/>
      <c r="I375" s="18"/>
      <c r="J375" s="18"/>
      <c r="K375" s="18"/>
      <c r="L375" s="18"/>
      <c r="M375" s="18"/>
      <c r="N375" s="18"/>
      <c r="O375" s="18"/>
      <c r="P375" s="18"/>
      <c r="Q375" s="18"/>
      <c r="R375" s="18"/>
      <c r="S375" s="18"/>
      <c r="T375" s="18"/>
      <c r="U375" s="18"/>
      <c r="V375" s="18"/>
      <c r="W375" s="18"/>
      <c r="X375" s="18"/>
      <c r="Y375" s="18"/>
      <c r="Z375" s="18"/>
      <c r="AA375" s="18"/>
      <c r="AB375" s="18"/>
      <c r="AC375" s="18"/>
      <c r="AD375" s="18"/>
      <c r="AE375" s="18"/>
      <c r="AF375" s="18"/>
      <c r="AG375" s="18"/>
    </row>
    <row r="376" spans="1:33" ht="16.5" customHeight="1" x14ac:dyDescent="0.3">
      <c r="A376" s="18"/>
      <c r="B376" s="18"/>
      <c r="C376" s="191"/>
      <c r="D376" s="191"/>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row>
    <row r="377" spans="1:33" ht="16.5" customHeight="1" x14ac:dyDescent="0.3">
      <c r="A377" s="18"/>
      <c r="B377" s="18"/>
      <c r="C377" s="191"/>
      <c r="D377" s="191"/>
      <c r="E377" s="18"/>
      <c r="F377" s="18"/>
      <c r="G377" s="18"/>
      <c r="H377" s="18"/>
      <c r="I377" s="18"/>
      <c r="J377" s="18"/>
      <c r="K377" s="18"/>
      <c r="L377" s="18"/>
      <c r="M377" s="18"/>
      <c r="N377" s="18"/>
      <c r="O377" s="18"/>
      <c r="P377" s="18"/>
      <c r="Q377" s="18"/>
      <c r="R377" s="18"/>
      <c r="S377" s="18"/>
      <c r="T377" s="18"/>
      <c r="U377" s="18"/>
      <c r="V377" s="18"/>
      <c r="W377" s="18"/>
      <c r="X377" s="18"/>
      <c r="Y377" s="18"/>
      <c r="Z377" s="18"/>
      <c r="AA377" s="18"/>
      <c r="AB377" s="18"/>
      <c r="AC377" s="18"/>
      <c r="AD377" s="18"/>
      <c r="AE377" s="18"/>
      <c r="AF377" s="18"/>
      <c r="AG377" s="18"/>
    </row>
    <row r="378" spans="1:33" ht="16.5" customHeight="1" x14ac:dyDescent="0.3">
      <c r="A378" s="18"/>
      <c r="B378" s="18"/>
      <c r="C378" s="191"/>
      <c r="D378" s="191"/>
      <c r="E378" s="18"/>
      <c r="F378" s="18"/>
      <c r="G378" s="18"/>
      <c r="H378" s="18"/>
      <c r="I378" s="18"/>
      <c r="J378" s="18"/>
      <c r="K378" s="18"/>
      <c r="L378" s="18"/>
      <c r="M378" s="18"/>
      <c r="N378" s="18"/>
      <c r="O378" s="18"/>
      <c r="P378" s="18"/>
      <c r="Q378" s="18"/>
      <c r="R378" s="18"/>
      <c r="S378" s="18"/>
      <c r="T378" s="18"/>
      <c r="U378" s="18"/>
      <c r="V378" s="18"/>
      <c r="W378" s="18"/>
      <c r="X378" s="18"/>
      <c r="Y378" s="18"/>
      <c r="Z378" s="18"/>
      <c r="AA378" s="18"/>
      <c r="AB378" s="18"/>
      <c r="AC378" s="18"/>
      <c r="AD378" s="18"/>
      <c r="AE378" s="18"/>
      <c r="AF378" s="18"/>
      <c r="AG378" s="18"/>
    </row>
    <row r="379" spans="1:33" ht="16.5" customHeight="1" x14ac:dyDescent="0.3">
      <c r="A379" s="18"/>
      <c r="B379" s="18"/>
      <c r="C379" s="191"/>
      <c r="D379" s="191"/>
      <c r="E379" s="18"/>
      <c r="F379" s="18"/>
      <c r="G379" s="18"/>
      <c r="H379" s="18"/>
      <c r="I379" s="18"/>
      <c r="J379" s="18"/>
      <c r="K379" s="18"/>
      <c r="L379" s="18"/>
      <c r="M379" s="18"/>
      <c r="N379" s="18"/>
      <c r="O379" s="18"/>
      <c r="P379" s="18"/>
      <c r="Q379" s="18"/>
      <c r="R379" s="18"/>
      <c r="S379" s="18"/>
      <c r="T379" s="18"/>
      <c r="U379" s="18"/>
      <c r="V379" s="18"/>
      <c r="W379" s="18"/>
      <c r="X379" s="18"/>
      <c r="Y379" s="18"/>
      <c r="Z379" s="18"/>
      <c r="AA379" s="18"/>
      <c r="AB379" s="18"/>
      <c r="AC379" s="18"/>
      <c r="AD379" s="18"/>
      <c r="AE379" s="18"/>
      <c r="AF379" s="18"/>
      <c r="AG379" s="18"/>
    </row>
    <row r="380" spans="1:33" ht="16.5" customHeight="1" x14ac:dyDescent="0.3">
      <c r="A380" s="18"/>
      <c r="B380" s="18"/>
      <c r="C380" s="191"/>
      <c r="D380" s="191"/>
      <c r="E380" s="18"/>
      <c r="F380" s="18"/>
      <c r="G380" s="18"/>
      <c r="H380" s="18"/>
      <c r="I380" s="18"/>
      <c r="J380" s="18"/>
      <c r="K380" s="18"/>
      <c r="L380" s="18"/>
      <c r="M380" s="18"/>
      <c r="N380" s="18"/>
      <c r="O380" s="18"/>
      <c r="P380" s="18"/>
      <c r="Q380" s="18"/>
      <c r="R380" s="18"/>
      <c r="S380" s="18"/>
      <c r="T380" s="18"/>
      <c r="U380" s="18"/>
      <c r="V380" s="18"/>
      <c r="W380" s="18"/>
      <c r="X380" s="18"/>
      <c r="Y380" s="18"/>
      <c r="Z380" s="18"/>
      <c r="AA380" s="18"/>
      <c r="AB380" s="18"/>
      <c r="AC380" s="18"/>
      <c r="AD380" s="18"/>
      <c r="AE380" s="18"/>
      <c r="AF380" s="18"/>
      <c r="AG380" s="18"/>
    </row>
    <row r="381" spans="1:33" ht="16.5" customHeight="1" x14ac:dyDescent="0.3">
      <c r="A381" s="18"/>
      <c r="B381" s="18"/>
      <c r="C381" s="191"/>
      <c r="D381" s="191"/>
      <c r="E381" s="18"/>
      <c r="F381" s="18"/>
      <c r="G381" s="18"/>
      <c r="H381" s="18"/>
      <c r="I381" s="18"/>
      <c r="J381" s="18"/>
      <c r="K381" s="18"/>
      <c r="L381" s="18"/>
      <c r="M381" s="18"/>
      <c r="N381" s="18"/>
      <c r="O381" s="18"/>
      <c r="P381" s="18"/>
      <c r="Q381" s="18"/>
      <c r="R381" s="18"/>
      <c r="S381" s="18"/>
      <c r="T381" s="18"/>
      <c r="U381" s="18"/>
      <c r="V381" s="18"/>
      <c r="W381" s="18"/>
      <c r="X381" s="18"/>
      <c r="Y381" s="18"/>
      <c r="Z381" s="18"/>
      <c r="AA381" s="18"/>
      <c r="AB381" s="18"/>
      <c r="AC381" s="18"/>
      <c r="AD381" s="18"/>
      <c r="AE381" s="18"/>
      <c r="AF381" s="18"/>
      <c r="AG381" s="18"/>
    </row>
    <row r="382" spans="1:33" ht="16.5" customHeight="1" x14ac:dyDescent="0.3">
      <c r="A382" s="18"/>
      <c r="B382" s="18"/>
      <c r="C382" s="191"/>
      <c r="D382" s="191"/>
      <c r="E382" s="18"/>
      <c r="F382" s="18"/>
      <c r="G382" s="18"/>
      <c r="H382" s="18"/>
      <c r="I382" s="18"/>
      <c r="J382" s="18"/>
      <c r="K382" s="18"/>
      <c r="L382" s="18"/>
      <c r="M382" s="18"/>
      <c r="N382" s="18"/>
      <c r="O382" s="18"/>
      <c r="P382" s="18"/>
      <c r="Q382" s="18"/>
      <c r="R382" s="18"/>
      <c r="S382" s="18"/>
      <c r="T382" s="18"/>
      <c r="U382" s="18"/>
      <c r="V382" s="18"/>
      <c r="W382" s="18"/>
      <c r="X382" s="18"/>
      <c r="Y382" s="18"/>
      <c r="Z382" s="18"/>
      <c r="AA382" s="18"/>
      <c r="AB382" s="18"/>
      <c r="AC382" s="18"/>
      <c r="AD382" s="18"/>
      <c r="AE382" s="18"/>
      <c r="AF382" s="18"/>
      <c r="AG382" s="18"/>
    </row>
    <row r="383" spans="1:33" ht="16.5" customHeight="1" x14ac:dyDescent="0.3">
      <c r="A383" s="18"/>
      <c r="B383" s="18"/>
      <c r="C383" s="191"/>
      <c r="D383" s="191"/>
      <c r="E383" s="18"/>
      <c r="F383" s="18"/>
      <c r="G383" s="18"/>
      <c r="H383" s="18"/>
      <c r="I383" s="18"/>
      <c r="J383" s="18"/>
      <c r="K383" s="18"/>
      <c r="L383" s="18"/>
      <c r="M383" s="18"/>
      <c r="N383" s="18"/>
      <c r="O383" s="18"/>
      <c r="P383" s="18"/>
      <c r="Q383" s="18"/>
      <c r="R383" s="18"/>
      <c r="S383" s="18"/>
      <c r="T383" s="18"/>
      <c r="U383" s="18"/>
      <c r="V383" s="18"/>
      <c r="W383" s="18"/>
      <c r="X383" s="18"/>
      <c r="Y383" s="18"/>
      <c r="Z383" s="18"/>
      <c r="AA383" s="18"/>
      <c r="AB383" s="18"/>
      <c r="AC383" s="18"/>
      <c r="AD383" s="18"/>
      <c r="AE383" s="18"/>
      <c r="AF383" s="18"/>
      <c r="AG383" s="18"/>
    </row>
    <row r="384" spans="1:33" ht="16.5" customHeight="1" x14ac:dyDescent="0.3">
      <c r="A384" s="18"/>
      <c r="B384" s="18"/>
      <c r="C384" s="191"/>
      <c r="D384" s="191"/>
      <c r="E384" s="18"/>
      <c r="F384" s="18"/>
      <c r="G384" s="18"/>
      <c r="H384" s="18"/>
      <c r="I384" s="18"/>
      <c r="J384" s="18"/>
      <c r="K384" s="18"/>
      <c r="L384" s="18"/>
      <c r="M384" s="18"/>
      <c r="N384" s="18"/>
      <c r="O384" s="18"/>
      <c r="P384" s="18"/>
      <c r="Q384" s="18"/>
      <c r="R384" s="18"/>
      <c r="S384" s="18"/>
      <c r="T384" s="18"/>
      <c r="U384" s="18"/>
      <c r="V384" s="18"/>
      <c r="W384" s="18"/>
      <c r="X384" s="18"/>
      <c r="Y384" s="18"/>
      <c r="Z384" s="18"/>
      <c r="AA384" s="18"/>
      <c r="AB384" s="18"/>
      <c r="AC384" s="18"/>
      <c r="AD384" s="18"/>
      <c r="AE384" s="18"/>
      <c r="AF384" s="18"/>
      <c r="AG384" s="18"/>
    </row>
    <row r="385" spans="1:33" ht="16.5" customHeight="1" x14ac:dyDescent="0.3">
      <c r="A385" s="18"/>
      <c r="B385" s="18"/>
      <c r="C385" s="191"/>
      <c r="D385" s="191"/>
      <c r="E385" s="18"/>
      <c r="F385" s="18"/>
      <c r="G385" s="18"/>
      <c r="H385" s="18"/>
      <c r="I385" s="18"/>
      <c r="J385" s="18"/>
      <c r="K385" s="18"/>
      <c r="L385" s="18"/>
      <c r="M385" s="18"/>
      <c r="N385" s="18"/>
      <c r="O385" s="18"/>
      <c r="P385" s="18"/>
      <c r="Q385" s="18"/>
      <c r="R385" s="18"/>
      <c r="S385" s="18"/>
      <c r="T385" s="18"/>
      <c r="U385" s="18"/>
      <c r="V385" s="18"/>
      <c r="W385" s="18"/>
      <c r="X385" s="18"/>
      <c r="Y385" s="18"/>
      <c r="Z385" s="18"/>
      <c r="AA385" s="18"/>
      <c r="AB385" s="18"/>
      <c r="AC385" s="18"/>
      <c r="AD385" s="18"/>
      <c r="AE385" s="18"/>
      <c r="AF385" s="18"/>
      <c r="AG385" s="18"/>
    </row>
    <row r="386" spans="1:33" ht="16.5" customHeight="1" x14ac:dyDescent="0.3">
      <c r="A386" s="18"/>
      <c r="B386" s="18"/>
      <c r="C386" s="191"/>
      <c r="D386" s="191"/>
      <c r="E386" s="18"/>
      <c r="F386" s="18"/>
      <c r="G386" s="18"/>
      <c r="H386" s="18"/>
      <c r="I386" s="18"/>
      <c r="J386" s="18"/>
      <c r="K386" s="18"/>
      <c r="L386" s="18"/>
      <c r="M386" s="18"/>
      <c r="N386" s="18"/>
      <c r="O386" s="18"/>
      <c r="P386" s="18"/>
      <c r="Q386" s="18"/>
      <c r="R386" s="18"/>
      <c r="S386" s="18"/>
      <c r="T386" s="18"/>
      <c r="U386" s="18"/>
      <c r="V386" s="18"/>
      <c r="W386" s="18"/>
      <c r="X386" s="18"/>
      <c r="Y386" s="18"/>
      <c r="Z386" s="18"/>
      <c r="AA386" s="18"/>
      <c r="AB386" s="18"/>
      <c r="AC386" s="18"/>
      <c r="AD386" s="18"/>
      <c r="AE386" s="18"/>
      <c r="AF386" s="18"/>
      <c r="AG386" s="18"/>
    </row>
    <row r="387" spans="1:33" ht="16.5" customHeight="1" x14ac:dyDescent="0.3">
      <c r="A387" s="18"/>
      <c r="B387" s="18"/>
      <c r="C387" s="191"/>
      <c r="D387" s="191"/>
      <c r="E387" s="18"/>
      <c r="F387" s="18"/>
      <c r="G387" s="18"/>
      <c r="H387" s="18"/>
      <c r="I387" s="18"/>
      <c r="J387" s="18"/>
      <c r="K387" s="18"/>
      <c r="L387" s="18"/>
      <c r="M387" s="18"/>
      <c r="N387" s="18"/>
      <c r="O387" s="18"/>
      <c r="P387" s="18"/>
      <c r="Q387" s="18"/>
      <c r="R387" s="18"/>
      <c r="S387" s="18"/>
      <c r="T387" s="18"/>
      <c r="U387" s="18"/>
      <c r="V387" s="18"/>
      <c r="W387" s="18"/>
      <c r="X387" s="18"/>
      <c r="Y387" s="18"/>
      <c r="Z387" s="18"/>
      <c r="AA387" s="18"/>
      <c r="AB387" s="18"/>
      <c r="AC387" s="18"/>
      <c r="AD387" s="18"/>
      <c r="AE387" s="18"/>
      <c r="AF387" s="18"/>
      <c r="AG387" s="18"/>
    </row>
    <row r="388" spans="1:33" ht="16.5" customHeight="1" x14ac:dyDescent="0.3">
      <c r="A388" s="18"/>
      <c r="B388" s="18"/>
      <c r="C388" s="191"/>
      <c r="D388" s="191"/>
      <c r="E388" s="18"/>
      <c r="F388" s="18"/>
      <c r="G388" s="18"/>
      <c r="H388" s="18"/>
      <c r="I388" s="18"/>
      <c r="J388" s="18"/>
      <c r="K388" s="18"/>
      <c r="L388" s="18"/>
      <c r="M388" s="18"/>
      <c r="N388" s="18"/>
      <c r="O388" s="18"/>
      <c r="P388" s="18"/>
      <c r="Q388" s="18"/>
      <c r="R388" s="18"/>
      <c r="S388" s="18"/>
      <c r="T388" s="18"/>
      <c r="U388" s="18"/>
      <c r="V388" s="18"/>
      <c r="W388" s="18"/>
      <c r="X388" s="18"/>
      <c r="Y388" s="18"/>
      <c r="Z388" s="18"/>
      <c r="AA388" s="18"/>
      <c r="AB388" s="18"/>
      <c r="AC388" s="18"/>
      <c r="AD388" s="18"/>
      <c r="AE388" s="18"/>
      <c r="AF388" s="18"/>
      <c r="AG388" s="18"/>
    </row>
    <row r="389" spans="1:33" ht="16.5" customHeight="1" x14ac:dyDescent="0.3">
      <c r="A389" s="18"/>
      <c r="B389" s="18"/>
      <c r="C389" s="191"/>
      <c r="D389" s="191"/>
      <c r="E389" s="18"/>
      <c r="F389" s="18"/>
      <c r="G389" s="18"/>
      <c r="H389" s="18"/>
      <c r="I389" s="18"/>
      <c r="J389" s="18"/>
      <c r="K389" s="18"/>
      <c r="L389" s="18"/>
      <c r="M389" s="18"/>
      <c r="N389" s="18"/>
      <c r="O389" s="18"/>
      <c r="P389" s="18"/>
      <c r="Q389" s="18"/>
      <c r="R389" s="18"/>
      <c r="S389" s="18"/>
      <c r="T389" s="18"/>
      <c r="U389" s="18"/>
      <c r="V389" s="18"/>
      <c r="W389" s="18"/>
      <c r="X389" s="18"/>
      <c r="Y389" s="18"/>
      <c r="Z389" s="18"/>
      <c r="AA389" s="18"/>
      <c r="AB389" s="18"/>
      <c r="AC389" s="18"/>
      <c r="AD389" s="18"/>
      <c r="AE389" s="18"/>
      <c r="AF389" s="18"/>
      <c r="AG389" s="18"/>
    </row>
    <row r="390" spans="1:33" ht="16.5" customHeight="1" x14ac:dyDescent="0.3">
      <c r="A390" s="18"/>
      <c r="B390" s="18"/>
      <c r="C390" s="191"/>
      <c r="D390" s="191"/>
      <c r="E390" s="18"/>
      <c r="F390" s="18"/>
      <c r="G390" s="18"/>
      <c r="H390" s="18"/>
      <c r="I390" s="18"/>
      <c r="J390" s="18"/>
      <c r="K390" s="18"/>
      <c r="L390" s="18"/>
      <c r="M390" s="18"/>
      <c r="N390" s="18"/>
      <c r="O390" s="18"/>
      <c r="P390" s="18"/>
      <c r="Q390" s="18"/>
      <c r="R390" s="18"/>
      <c r="S390" s="18"/>
      <c r="T390" s="18"/>
      <c r="U390" s="18"/>
      <c r="V390" s="18"/>
      <c r="W390" s="18"/>
      <c r="X390" s="18"/>
      <c r="Y390" s="18"/>
      <c r="Z390" s="18"/>
      <c r="AA390" s="18"/>
      <c r="AB390" s="18"/>
      <c r="AC390" s="18"/>
      <c r="AD390" s="18"/>
      <c r="AE390" s="18"/>
      <c r="AF390" s="18"/>
      <c r="AG390" s="18"/>
    </row>
    <row r="391" spans="1:33" ht="16.5" customHeight="1" x14ac:dyDescent="0.3">
      <c r="A391" s="18"/>
      <c r="B391" s="18"/>
      <c r="C391" s="191"/>
      <c r="D391" s="191"/>
      <c r="E391" s="18"/>
      <c r="F391" s="18"/>
      <c r="G391" s="18"/>
      <c r="H391" s="18"/>
      <c r="I391" s="18"/>
      <c r="J391" s="18"/>
      <c r="K391" s="18"/>
      <c r="L391" s="18"/>
      <c r="M391" s="18"/>
      <c r="N391" s="18"/>
      <c r="O391" s="18"/>
      <c r="P391" s="18"/>
      <c r="Q391" s="18"/>
      <c r="R391" s="18"/>
      <c r="S391" s="18"/>
      <c r="T391" s="18"/>
      <c r="U391" s="18"/>
      <c r="V391" s="18"/>
      <c r="W391" s="18"/>
      <c r="X391" s="18"/>
      <c r="Y391" s="18"/>
      <c r="Z391" s="18"/>
      <c r="AA391" s="18"/>
      <c r="AB391" s="18"/>
      <c r="AC391" s="18"/>
      <c r="AD391" s="18"/>
      <c r="AE391" s="18"/>
      <c r="AF391" s="18"/>
      <c r="AG391" s="18"/>
    </row>
    <row r="392" spans="1:33" ht="16.5" customHeight="1" x14ac:dyDescent="0.3">
      <c r="A392" s="18"/>
      <c r="B392" s="18"/>
      <c r="C392" s="191"/>
      <c r="D392" s="191"/>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row>
    <row r="393" spans="1:33" ht="16.5" customHeight="1" x14ac:dyDescent="0.3">
      <c r="A393" s="18"/>
      <c r="B393" s="18"/>
      <c r="C393" s="191"/>
      <c r="D393" s="191"/>
      <c r="E393" s="18"/>
      <c r="F393" s="18"/>
      <c r="G393" s="18"/>
      <c r="H393" s="18"/>
      <c r="I393" s="18"/>
      <c r="J393" s="18"/>
      <c r="K393" s="18"/>
      <c r="L393" s="18"/>
      <c r="M393" s="18"/>
      <c r="N393" s="18"/>
      <c r="O393" s="18"/>
      <c r="P393" s="18"/>
      <c r="Q393" s="18"/>
      <c r="R393" s="18"/>
      <c r="S393" s="18"/>
      <c r="T393" s="18"/>
      <c r="U393" s="18"/>
      <c r="V393" s="18"/>
      <c r="W393" s="18"/>
      <c r="X393" s="18"/>
      <c r="Y393" s="18"/>
      <c r="Z393" s="18"/>
      <c r="AA393" s="18"/>
      <c r="AB393" s="18"/>
      <c r="AC393" s="18"/>
      <c r="AD393" s="18"/>
      <c r="AE393" s="18"/>
      <c r="AF393" s="18"/>
      <c r="AG393" s="18"/>
    </row>
    <row r="394" spans="1:33" ht="16.5" customHeight="1" x14ac:dyDescent="0.3">
      <c r="A394" s="18"/>
      <c r="B394" s="18"/>
      <c r="C394" s="191"/>
      <c r="D394" s="191"/>
      <c r="E394" s="18"/>
      <c r="F394" s="18"/>
      <c r="G394" s="18"/>
      <c r="H394" s="18"/>
      <c r="I394" s="18"/>
      <c r="J394" s="18"/>
      <c r="K394" s="18"/>
      <c r="L394" s="18"/>
      <c r="M394" s="18"/>
      <c r="N394" s="18"/>
      <c r="O394" s="18"/>
      <c r="P394" s="18"/>
      <c r="Q394" s="18"/>
      <c r="R394" s="18"/>
      <c r="S394" s="18"/>
      <c r="T394" s="18"/>
      <c r="U394" s="18"/>
      <c r="V394" s="18"/>
      <c r="W394" s="18"/>
      <c r="X394" s="18"/>
      <c r="Y394" s="18"/>
      <c r="Z394" s="18"/>
      <c r="AA394" s="18"/>
      <c r="AB394" s="18"/>
      <c r="AC394" s="18"/>
      <c r="AD394" s="18"/>
      <c r="AE394" s="18"/>
      <c r="AF394" s="18"/>
      <c r="AG394" s="18"/>
    </row>
    <row r="395" spans="1:33" ht="16.5" customHeight="1" x14ac:dyDescent="0.3">
      <c r="A395" s="18"/>
      <c r="B395" s="18"/>
      <c r="C395" s="191"/>
      <c r="D395" s="191"/>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row>
    <row r="396" spans="1:33" ht="16.5" customHeight="1" x14ac:dyDescent="0.3">
      <c r="A396" s="18"/>
      <c r="B396" s="18"/>
      <c r="C396" s="191"/>
      <c r="D396" s="191"/>
      <c r="E396" s="18"/>
      <c r="F396" s="18"/>
      <c r="G396" s="18"/>
      <c r="H396" s="18"/>
      <c r="I396" s="18"/>
      <c r="J396" s="18"/>
      <c r="K396" s="18"/>
      <c r="L396" s="18"/>
      <c r="M396" s="18"/>
      <c r="N396" s="18"/>
      <c r="O396" s="18"/>
      <c r="P396" s="18"/>
      <c r="Q396" s="18"/>
      <c r="R396" s="18"/>
      <c r="S396" s="18"/>
      <c r="T396" s="18"/>
      <c r="U396" s="18"/>
      <c r="V396" s="18"/>
      <c r="W396" s="18"/>
      <c r="X396" s="18"/>
      <c r="Y396" s="18"/>
      <c r="Z396" s="18"/>
      <c r="AA396" s="18"/>
      <c r="AB396" s="18"/>
      <c r="AC396" s="18"/>
      <c r="AD396" s="18"/>
      <c r="AE396" s="18"/>
      <c r="AF396" s="18"/>
      <c r="AG396" s="18"/>
    </row>
    <row r="397" spans="1:33" ht="16.5" customHeight="1" x14ac:dyDescent="0.3">
      <c r="A397" s="18"/>
      <c r="B397" s="18"/>
      <c r="C397" s="191"/>
      <c r="D397" s="191"/>
      <c r="E397" s="18"/>
      <c r="F397" s="18"/>
      <c r="G397" s="18"/>
      <c r="H397" s="18"/>
      <c r="I397" s="18"/>
      <c r="J397" s="18"/>
      <c r="K397" s="18"/>
      <c r="L397" s="18"/>
      <c r="M397" s="18"/>
      <c r="N397" s="18"/>
      <c r="O397" s="18"/>
      <c r="P397" s="18"/>
      <c r="Q397" s="18"/>
      <c r="R397" s="18"/>
      <c r="S397" s="18"/>
      <c r="T397" s="18"/>
      <c r="U397" s="18"/>
      <c r="V397" s="18"/>
      <c r="W397" s="18"/>
      <c r="X397" s="18"/>
      <c r="Y397" s="18"/>
      <c r="Z397" s="18"/>
      <c r="AA397" s="18"/>
      <c r="AB397" s="18"/>
      <c r="AC397" s="18"/>
      <c r="AD397" s="18"/>
      <c r="AE397" s="18"/>
      <c r="AF397" s="18"/>
      <c r="AG397" s="18"/>
    </row>
    <row r="398" spans="1:33" ht="16.5" customHeight="1" x14ac:dyDescent="0.3">
      <c r="A398" s="18"/>
      <c r="B398" s="18"/>
      <c r="C398" s="191"/>
      <c r="D398" s="191"/>
      <c r="E398" s="18"/>
      <c r="F398" s="18"/>
      <c r="G398" s="18"/>
      <c r="H398" s="18"/>
      <c r="I398" s="18"/>
      <c r="J398" s="18"/>
      <c r="K398" s="18"/>
      <c r="L398" s="18"/>
      <c r="M398" s="18"/>
      <c r="N398" s="18"/>
      <c r="O398" s="18"/>
      <c r="P398" s="18"/>
      <c r="Q398" s="18"/>
      <c r="R398" s="18"/>
      <c r="S398" s="18"/>
      <c r="T398" s="18"/>
      <c r="U398" s="18"/>
      <c r="V398" s="18"/>
      <c r="W398" s="18"/>
      <c r="X398" s="18"/>
      <c r="Y398" s="18"/>
      <c r="Z398" s="18"/>
      <c r="AA398" s="18"/>
      <c r="AB398" s="18"/>
      <c r="AC398" s="18"/>
      <c r="AD398" s="18"/>
      <c r="AE398" s="18"/>
      <c r="AF398" s="18"/>
      <c r="AG398" s="18"/>
    </row>
    <row r="399" spans="1:33" ht="16.5" customHeight="1" x14ac:dyDescent="0.3">
      <c r="A399" s="18"/>
      <c r="B399" s="18"/>
      <c r="C399" s="191"/>
      <c r="D399" s="191"/>
      <c r="E399" s="18"/>
      <c r="F399" s="18"/>
      <c r="G399" s="18"/>
      <c r="H399" s="18"/>
      <c r="I399" s="18"/>
      <c r="J399" s="18"/>
      <c r="K399" s="18"/>
      <c r="L399" s="18"/>
      <c r="M399" s="18"/>
      <c r="N399" s="18"/>
      <c r="O399" s="18"/>
      <c r="P399" s="18"/>
      <c r="Q399" s="18"/>
      <c r="R399" s="18"/>
      <c r="S399" s="18"/>
      <c r="T399" s="18"/>
      <c r="U399" s="18"/>
      <c r="V399" s="18"/>
      <c r="W399" s="18"/>
      <c r="X399" s="18"/>
      <c r="Y399" s="18"/>
      <c r="Z399" s="18"/>
      <c r="AA399" s="18"/>
      <c r="AB399" s="18"/>
      <c r="AC399" s="18"/>
      <c r="AD399" s="18"/>
      <c r="AE399" s="18"/>
      <c r="AF399" s="18"/>
      <c r="AG399" s="18"/>
    </row>
    <row r="400" spans="1:33" ht="16.5" customHeight="1" x14ac:dyDescent="0.3">
      <c r="A400" s="18"/>
      <c r="B400" s="18"/>
      <c r="C400" s="191"/>
      <c r="D400" s="191"/>
      <c r="E400" s="18"/>
      <c r="F400" s="18"/>
      <c r="G400" s="18"/>
      <c r="H400" s="18"/>
      <c r="I400" s="18"/>
      <c r="J400" s="18"/>
      <c r="K400" s="18"/>
      <c r="L400" s="18"/>
      <c r="M400" s="18"/>
      <c r="N400" s="18"/>
      <c r="O400" s="18"/>
      <c r="P400" s="18"/>
      <c r="Q400" s="18"/>
      <c r="R400" s="18"/>
      <c r="S400" s="18"/>
      <c r="T400" s="18"/>
      <c r="U400" s="18"/>
      <c r="V400" s="18"/>
      <c r="W400" s="18"/>
      <c r="X400" s="18"/>
      <c r="Y400" s="18"/>
      <c r="Z400" s="18"/>
      <c r="AA400" s="18"/>
      <c r="AB400" s="18"/>
      <c r="AC400" s="18"/>
      <c r="AD400" s="18"/>
      <c r="AE400" s="18"/>
      <c r="AF400" s="18"/>
      <c r="AG400" s="18"/>
    </row>
    <row r="401" spans="1:33" ht="16.5" customHeight="1" x14ac:dyDescent="0.3">
      <c r="A401" s="18"/>
      <c r="B401" s="18"/>
      <c r="C401" s="191"/>
      <c r="D401" s="191"/>
      <c r="E401" s="18"/>
      <c r="F401" s="18"/>
      <c r="G401" s="18"/>
      <c r="H401" s="18"/>
      <c r="I401" s="18"/>
      <c r="J401" s="18"/>
      <c r="K401" s="18"/>
      <c r="L401" s="18"/>
      <c r="M401" s="18"/>
      <c r="N401" s="18"/>
      <c r="O401" s="18"/>
      <c r="P401" s="18"/>
      <c r="Q401" s="18"/>
      <c r="R401" s="18"/>
      <c r="S401" s="18"/>
      <c r="T401" s="18"/>
      <c r="U401" s="18"/>
      <c r="V401" s="18"/>
      <c r="W401" s="18"/>
      <c r="X401" s="18"/>
      <c r="Y401" s="18"/>
      <c r="Z401" s="18"/>
      <c r="AA401" s="18"/>
      <c r="AB401" s="18"/>
      <c r="AC401" s="18"/>
      <c r="AD401" s="18"/>
      <c r="AE401" s="18"/>
      <c r="AF401" s="18"/>
      <c r="AG401" s="18"/>
    </row>
    <row r="402" spans="1:33" ht="16.5" customHeight="1" x14ac:dyDescent="0.3">
      <c r="A402" s="18"/>
      <c r="B402" s="18"/>
      <c r="C402" s="191"/>
      <c r="D402" s="191"/>
      <c r="E402" s="18"/>
      <c r="F402" s="18"/>
      <c r="G402" s="18"/>
      <c r="H402" s="18"/>
      <c r="I402" s="18"/>
      <c r="J402" s="18"/>
      <c r="K402" s="18"/>
      <c r="L402" s="18"/>
      <c r="M402" s="18"/>
      <c r="N402" s="18"/>
      <c r="O402" s="18"/>
      <c r="P402" s="18"/>
      <c r="Q402" s="18"/>
      <c r="R402" s="18"/>
      <c r="S402" s="18"/>
      <c r="T402" s="18"/>
      <c r="U402" s="18"/>
      <c r="V402" s="18"/>
      <c r="W402" s="18"/>
      <c r="X402" s="18"/>
      <c r="Y402" s="18"/>
      <c r="Z402" s="18"/>
      <c r="AA402" s="18"/>
      <c r="AB402" s="18"/>
      <c r="AC402" s="18"/>
      <c r="AD402" s="18"/>
      <c r="AE402" s="18"/>
      <c r="AF402" s="18"/>
      <c r="AG402" s="18"/>
    </row>
    <row r="403" spans="1:33" ht="16.5" customHeight="1" x14ac:dyDescent="0.3">
      <c r="A403" s="18"/>
      <c r="B403" s="18"/>
      <c r="C403" s="191"/>
      <c r="D403" s="191"/>
      <c r="E403" s="18"/>
      <c r="F403" s="18"/>
      <c r="G403" s="18"/>
      <c r="H403" s="18"/>
      <c r="I403" s="18"/>
      <c r="J403" s="18"/>
      <c r="K403" s="18"/>
      <c r="L403" s="18"/>
      <c r="M403" s="18"/>
      <c r="N403" s="18"/>
      <c r="O403" s="18"/>
      <c r="P403" s="18"/>
      <c r="Q403" s="18"/>
      <c r="R403" s="18"/>
      <c r="S403" s="18"/>
      <c r="T403" s="18"/>
      <c r="U403" s="18"/>
      <c r="V403" s="18"/>
      <c r="W403" s="18"/>
      <c r="X403" s="18"/>
      <c r="Y403" s="18"/>
      <c r="Z403" s="18"/>
      <c r="AA403" s="18"/>
      <c r="AB403" s="18"/>
      <c r="AC403" s="18"/>
      <c r="AD403" s="18"/>
      <c r="AE403" s="18"/>
      <c r="AF403" s="18"/>
      <c r="AG403" s="18"/>
    </row>
    <row r="404" spans="1:33" ht="16.5" customHeight="1" x14ac:dyDescent="0.3">
      <c r="A404" s="18"/>
      <c r="B404" s="18"/>
      <c r="C404" s="191"/>
      <c r="D404" s="191"/>
      <c r="E404" s="18"/>
      <c r="F404" s="18"/>
      <c r="G404" s="18"/>
      <c r="H404" s="18"/>
      <c r="I404" s="18"/>
      <c r="J404" s="18"/>
      <c r="K404" s="18"/>
      <c r="L404" s="18"/>
      <c r="M404" s="18"/>
      <c r="N404" s="18"/>
      <c r="O404" s="18"/>
      <c r="P404" s="18"/>
      <c r="Q404" s="18"/>
      <c r="R404" s="18"/>
      <c r="S404" s="18"/>
      <c r="T404" s="18"/>
      <c r="U404" s="18"/>
      <c r="V404" s="18"/>
      <c r="W404" s="18"/>
      <c r="X404" s="18"/>
      <c r="Y404" s="18"/>
      <c r="Z404" s="18"/>
      <c r="AA404" s="18"/>
      <c r="AB404" s="18"/>
      <c r="AC404" s="18"/>
      <c r="AD404" s="18"/>
      <c r="AE404" s="18"/>
      <c r="AF404" s="18"/>
      <c r="AG404" s="18"/>
    </row>
    <row r="405" spans="1:33" ht="16.5" customHeight="1" x14ac:dyDescent="0.3">
      <c r="A405" s="18"/>
      <c r="B405" s="18"/>
      <c r="C405" s="191"/>
      <c r="D405" s="191"/>
      <c r="E405" s="18"/>
      <c r="F405" s="18"/>
      <c r="G405" s="18"/>
      <c r="H405" s="18"/>
      <c r="I405" s="18"/>
      <c r="J405" s="18"/>
      <c r="K405" s="18"/>
      <c r="L405" s="18"/>
      <c r="M405" s="18"/>
      <c r="N405" s="18"/>
      <c r="O405" s="18"/>
      <c r="P405" s="18"/>
      <c r="Q405" s="18"/>
      <c r="R405" s="18"/>
      <c r="S405" s="18"/>
      <c r="T405" s="18"/>
      <c r="U405" s="18"/>
      <c r="V405" s="18"/>
      <c r="W405" s="18"/>
      <c r="X405" s="18"/>
      <c r="Y405" s="18"/>
      <c r="Z405" s="18"/>
      <c r="AA405" s="18"/>
      <c r="AB405" s="18"/>
      <c r="AC405" s="18"/>
      <c r="AD405" s="18"/>
      <c r="AE405" s="18"/>
      <c r="AF405" s="18"/>
      <c r="AG405" s="18"/>
    </row>
    <row r="406" spans="1:33" ht="16.5" customHeight="1" x14ac:dyDescent="0.3">
      <c r="A406" s="18"/>
      <c r="B406" s="18"/>
      <c r="C406" s="191"/>
      <c r="D406" s="191"/>
      <c r="E406" s="18"/>
      <c r="F406" s="18"/>
      <c r="G406" s="18"/>
      <c r="H406" s="18"/>
      <c r="I406" s="18"/>
      <c r="J406" s="18"/>
      <c r="K406" s="18"/>
      <c r="L406" s="18"/>
      <c r="M406" s="18"/>
      <c r="N406" s="18"/>
      <c r="O406" s="18"/>
      <c r="P406" s="18"/>
      <c r="Q406" s="18"/>
      <c r="R406" s="18"/>
      <c r="S406" s="18"/>
      <c r="T406" s="18"/>
      <c r="U406" s="18"/>
      <c r="V406" s="18"/>
      <c r="W406" s="18"/>
      <c r="X406" s="18"/>
      <c r="Y406" s="18"/>
      <c r="Z406" s="18"/>
      <c r="AA406" s="18"/>
      <c r="AB406" s="18"/>
      <c r="AC406" s="18"/>
      <c r="AD406" s="18"/>
      <c r="AE406" s="18"/>
      <c r="AF406" s="18"/>
      <c r="AG406" s="18"/>
    </row>
    <row r="407" spans="1:33" ht="16.5" customHeight="1" x14ac:dyDescent="0.3">
      <c r="A407" s="18"/>
      <c r="B407" s="18"/>
      <c r="C407" s="191"/>
      <c r="D407" s="191"/>
      <c r="E407" s="18"/>
      <c r="F407" s="18"/>
      <c r="G407" s="18"/>
      <c r="H407" s="18"/>
      <c r="I407" s="18"/>
      <c r="J407" s="18"/>
      <c r="K407" s="18"/>
      <c r="L407" s="18"/>
      <c r="M407" s="18"/>
      <c r="N407" s="18"/>
      <c r="O407" s="18"/>
      <c r="P407" s="18"/>
      <c r="Q407" s="18"/>
      <c r="R407" s="18"/>
      <c r="S407" s="18"/>
      <c r="T407" s="18"/>
      <c r="U407" s="18"/>
      <c r="V407" s="18"/>
      <c r="W407" s="18"/>
      <c r="X407" s="18"/>
      <c r="Y407" s="18"/>
      <c r="Z407" s="18"/>
      <c r="AA407" s="18"/>
      <c r="AB407" s="18"/>
      <c r="AC407" s="18"/>
      <c r="AD407" s="18"/>
      <c r="AE407" s="18"/>
      <c r="AF407" s="18"/>
      <c r="AG407" s="18"/>
    </row>
    <row r="408" spans="1:33" ht="16.5" customHeight="1" x14ac:dyDescent="0.3">
      <c r="A408" s="18"/>
      <c r="B408" s="18"/>
      <c r="C408" s="191"/>
      <c r="D408" s="191"/>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row>
    <row r="409" spans="1:33" ht="16.5" customHeight="1" x14ac:dyDescent="0.3">
      <c r="A409" s="18"/>
      <c r="B409" s="18"/>
      <c r="C409" s="191"/>
      <c r="D409" s="191"/>
      <c r="E409" s="18"/>
      <c r="F409" s="18"/>
      <c r="G409" s="18"/>
      <c r="H409" s="18"/>
      <c r="I409" s="18"/>
      <c r="J409" s="18"/>
      <c r="K409" s="18"/>
      <c r="L409" s="18"/>
      <c r="M409" s="18"/>
      <c r="N409" s="18"/>
      <c r="O409" s="18"/>
      <c r="P409" s="18"/>
      <c r="Q409" s="18"/>
      <c r="R409" s="18"/>
      <c r="S409" s="18"/>
      <c r="T409" s="18"/>
      <c r="U409" s="18"/>
      <c r="V409" s="18"/>
      <c r="W409" s="18"/>
      <c r="X409" s="18"/>
      <c r="Y409" s="18"/>
      <c r="Z409" s="18"/>
      <c r="AA409" s="18"/>
      <c r="AB409" s="18"/>
      <c r="AC409" s="18"/>
      <c r="AD409" s="18"/>
      <c r="AE409" s="18"/>
      <c r="AF409" s="18"/>
      <c r="AG409" s="18"/>
    </row>
    <row r="410" spans="1:33" ht="16.5" customHeight="1" x14ac:dyDescent="0.3">
      <c r="A410" s="18"/>
      <c r="B410" s="18"/>
      <c r="C410" s="191"/>
      <c r="D410" s="191"/>
      <c r="E410" s="18"/>
      <c r="F410" s="18"/>
      <c r="G410" s="18"/>
      <c r="H410" s="18"/>
      <c r="I410" s="18"/>
      <c r="J410" s="18"/>
      <c r="K410" s="18"/>
      <c r="L410" s="18"/>
      <c r="M410" s="18"/>
      <c r="N410" s="18"/>
      <c r="O410" s="18"/>
      <c r="P410" s="18"/>
      <c r="Q410" s="18"/>
      <c r="R410" s="18"/>
      <c r="S410" s="18"/>
      <c r="T410" s="18"/>
      <c r="U410" s="18"/>
      <c r="V410" s="18"/>
      <c r="W410" s="18"/>
      <c r="X410" s="18"/>
      <c r="Y410" s="18"/>
      <c r="Z410" s="18"/>
      <c r="AA410" s="18"/>
      <c r="AB410" s="18"/>
      <c r="AC410" s="18"/>
      <c r="AD410" s="18"/>
      <c r="AE410" s="18"/>
      <c r="AF410" s="18"/>
      <c r="AG410" s="18"/>
    </row>
    <row r="411" spans="1:33" ht="16.5" customHeight="1" x14ac:dyDescent="0.3">
      <c r="A411" s="18"/>
      <c r="B411" s="18"/>
      <c r="C411" s="191"/>
      <c r="D411" s="191"/>
      <c r="E411" s="18"/>
      <c r="F411" s="18"/>
      <c r="G411" s="18"/>
      <c r="H411" s="18"/>
      <c r="I411" s="18"/>
      <c r="J411" s="18"/>
      <c r="K411" s="18"/>
      <c r="L411" s="18"/>
      <c r="M411" s="18"/>
      <c r="N411" s="18"/>
      <c r="O411" s="18"/>
      <c r="P411" s="18"/>
      <c r="Q411" s="18"/>
      <c r="R411" s="18"/>
      <c r="S411" s="18"/>
      <c r="T411" s="18"/>
      <c r="U411" s="18"/>
      <c r="V411" s="18"/>
      <c r="W411" s="18"/>
      <c r="X411" s="18"/>
      <c r="Y411" s="18"/>
      <c r="Z411" s="18"/>
      <c r="AA411" s="18"/>
      <c r="AB411" s="18"/>
      <c r="AC411" s="18"/>
      <c r="AD411" s="18"/>
      <c r="AE411" s="18"/>
      <c r="AF411" s="18"/>
      <c r="AG411" s="18"/>
    </row>
    <row r="412" spans="1:33" ht="16.5" customHeight="1" x14ac:dyDescent="0.3">
      <c r="A412" s="18"/>
      <c r="B412" s="18"/>
      <c r="C412" s="191"/>
      <c r="D412" s="191"/>
      <c r="E412" s="18"/>
      <c r="F412" s="18"/>
      <c r="G412" s="18"/>
      <c r="H412" s="18"/>
      <c r="I412" s="18"/>
      <c r="J412" s="18"/>
      <c r="K412" s="18"/>
      <c r="L412" s="18"/>
      <c r="M412" s="18"/>
      <c r="N412" s="18"/>
      <c r="O412" s="18"/>
      <c r="P412" s="18"/>
      <c r="Q412" s="18"/>
      <c r="R412" s="18"/>
      <c r="S412" s="18"/>
      <c r="T412" s="18"/>
      <c r="U412" s="18"/>
      <c r="V412" s="18"/>
      <c r="W412" s="18"/>
      <c r="X412" s="18"/>
      <c r="Y412" s="18"/>
      <c r="Z412" s="18"/>
      <c r="AA412" s="18"/>
      <c r="AB412" s="18"/>
      <c r="AC412" s="18"/>
      <c r="AD412" s="18"/>
      <c r="AE412" s="18"/>
      <c r="AF412" s="18"/>
      <c r="AG412" s="18"/>
    </row>
    <row r="413" spans="1:33" ht="16.5" customHeight="1" x14ac:dyDescent="0.3">
      <c r="A413" s="18"/>
      <c r="B413" s="18"/>
      <c r="C413" s="191"/>
      <c r="D413" s="191"/>
      <c r="E413" s="18"/>
      <c r="F413" s="18"/>
      <c r="G413" s="18"/>
      <c r="H413" s="18"/>
      <c r="I413" s="18"/>
      <c r="J413" s="18"/>
      <c r="K413" s="18"/>
      <c r="L413" s="18"/>
      <c r="M413" s="18"/>
      <c r="N413" s="18"/>
      <c r="O413" s="18"/>
      <c r="P413" s="18"/>
      <c r="Q413" s="18"/>
      <c r="R413" s="18"/>
      <c r="S413" s="18"/>
      <c r="T413" s="18"/>
      <c r="U413" s="18"/>
      <c r="V413" s="18"/>
      <c r="W413" s="18"/>
      <c r="X413" s="18"/>
      <c r="Y413" s="18"/>
      <c r="Z413" s="18"/>
      <c r="AA413" s="18"/>
      <c r="AB413" s="18"/>
      <c r="AC413" s="18"/>
      <c r="AD413" s="18"/>
      <c r="AE413" s="18"/>
      <c r="AF413" s="18"/>
      <c r="AG413" s="18"/>
    </row>
    <row r="414" spans="1:33" ht="16.5" customHeight="1" x14ac:dyDescent="0.3">
      <c r="A414" s="18"/>
      <c r="B414" s="18"/>
      <c r="C414" s="191"/>
      <c r="D414" s="191"/>
      <c r="E414" s="18"/>
      <c r="F414" s="18"/>
      <c r="G414" s="18"/>
      <c r="H414" s="18"/>
      <c r="I414" s="18"/>
      <c r="J414" s="18"/>
      <c r="K414" s="18"/>
      <c r="L414" s="18"/>
      <c r="M414" s="18"/>
      <c r="N414" s="18"/>
      <c r="O414" s="18"/>
      <c r="P414" s="18"/>
      <c r="Q414" s="18"/>
      <c r="R414" s="18"/>
      <c r="S414" s="18"/>
      <c r="T414" s="18"/>
      <c r="U414" s="18"/>
      <c r="V414" s="18"/>
      <c r="W414" s="18"/>
      <c r="X414" s="18"/>
      <c r="Y414" s="18"/>
      <c r="Z414" s="18"/>
      <c r="AA414" s="18"/>
      <c r="AB414" s="18"/>
      <c r="AC414" s="18"/>
      <c r="AD414" s="18"/>
      <c r="AE414" s="18"/>
      <c r="AF414" s="18"/>
      <c r="AG414" s="18"/>
    </row>
    <row r="415" spans="1:33" ht="16.5" customHeight="1" x14ac:dyDescent="0.3">
      <c r="A415" s="18"/>
      <c r="B415" s="18"/>
      <c r="C415" s="191"/>
      <c r="D415" s="191"/>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8"/>
      <c r="AG415" s="18"/>
    </row>
    <row r="416" spans="1:33" ht="16.5" customHeight="1" x14ac:dyDescent="0.3">
      <c r="A416" s="18"/>
      <c r="B416" s="18"/>
      <c r="C416" s="191"/>
      <c r="D416" s="191"/>
      <c r="E416" s="18"/>
      <c r="F416" s="18"/>
      <c r="G416" s="18"/>
      <c r="H416" s="18"/>
      <c r="I416" s="18"/>
      <c r="J416" s="18"/>
      <c r="K416" s="18"/>
      <c r="L416" s="18"/>
      <c r="M416" s="18"/>
      <c r="N416" s="18"/>
      <c r="O416" s="18"/>
      <c r="P416" s="18"/>
      <c r="Q416" s="18"/>
      <c r="R416" s="18"/>
      <c r="S416" s="18"/>
      <c r="T416" s="18"/>
      <c r="U416" s="18"/>
      <c r="V416" s="18"/>
      <c r="W416" s="18"/>
      <c r="X416" s="18"/>
      <c r="Y416" s="18"/>
      <c r="Z416" s="18"/>
      <c r="AA416" s="18"/>
      <c r="AB416" s="18"/>
      <c r="AC416" s="18"/>
      <c r="AD416" s="18"/>
      <c r="AE416" s="18"/>
      <c r="AF416" s="18"/>
      <c r="AG416" s="18"/>
    </row>
    <row r="417" spans="1:33" ht="16.5" customHeight="1" x14ac:dyDescent="0.3">
      <c r="A417" s="18"/>
      <c r="B417" s="18"/>
      <c r="C417" s="191"/>
      <c r="D417" s="191"/>
      <c r="E417" s="18"/>
      <c r="F417" s="18"/>
      <c r="G417" s="18"/>
      <c r="H417" s="18"/>
      <c r="I417" s="18"/>
      <c r="J417" s="18"/>
      <c r="K417" s="18"/>
      <c r="L417" s="18"/>
      <c r="M417" s="18"/>
      <c r="N417" s="18"/>
      <c r="O417" s="18"/>
      <c r="P417" s="18"/>
      <c r="Q417" s="18"/>
      <c r="R417" s="18"/>
      <c r="S417" s="18"/>
      <c r="T417" s="18"/>
      <c r="U417" s="18"/>
      <c r="V417" s="18"/>
      <c r="W417" s="18"/>
      <c r="X417" s="18"/>
      <c r="Y417" s="18"/>
      <c r="Z417" s="18"/>
      <c r="AA417" s="18"/>
      <c r="AB417" s="18"/>
      <c r="AC417" s="18"/>
      <c r="AD417" s="18"/>
      <c r="AE417" s="18"/>
      <c r="AF417" s="18"/>
      <c r="AG417" s="18"/>
    </row>
    <row r="418" spans="1:33" ht="16.5" customHeight="1" x14ac:dyDescent="0.3">
      <c r="A418" s="18"/>
      <c r="B418" s="18"/>
      <c r="C418" s="191"/>
      <c r="D418" s="191"/>
      <c r="E418" s="18"/>
      <c r="F418" s="18"/>
      <c r="G418" s="18"/>
      <c r="H418" s="18"/>
      <c r="I418" s="18"/>
      <c r="J418" s="18"/>
      <c r="K418" s="18"/>
      <c r="L418" s="18"/>
      <c r="M418" s="18"/>
      <c r="N418" s="18"/>
      <c r="O418" s="18"/>
      <c r="P418" s="18"/>
      <c r="Q418" s="18"/>
      <c r="R418" s="18"/>
      <c r="S418" s="18"/>
      <c r="T418" s="18"/>
      <c r="U418" s="18"/>
      <c r="V418" s="18"/>
      <c r="W418" s="18"/>
      <c r="X418" s="18"/>
      <c r="Y418" s="18"/>
      <c r="Z418" s="18"/>
      <c r="AA418" s="18"/>
      <c r="AB418" s="18"/>
      <c r="AC418" s="18"/>
      <c r="AD418" s="18"/>
      <c r="AE418" s="18"/>
      <c r="AF418" s="18"/>
      <c r="AG418" s="18"/>
    </row>
    <row r="419" spans="1:33" ht="16.5" customHeight="1" x14ac:dyDescent="0.3">
      <c r="A419" s="18"/>
      <c r="B419" s="18"/>
      <c r="C419" s="191"/>
      <c r="D419" s="191"/>
      <c r="E419" s="18"/>
      <c r="F419" s="18"/>
      <c r="G419" s="18"/>
      <c r="H419" s="18"/>
      <c r="I419" s="18"/>
      <c r="J419" s="18"/>
      <c r="K419" s="18"/>
      <c r="L419" s="18"/>
      <c r="M419" s="18"/>
      <c r="N419" s="18"/>
      <c r="O419" s="18"/>
      <c r="P419" s="18"/>
      <c r="Q419" s="18"/>
      <c r="R419" s="18"/>
      <c r="S419" s="18"/>
      <c r="T419" s="18"/>
      <c r="U419" s="18"/>
      <c r="V419" s="18"/>
      <c r="W419" s="18"/>
      <c r="X419" s="18"/>
      <c r="Y419" s="18"/>
      <c r="Z419" s="18"/>
      <c r="AA419" s="18"/>
      <c r="AB419" s="18"/>
      <c r="AC419" s="18"/>
      <c r="AD419" s="18"/>
      <c r="AE419" s="18"/>
      <c r="AF419" s="18"/>
      <c r="AG419" s="18"/>
    </row>
    <row r="420" spans="1:33" ht="16.5" customHeight="1" x14ac:dyDescent="0.3">
      <c r="A420" s="18"/>
      <c r="B420" s="18"/>
      <c r="C420" s="191"/>
      <c r="D420" s="191"/>
      <c r="E420" s="18"/>
      <c r="F420" s="18"/>
      <c r="G420" s="18"/>
      <c r="H420" s="18"/>
      <c r="I420" s="18"/>
      <c r="J420" s="18"/>
      <c r="K420" s="18"/>
      <c r="L420" s="18"/>
      <c r="M420" s="18"/>
      <c r="N420" s="18"/>
      <c r="O420" s="18"/>
      <c r="P420" s="18"/>
      <c r="Q420" s="18"/>
      <c r="R420" s="18"/>
      <c r="S420" s="18"/>
      <c r="T420" s="18"/>
      <c r="U420" s="18"/>
      <c r="V420" s="18"/>
      <c r="W420" s="18"/>
      <c r="X420" s="18"/>
      <c r="Y420" s="18"/>
      <c r="Z420" s="18"/>
      <c r="AA420" s="18"/>
      <c r="AB420" s="18"/>
      <c r="AC420" s="18"/>
      <c r="AD420" s="18"/>
      <c r="AE420" s="18"/>
      <c r="AF420" s="18"/>
      <c r="AG420" s="18"/>
    </row>
    <row r="421" spans="1:33" ht="16.5" customHeight="1" x14ac:dyDescent="0.3">
      <c r="A421" s="18"/>
      <c r="B421" s="18"/>
      <c r="C421" s="191"/>
      <c r="D421" s="191"/>
      <c r="E421" s="18"/>
      <c r="F421" s="18"/>
      <c r="G421" s="18"/>
      <c r="H421" s="18"/>
      <c r="I421" s="18"/>
      <c r="J421" s="18"/>
      <c r="K421" s="18"/>
      <c r="L421" s="18"/>
      <c r="M421" s="18"/>
      <c r="N421" s="18"/>
      <c r="O421" s="18"/>
      <c r="P421" s="18"/>
      <c r="Q421" s="18"/>
      <c r="R421" s="18"/>
      <c r="S421" s="18"/>
      <c r="T421" s="18"/>
      <c r="U421" s="18"/>
      <c r="V421" s="18"/>
      <c r="W421" s="18"/>
      <c r="X421" s="18"/>
      <c r="Y421" s="18"/>
      <c r="Z421" s="18"/>
      <c r="AA421" s="18"/>
      <c r="AB421" s="18"/>
      <c r="AC421" s="18"/>
      <c r="AD421" s="18"/>
      <c r="AE421" s="18"/>
      <c r="AF421" s="18"/>
      <c r="AG421" s="18"/>
    </row>
    <row r="422" spans="1:33" ht="16.5" customHeight="1" x14ac:dyDescent="0.3">
      <c r="A422" s="18"/>
      <c r="B422" s="18"/>
      <c r="C422" s="191"/>
      <c r="D422" s="191"/>
      <c r="E422" s="18"/>
      <c r="F422" s="18"/>
      <c r="G422" s="18"/>
      <c r="H422" s="18"/>
      <c r="I422" s="18"/>
      <c r="J422" s="18"/>
      <c r="K422" s="18"/>
      <c r="L422" s="18"/>
      <c r="M422" s="18"/>
      <c r="N422" s="18"/>
      <c r="O422" s="18"/>
      <c r="P422" s="18"/>
      <c r="Q422" s="18"/>
      <c r="R422" s="18"/>
      <c r="S422" s="18"/>
      <c r="T422" s="18"/>
      <c r="U422" s="18"/>
      <c r="V422" s="18"/>
      <c r="W422" s="18"/>
      <c r="X422" s="18"/>
      <c r="Y422" s="18"/>
      <c r="Z422" s="18"/>
      <c r="AA422" s="18"/>
      <c r="AB422" s="18"/>
      <c r="AC422" s="18"/>
      <c r="AD422" s="18"/>
      <c r="AE422" s="18"/>
      <c r="AF422" s="18"/>
      <c r="AG422" s="18"/>
    </row>
    <row r="423" spans="1:33" ht="16.5" customHeight="1" x14ac:dyDescent="0.3">
      <c r="A423" s="18"/>
      <c r="B423" s="18"/>
      <c r="C423" s="191"/>
      <c r="D423" s="191"/>
      <c r="E423" s="18"/>
      <c r="F423" s="18"/>
      <c r="G423" s="18"/>
      <c r="H423" s="18"/>
      <c r="I423" s="18"/>
      <c r="J423" s="18"/>
      <c r="K423" s="18"/>
      <c r="L423" s="18"/>
      <c r="M423" s="18"/>
      <c r="N423" s="18"/>
      <c r="O423" s="18"/>
      <c r="P423" s="18"/>
      <c r="Q423" s="18"/>
      <c r="R423" s="18"/>
      <c r="S423" s="18"/>
      <c r="T423" s="18"/>
      <c r="U423" s="18"/>
      <c r="V423" s="18"/>
      <c r="W423" s="18"/>
      <c r="X423" s="18"/>
      <c r="Y423" s="18"/>
      <c r="Z423" s="18"/>
      <c r="AA423" s="18"/>
      <c r="AB423" s="18"/>
      <c r="AC423" s="18"/>
      <c r="AD423" s="18"/>
      <c r="AE423" s="18"/>
      <c r="AF423" s="18"/>
      <c r="AG423" s="18"/>
    </row>
    <row r="424" spans="1:33" ht="16.5" customHeight="1" x14ac:dyDescent="0.3">
      <c r="A424" s="18"/>
      <c r="B424" s="18"/>
      <c r="C424" s="191"/>
      <c r="D424" s="191"/>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row>
    <row r="425" spans="1:33" ht="16.5" customHeight="1" x14ac:dyDescent="0.3">
      <c r="A425" s="18"/>
      <c r="B425" s="18"/>
      <c r="C425" s="191"/>
      <c r="D425" s="191"/>
      <c r="E425" s="18"/>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8"/>
      <c r="AE425" s="18"/>
      <c r="AF425" s="18"/>
      <c r="AG425" s="18"/>
    </row>
    <row r="426" spans="1:33" ht="16.5" customHeight="1" x14ac:dyDescent="0.3">
      <c r="A426" s="18"/>
      <c r="B426" s="18"/>
      <c r="C426" s="191"/>
      <c r="D426" s="191"/>
      <c r="E426" s="18"/>
      <c r="F426" s="18"/>
      <c r="G426" s="18"/>
      <c r="H426" s="18"/>
      <c r="I426" s="18"/>
      <c r="J426" s="18"/>
      <c r="K426" s="18"/>
      <c r="L426" s="18"/>
      <c r="M426" s="18"/>
      <c r="N426" s="18"/>
      <c r="O426" s="18"/>
      <c r="P426" s="18"/>
      <c r="Q426" s="18"/>
      <c r="R426" s="18"/>
      <c r="S426" s="18"/>
      <c r="T426" s="18"/>
      <c r="U426" s="18"/>
      <c r="V426" s="18"/>
      <c r="W426" s="18"/>
      <c r="X426" s="18"/>
      <c r="Y426" s="18"/>
      <c r="Z426" s="18"/>
      <c r="AA426" s="18"/>
      <c r="AB426" s="18"/>
      <c r="AC426" s="18"/>
      <c r="AD426" s="18"/>
      <c r="AE426" s="18"/>
      <c r="AF426" s="18"/>
      <c r="AG426" s="18"/>
    </row>
    <row r="427" spans="1:33" ht="16.5" customHeight="1" x14ac:dyDescent="0.3">
      <c r="A427" s="18"/>
      <c r="B427" s="18"/>
      <c r="C427" s="191"/>
      <c r="D427" s="191"/>
      <c r="E427" s="18"/>
      <c r="F427" s="18"/>
      <c r="G427" s="18"/>
      <c r="H427" s="18"/>
      <c r="I427" s="18"/>
      <c r="J427" s="18"/>
      <c r="K427" s="18"/>
      <c r="L427" s="18"/>
      <c r="M427" s="18"/>
      <c r="N427" s="18"/>
      <c r="O427" s="18"/>
      <c r="P427" s="18"/>
      <c r="Q427" s="18"/>
      <c r="R427" s="18"/>
      <c r="S427" s="18"/>
      <c r="T427" s="18"/>
      <c r="U427" s="18"/>
      <c r="V427" s="18"/>
      <c r="W427" s="18"/>
      <c r="X427" s="18"/>
      <c r="Y427" s="18"/>
      <c r="Z427" s="18"/>
      <c r="AA427" s="18"/>
      <c r="AB427" s="18"/>
      <c r="AC427" s="18"/>
      <c r="AD427" s="18"/>
      <c r="AE427" s="18"/>
      <c r="AF427" s="18"/>
      <c r="AG427" s="18"/>
    </row>
    <row r="428" spans="1:33" ht="16.5" customHeight="1" x14ac:dyDescent="0.3">
      <c r="A428" s="18"/>
      <c r="B428" s="18"/>
      <c r="C428" s="191"/>
      <c r="D428" s="191"/>
      <c r="E428" s="18"/>
      <c r="F428" s="18"/>
      <c r="G428" s="18"/>
      <c r="H428" s="18"/>
      <c r="I428" s="18"/>
      <c r="J428" s="18"/>
      <c r="K428" s="18"/>
      <c r="L428" s="18"/>
      <c r="M428" s="18"/>
      <c r="N428" s="18"/>
      <c r="O428" s="18"/>
      <c r="P428" s="18"/>
      <c r="Q428" s="18"/>
      <c r="R428" s="18"/>
      <c r="S428" s="18"/>
      <c r="T428" s="18"/>
      <c r="U428" s="18"/>
      <c r="V428" s="18"/>
      <c r="W428" s="18"/>
      <c r="X428" s="18"/>
      <c r="Y428" s="18"/>
      <c r="Z428" s="18"/>
      <c r="AA428" s="18"/>
      <c r="AB428" s="18"/>
      <c r="AC428" s="18"/>
      <c r="AD428" s="18"/>
      <c r="AE428" s="18"/>
      <c r="AF428" s="18"/>
      <c r="AG428" s="18"/>
    </row>
    <row r="429" spans="1:33" ht="16.5" customHeight="1" x14ac:dyDescent="0.3">
      <c r="A429" s="18"/>
      <c r="B429" s="18"/>
      <c r="C429" s="191"/>
      <c r="D429" s="191"/>
      <c r="E429" s="18"/>
      <c r="F429" s="18"/>
      <c r="G429" s="18"/>
      <c r="H429" s="18"/>
      <c r="I429" s="18"/>
      <c r="J429" s="18"/>
      <c r="K429" s="18"/>
      <c r="L429" s="18"/>
      <c r="M429" s="18"/>
      <c r="N429" s="18"/>
      <c r="O429" s="18"/>
      <c r="P429" s="18"/>
      <c r="Q429" s="18"/>
      <c r="R429" s="18"/>
      <c r="S429" s="18"/>
      <c r="T429" s="18"/>
      <c r="U429" s="18"/>
      <c r="V429" s="18"/>
      <c r="W429" s="18"/>
      <c r="X429" s="18"/>
      <c r="Y429" s="18"/>
      <c r="Z429" s="18"/>
      <c r="AA429" s="18"/>
      <c r="AB429" s="18"/>
      <c r="AC429" s="18"/>
      <c r="AD429" s="18"/>
      <c r="AE429" s="18"/>
      <c r="AF429" s="18"/>
      <c r="AG429" s="18"/>
    </row>
    <row r="430" spans="1:33" ht="16.5" customHeight="1" x14ac:dyDescent="0.3">
      <c r="A430" s="18"/>
      <c r="B430" s="18"/>
      <c r="C430" s="191"/>
      <c r="D430" s="191"/>
      <c r="E430" s="18"/>
      <c r="F430" s="18"/>
      <c r="G430" s="18"/>
      <c r="H430" s="18"/>
      <c r="I430" s="18"/>
      <c r="J430" s="18"/>
      <c r="K430" s="18"/>
      <c r="L430" s="18"/>
      <c r="M430" s="18"/>
      <c r="N430" s="18"/>
      <c r="O430" s="18"/>
      <c r="P430" s="18"/>
      <c r="Q430" s="18"/>
      <c r="R430" s="18"/>
      <c r="S430" s="18"/>
      <c r="T430" s="18"/>
      <c r="U430" s="18"/>
      <c r="V430" s="18"/>
      <c r="W430" s="18"/>
      <c r="X430" s="18"/>
      <c r="Y430" s="18"/>
      <c r="Z430" s="18"/>
      <c r="AA430" s="18"/>
      <c r="AB430" s="18"/>
      <c r="AC430" s="18"/>
      <c r="AD430" s="18"/>
      <c r="AE430" s="18"/>
      <c r="AF430" s="18"/>
      <c r="AG430" s="18"/>
    </row>
    <row r="431" spans="1:33" ht="16.5" customHeight="1" x14ac:dyDescent="0.3">
      <c r="A431" s="18"/>
      <c r="B431" s="18"/>
      <c r="C431" s="191"/>
      <c r="D431" s="191"/>
      <c r="E431" s="18"/>
      <c r="F431" s="18"/>
      <c r="G431" s="18"/>
      <c r="H431" s="18"/>
      <c r="I431" s="18"/>
      <c r="J431" s="18"/>
      <c r="K431" s="18"/>
      <c r="L431" s="18"/>
      <c r="M431" s="18"/>
      <c r="N431" s="18"/>
      <c r="O431" s="18"/>
      <c r="P431" s="18"/>
      <c r="Q431" s="18"/>
      <c r="R431" s="18"/>
      <c r="S431" s="18"/>
      <c r="T431" s="18"/>
      <c r="U431" s="18"/>
      <c r="V431" s="18"/>
      <c r="W431" s="18"/>
      <c r="X431" s="18"/>
      <c r="Y431" s="18"/>
      <c r="Z431" s="18"/>
      <c r="AA431" s="18"/>
      <c r="AB431" s="18"/>
      <c r="AC431" s="18"/>
      <c r="AD431" s="18"/>
      <c r="AE431" s="18"/>
      <c r="AF431" s="18"/>
      <c r="AG431" s="18"/>
    </row>
    <row r="432" spans="1:33" ht="16.5" customHeight="1" x14ac:dyDescent="0.3">
      <c r="A432" s="18"/>
      <c r="B432" s="18"/>
      <c r="C432" s="191"/>
      <c r="D432" s="191"/>
      <c r="E432" s="18"/>
      <c r="F432" s="18"/>
      <c r="G432" s="18"/>
      <c r="H432" s="18"/>
      <c r="I432" s="18"/>
      <c r="J432" s="18"/>
      <c r="K432" s="18"/>
      <c r="L432" s="18"/>
      <c r="M432" s="18"/>
      <c r="N432" s="18"/>
      <c r="O432" s="18"/>
      <c r="P432" s="18"/>
      <c r="Q432" s="18"/>
      <c r="R432" s="18"/>
      <c r="S432" s="18"/>
      <c r="T432" s="18"/>
      <c r="U432" s="18"/>
      <c r="V432" s="18"/>
      <c r="W432" s="18"/>
      <c r="X432" s="18"/>
      <c r="Y432" s="18"/>
      <c r="Z432" s="18"/>
      <c r="AA432" s="18"/>
      <c r="AB432" s="18"/>
      <c r="AC432" s="18"/>
      <c r="AD432" s="18"/>
      <c r="AE432" s="18"/>
      <c r="AF432" s="18"/>
      <c r="AG432" s="18"/>
    </row>
    <row r="433" spans="1:33" ht="16.5" customHeight="1" x14ac:dyDescent="0.3">
      <c r="A433" s="18"/>
      <c r="B433" s="18"/>
      <c r="C433" s="191"/>
      <c r="D433" s="191"/>
      <c r="E433" s="18"/>
      <c r="F433" s="18"/>
      <c r="G433" s="18"/>
      <c r="H433" s="18"/>
      <c r="I433" s="18"/>
      <c r="J433" s="18"/>
      <c r="K433" s="18"/>
      <c r="L433" s="18"/>
      <c r="M433" s="18"/>
      <c r="N433" s="18"/>
      <c r="O433" s="18"/>
      <c r="P433" s="18"/>
      <c r="Q433" s="18"/>
      <c r="R433" s="18"/>
      <c r="S433" s="18"/>
      <c r="T433" s="18"/>
      <c r="U433" s="18"/>
      <c r="V433" s="18"/>
      <c r="W433" s="18"/>
      <c r="X433" s="18"/>
      <c r="Y433" s="18"/>
      <c r="Z433" s="18"/>
      <c r="AA433" s="18"/>
      <c r="AB433" s="18"/>
      <c r="AC433" s="18"/>
      <c r="AD433" s="18"/>
      <c r="AE433" s="18"/>
      <c r="AF433" s="18"/>
      <c r="AG433" s="18"/>
    </row>
    <row r="434" spans="1:33" ht="16.5" customHeight="1" x14ac:dyDescent="0.3">
      <c r="A434" s="18"/>
      <c r="B434" s="18"/>
      <c r="C434" s="191"/>
      <c r="D434" s="191"/>
      <c r="E434" s="18"/>
      <c r="F434" s="18"/>
      <c r="G434" s="18"/>
      <c r="H434" s="18"/>
      <c r="I434" s="18"/>
      <c r="J434" s="18"/>
      <c r="K434" s="18"/>
      <c r="L434" s="18"/>
      <c r="M434" s="18"/>
      <c r="N434" s="18"/>
      <c r="O434" s="18"/>
      <c r="P434" s="18"/>
      <c r="Q434" s="18"/>
      <c r="R434" s="18"/>
      <c r="S434" s="18"/>
      <c r="T434" s="18"/>
      <c r="U434" s="18"/>
      <c r="V434" s="18"/>
      <c r="W434" s="18"/>
      <c r="X434" s="18"/>
      <c r="Y434" s="18"/>
      <c r="Z434" s="18"/>
      <c r="AA434" s="18"/>
      <c r="AB434" s="18"/>
      <c r="AC434" s="18"/>
      <c r="AD434" s="18"/>
      <c r="AE434" s="18"/>
      <c r="AF434" s="18"/>
      <c r="AG434" s="18"/>
    </row>
    <row r="435" spans="1:33" ht="16.5" customHeight="1" x14ac:dyDescent="0.3">
      <c r="A435" s="18"/>
      <c r="B435" s="18"/>
      <c r="C435" s="191"/>
      <c r="D435" s="191"/>
      <c r="E435" s="18"/>
      <c r="F435" s="18"/>
      <c r="G435" s="18"/>
      <c r="H435" s="18"/>
      <c r="I435" s="18"/>
      <c r="J435" s="18"/>
      <c r="K435" s="18"/>
      <c r="L435" s="18"/>
      <c r="M435" s="18"/>
      <c r="N435" s="18"/>
      <c r="O435" s="18"/>
      <c r="P435" s="18"/>
      <c r="Q435" s="18"/>
      <c r="R435" s="18"/>
      <c r="S435" s="18"/>
      <c r="T435" s="18"/>
      <c r="U435" s="18"/>
      <c r="V435" s="18"/>
      <c r="W435" s="18"/>
      <c r="X435" s="18"/>
      <c r="Y435" s="18"/>
      <c r="Z435" s="18"/>
      <c r="AA435" s="18"/>
      <c r="AB435" s="18"/>
      <c r="AC435" s="18"/>
      <c r="AD435" s="18"/>
      <c r="AE435" s="18"/>
      <c r="AF435" s="18"/>
      <c r="AG435" s="18"/>
    </row>
    <row r="436" spans="1:33" ht="16.5" customHeight="1" x14ac:dyDescent="0.3">
      <c r="A436" s="18"/>
      <c r="B436" s="18"/>
      <c r="C436" s="191"/>
      <c r="D436" s="191"/>
      <c r="E436" s="18"/>
      <c r="F436" s="18"/>
      <c r="G436" s="18"/>
      <c r="H436" s="18"/>
      <c r="I436" s="18"/>
      <c r="J436" s="18"/>
      <c r="K436" s="18"/>
      <c r="L436" s="18"/>
      <c r="M436" s="18"/>
      <c r="N436" s="18"/>
      <c r="O436" s="18"/>
      <c r="P436" s="18"/>
      <c r="Q436" s="18"/>
      <c r="R436" s="18"/>
      <c r="S436" s="18"/>
      <c r="T436" s="18"/>
      <c r="U436" s="18"/>
      <c r="V436" s="18"/>
      <c r="W436" s="18"/>
      <c r="X436" s="18"/>
      <c r="Y436" s="18"/>
      <c r="Z436" s="18"/>
      <c r="AA436" s="18"/>
      <c r="AB436" s="18"/>
      <c r="AC436" s="18"/>
      <c r="AD436" s="18"/>
      <c r="AE436" s="18"/>
      <c r="AF436" s="18"/>
      <c r="AG436" s="18"/>
    </row>
    <row r="437" spans="1:33" ht="16.5" customHeight="1" x14ac:dyDescent="0.3">
      <c r="A437" s="18"/>
      <c r="B437" s="18"/>
      <c r="C437" s="191"/>
      <c r="D437" s="191"/>
      <c r="E437" s="18"/>
      <c r="F437" s="18"/>
      <c r="G437" s="18"/>
      <c r="H437" s="18"/>
      <c r="I437" s="18"/>
      <c r="J437" s="18"/>
      <c r="K437" s="18"/>
      <c r="L437" s="18"/>
      <c r="M437" s="18"/>
      <c r="N437" s="18"/>
      <c r="O437" s="18"/>
      <c r="P437" s="18"/>
      <c r="Q437" s="18"/>
      <c r="R437" s="18"/>
      <c r="S437" s="18"/>
      <c r="T437" s="18"/>
      <c r="U437" s="18"/>
      <c r="V437" s="18"/>
      <c r="W437" s="18"/>
      <c r="X437" s="18"/>
      <c r="Y437" s="18"/>
      <c r="Z437" s="18"/>
      <c r="AA437" s="18"/>
      <c r="AB437" s="18"/>
      <c r="AC437" s="18"/>
      <c r="AD437" s="18"/>
      <c r="AE437" s="18"/>
      <c r="AF437" s="18"/>
      <c r="AG437" s="18"/>
    </row>
    <row r="438" spans="1:33" ht="16.5" customHeight="1" x14ac:dyDescent="0.3">
      <c r="A438" s="18"/>
      <c r="B438" s="18"/>
      <c r="C438" s="191"/>
      <c r="D438" s="191"/>
      <c r="E438" s="18"/>
      <c r="F438" s="18"/>
      <c r="G438" s="18"/>
      <c r="H438" s="18"/>
      <c r="I438" s="18"/>
      <c r="J438" s="18"/>
      <c r="K438" s="18"/>
      <c r="L438" s="18"/>
      <c r="M438" s="18"/>
      <c r="N438" s="18"/>
      <c r="O438" s="18"/>
      <c r="P438" s="18"/>
      <c r="Q438" s="18"/>
      <c r="R438" s="18"/>
      <c r="S438" s="18"/>
      <c r="T438" s="18"/>
      <c r="U438" s="18"/>
      <c r="V438" s="18"/>
      <c r="W438" s="18"/>
      <c r="X438" s="18"/>
      <c r="Y438" s="18"/>
      <c r="Z438" s="18"/>
      <c r="AA438" s="18"/>
      <c r="AB438" s="18"/>
      <c r="AC438" s="18"/>
      <c r="AD438" s="18"/>
      <c r="AE438" s="18"/>
      <c r="AF438" s="18"/>
      <c r="AG438" s="18"/>
    </row>
    <row r="439" spans="1:33" ht="16.5" customHeight="1" x14ac:dyDescent="0.3">
      <c r="A439" s="18"/>
      <c r="B439" s="18"/>
      <c r="C439" s="191"/>
      <c r="D439" s="191"/>
      <c r="E439" s="18"/>
      <c r="F439" s="18"/>
      <c r="G439" s="18"/>
      <c r="H439" s="18"/>
      <c r="I439" s="18"/>
      <c r="J439" s="18"/>
      <c r="K439" s="18"/>
      <c r="L439" s="18"/>
      <c r="M439" s="18"/>
      <c r="N439" s="18"/>
      <c r="O439" s="18"/>
      <c r="P439" s="18"/>
      <c r="Q439" s="18"/>
      <c r="R439" s="18"/>
      <c r="S439" s="18"/>
      <c r="T439" s="18"/>
      <c r="U439" s="18"/>
      <c r="V439" s="18"/>
      <c r="W439" s="18"/>
      <c r="X439" s="18"/>
      <c r="Y439" s="18"/>
      <c r="Z439" s="18"/>
      <c r="AA439" s="18"/>
      <c r="AB439" s="18"/>
      <c r="AC439" s="18"/>
      <c r="AD439" s="18"/>
      <c r="AE439" s="18"/>
      <c r="AF439" s="18"/>
      <c r="AG439" s="18"/>
    </row>
    <row r="440" spans="1:33" ht="16.5" customHeight="1" x14ac:dyDescent="0.3">
      <c r="A440" s="18"/>
      <c r="B440" s="18"/>
      <c r="C440" s="191"/>
      <c r="D440" s="191"/>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row>
    <row r="441" spans="1:33" ht="16.5" customHeight="1" x14ac:dyDescent="0.3">
      <c r="A441" s="18"/>
      <c r="B441" s="18"/>
      <c r="C441" s="191"/>
      <c r="D441" s="191"/>
      <c r="E441" s="18"/>
      <c r="F441" s="18"/>
      <c r="G441" s="18"/>
      <c r="H441" s="18"/>
      <c r="I441" s="18"/>
      <c r="J441" s="18"/>
      <c r="K441" s="18"/>
      <c r="L441" s="18"/>
      <c r="M441" s="18"/>
      <c r="N441" s="18"/>
      <c r="O441" s="18"/>
      <c r="P441" s="18"/>
      <c r="Q441" s="18"/>
      <c r="R441" s="18"/>
      <c r="S441" s="18"/>
      <c r="T441" s="18"/>
      <c r="U441" s="18"/>
      <c r="V441" s="18"/>
      <c r="W441" s="18"/>
      <c r="X441" s="18"/>
      <c r="Y441" s="18"/>
      <c r="Z441" s="18"/>
      <c r="AA441" s="18"/>
      <c r="AB441" s="18"/>
      <c r="AC441" s="18"/>
      <c r="AD441" s="18"/>
      <c r="AE441" s="18"/>
      <c r="AF441" s="18"/>
      <c r="AG441" s="18"/>
    </row>
    <row r="442" spans="1:33" ht="16.5" customHeight="1" x14ac:dyDescent="0.3">
      <c r="A442" s="18"/>
      <c r="B442" s="18"/>
      <c r="C442" s="191"/>
      <c r="D442" s="191"/>
      <c r="E442" s="18"/>
      <c r="F442" s="18"/>
      <c r="G442" s="18"/>
      <c r="H442" s="18"/>
      <c r="I442" s="18"/>
      <c r="J442" s="18"/>
      <c r="K442" s="18"/>
      <c r="L442" s="18"/>
      <c r="M442" s="18"/>
      <c r="N442" s="18"/>
      <c r="O442" s="18"/>
      <c r="P442" s="18"/>
      <c r="Q442" s="18"/>
      <c r="R442" s="18"/>
      <c r="S442" s="18"/>
      <c r="T442" s="18"/>
      <c r="U442" s="18"/>
      <c r="V442" s="18"/>
      <c r="W442" s="18"/>
      <c r="X442" s="18"/>
      <c r="Y442" s="18"/>
      <c r="Z442" s="18"/>
      <c r="AA442" s="18"/>
      <c r="AB442" s="18"/>
      <c r="AC442" s="18"/>
      <c r="AD442" s="18"/>
      <c r="AE442" s="18"/>
      <c r="AF442" s="18"/>
      <c r="AG442" s="18"/>
    </row>
    <row r="443" spans="1:33" ht="16.5" customHeight="1" x14ac:dyDescent="0.3">
      <c r="A443" s="18"/>
      <c r="B443" s="18"/>
      <c r="C443" s="191"/>
      <c r="D443" s="191"/>
      <c r="E443" s="18"/>
      <c r="F443" s="18"/>
      <c r="G443" s="18"/>
      <c r="H443" s="18"/>
      <c r="I443" s="18"/>
      <c r="J443" s="18"/>
      <c r="K443" s="18"/>
      <c r="L443" s="18"/>
      <c r="M443" s="18"/>
      <c r="N443" s="18"/>
      <c r="O443" s="18"/>
      <c r="P443" s="18"/>
      <c r="Q443" s="18"/>
      <c r="R443" s="18"/>
      <c r="S443" s="18"/>
      <c r="T443" s="18"/>
      <c r="U443" s="18"/>
      <c r="V443" s="18"/>
      <c r="W443" s="18"/>
      <c r="X443" s="18"/>
      <c r="Y443" s="18"/>
      <c r="Z443" s="18"/>
      <c r="AA443" s="18"/>
      <c r="AB443" s="18"/>
      <c r="AC443" s="18"/>
      <c r="AD443" s="18"/>
      <c r="AE443" s="18"/>
      <c r="AF443" s="18"/>
      <c r="AG443" s="18"/>
    </row>
    <row r="444" spans="1:33" ht="16.5" customHeight="1" x14ac:dyDescent="0.3">
      <c r="A444" s="18"/>
      <c r="B444" s="18"/>
      <c r="C444" s="191"/>
      <c r="D444" s="191"/>
      <c r="E444" s="18"/>
      <c r="F444" s="18"/>
      <c r="G444" s="18"/>
      <c r="H444" s="18"/>
      <c r="I444" s="18"/>
      <c r="J444" s="18"/>
      <c r="K444" s="18"/>
      <c r="L444" s="18"/>
      <c r="M444" s="18"/>
      <c r="N444" s="18"/>
      <c r="O444" s="18"/>
      <c r="P444" s="18"/>
      <c r="Q444" s="18"/>
      <c r="R444" s="18"/>
      <c r="S444" s="18"/>
      <c r="T444" s="18"/>
      <c r="U444" s="18"/>
      <c r="V444" s="18"/>
      <c r="W444" s="18"/>
      <c r="X444" s="18"/>
      <c r="Y444" s="18"/>
      <c r="Z444" s="18"/>
      <c r="AA444" s="18"/>
      <c r="AB444" s="18"/>
      <c r="AC444" s="18"/>
      <c r="AD444" s="18"/>
      <c r="AE444" s="18"/>
      <c r="AF444" s="18"/>
      <c r="AG444" s="18"/>
    </row>
    <row r="445" spans="1:33" ht="16.5" customHeight="1" x14ac:dyDescent="0.3">
      <c r="A445" s="18"/>
      <c r="B445" s="18"/>
      <c r="C445" s="191"/>
      <c r="D445" s="191"/>
      <c r="E445" s="18"/>
      <c r="F445" s="18"/>
      <c r="G445" s="18"/>
      <c r="H445" s="18"/>
      <c r="I445" s="18"/>
      <c r="J445" s="18"/>
      <c r="K445" s="18"/>
      <c r="L445" s="18"/>
      <c r="M445" s="18"/>
      <c r="N445" s="18"/>
      <c r="O445" s="18"/>
      <c r="P445" s="18"/>
      <c r="Q445" s="18"/>
      <c r="R445" s="18"/>
      <c r="S445" s="18"/>
      <c r="T445" s="18"/>
      <c r="U445" s="18"/>
      <c r="V445" s="18"/>
      <c r="W445" s="18"/>
      <c r="X445" s="18"/>
      <c r="Y445" s="18"/>
      <c r="Z445" s="18"/>
      <c r="AA445" s="18"/>
      <c r="AB445" s="18"/>
      <c r="AC445" s="18"/>
      <c r="AD445" s="18"/>
      <c r="AE445" s="18"/>
      <c r="AF445" s="18"/>
      <c r="AG445" s="18"/>
    </row>
    <row r="446" spans="1:33" ht="16.5" customHeight="1" x14ac:dyDescent="0.3">
      <c r="A446" s="18"/>
      <c r="B446" s="18"/>
      <c r="C446" s="191"/>
      <c r="D446" s="191"/>
      <c r="E446" s="18"/>
      <c r="F446" s="18"/>
      <c r="G446" s="18"/>
      <c r="H446" s="18"/>
      <c r="I446" s="18"/>
      <c r="J446" s="18"/>
      <c r="K446" s="18"/>
      <c r="L446" s="18"/>
      <c r="M446" s="18"/>
      <c r="N446" s="18"/>
      <c r="O446" s="18"/>
      <c r="P446" s="18"/>
      <c r="Q446" s="18"/>
      <c r="R446" s="18"/>
      <c r="S446" s="18"/>
      <c r="T446" s="18"/>
      <c r="U446" s="18"/>
      <c r="V446" s="18"/>
      <c r="W446" s="18"/>
      <c r="X446" s="18"/>
      <c r="Y446" s="18"/>
      <c r="Z446" s="18"/>
      <c r="AA446" s="18"/>
      <c r="AB446" s="18"/>
      <c r="AC446" s="18"/>
      <c r="AD446" s="18"/>
      <c r="AE446" s="18"/>
      <c r="AF446" s="18"/>
      <c r="AG446" s="18"/>
    </row>
    <row r="447" spans="1:33" ht="16.5" customHeight="1" x14ac:dyDescent="0.3">
      <c r="A447" s="18"/>
      <c r="B447" s="18"/>
      <c r="C447" s="191"/>
      <c r="D447" s="191"/>
      <c r="E447" s="18"/>
      <c r="F447" s="18"/>
      <c r="G447" s="18"/>
      <c r="H447" s="18"/>
      <c r="I447" s="18"/>
      <c r="J447" s="18"/>
      <c r="K447" s="18"/>
      <c r="L447" s="18"/>
      <c r="M447" s="18"/>
      <c r="N447" s="18"/>
      <c r="O447" s="18"/>
      <c r="P447" s="18"/>
      <c r="Q447" s="18"/>
      <c r="R447" s="18"/>
      <c r="S447" s="18"/>
      <c r="T447" s="18"/>
      <c r="U447" s="18"/>
      <c r="V447" s="18"/>
      <c r="W447" s="18"/>
      <c r="X447" s="18"/>
      <c r="Y447" s="18"/>
      <c r="Z447" s="18"/>
      <c r="AA447" s="18"/>
      <c r="AB447" s="18"/>
      <c r="AC447" s="18"/>
      <c r="AD447" s="18"/>
      <c r="AE447" s="18"/>
      <c r="AF447" s="18"/>
      <c r="AG447" s="18"/>
    </row>
    <row r="448" spans="1:33" ht="16.5" customHeight="1" x14ac:dyDescent="0.3">
      <c r="A448" s="18"/>
      <c r="B448" s="18"/>
      <c r="C448" s="191"/>
      <c r="D448" s="191"/>
      <c r="E448" s="18"/>
      <c r="F448" s="18"/>
      <c r="G448" s="18"/>
      <c r="H448" s="18"/>
      <c r="I448" s="18"/>
      <c r="J448" s="18"/>
      <c r="K448" s="18"/>
      <c r="L448" s="18"/>
      <c r="M448" s="18"/>
      <c r="N448" s="18"/>
      <c r="O448" s="18"/>
      <c r="P448" s="18"/>
      <c r="Q448" s="18"/>
      <c r="R448" s="18"/>
      <c r="S448" s="18"/>
      <c r="T448" s="18"/>
      <c r="U448" s="18"/>
      <c r="V448" s="18"/>
      <c r="W448" s="18"/>
      <c r="X448" s="18"/>
      <c r="Y448" s="18"/>
      <c r="Z448" s="18"/>
      <c r="AA448" s="18"/>
      <c r="AB448" s="18"/>
      <c r="AC448" s="18"/>
      <c r="AD448" s="18"/>
      <c r="AE448" s="18"/>
      <c r="AF448" s="18"/>
      <c r="AG448" s="18"/>
    </row>
    <row r="449" spans="1:33" ht="16.5" customHeight="1" x14ac:dyDescent="0.3">
      <c r="A449" s="18"/>
      <c r="B449" s="18"/>
      <c r="C449" s="191"/>
      <c r="D449" s="191"/>
      <c r="E449" s="18"/>
      <c r="F449" s="18"/>
      <c r="G449" s="18"/>
      <c r="H449" s="18"/>
      <c r="I449" s="18"/>
      <c r="J449" s="18"/>
      <c r="K449" s="18"/>
      <c r="L449" s="18"/>
      <c r="M449" s="18"/>
      <c r="N449" s="18"/>
      <c r="O449" s="18"/>
      <c r="P449" s="18"/>
      <c r="Q449" s="18"/>
      <c r="R449" s="18"/>
      <c r="S449" s="18"/>
      <c r="T449" s="18"/>
      <c r="U449" s="18"/>
      <c r="V449" s="18"/>
      <c r="W449" s="18"/>
      <c r="X449" s="18"/>
      <c r="Y449" s="18"/>
      <c r="Z449" s="18"/>
      <c r="AA449" s="18"/>
      <c r="AB449" s="18"/>
      <c r="AC449" s="18"/>
      <c r="AD449" s="18"/>
      <c r="AE449" s="18"/>
      <c r="AF449" s="18"/>
      <c r="AG449" s="18"/>
    </row>
    <row r="450" spans="1:33" ht="16.5" customHeight="1" x14ac:dyDescent="0.3">
      <c r="A450" s="18"/>
      <c r="B450" s="18"/>
      <c r="C450" s="191"/>
      <c r="D450" s="191"/>
      <c r="E450" s="18"/>
      <c r="F450" s="18"/>
      <c r="G450" s="18"/>
      <c r="H450" s="18"/>
      <c r="I450" s="18"/>
      <c r="J450" s="18"/>
      <c r="K450" s="18"/>
      <c r="L450" s="18"/>
      <c r="M450" s="18"/>
      <c r="N450" s="18"/>
      <c r="O450" s="18"/>
      <c r="P450" s="18"/>
      <c r="Q450" s="18"/>
      <c r="R450" s="18"/>
      <c r="S450" s="18"/>
      <c r="T450" s="18"/>
      <c r="U450" s="18"/>
      <c r="V450" s="18"/>
      <c r="W450" s="18"/>
      <c r="X450" s="18"/>
      <c r="Y450" s="18"/>
      <c r="Z450" s="18"/>
      <c r="AA450" s="18"/>
      <c r="AB450" s="18"/>
      <c r="AC450" s="18"/>
      <c r="AD450" s="18"/>
      <c r="AE450" s="18"/>
      <c r="AF450" s="18"/>
      <c r="AG450" s="18"/>
    </row>
    <row r="451" spans="1:33" ht="16.5" customHeight="1" x14ac:dyDescent="0.3">
      <c r="A451" s="18"/>
      <c r="B451" s="18"/>
      <c r="C451" s="191"/>
      <c r="D451" s="191"/>
      <c r="E451" s="18"/>
      <c r="F451" s="18"/>
      <c r="G451" s="18"/>
      <c r="H451" s="18"/>
      <c r="I451" s="18"/>
      <c r="J451" s="18"/>
      <c r="K451" s="18"/>
      <c r="L451" s="18"/>
      <c r="M451" s="18"/>
      <c r="N451" s="18"/>
      <c r="O451" s="18"/>
      <c r="P451" s="18"/>
      <c r="Q451" s="18"/>
      <c r="R451" s="18"/>
      <c r="S451" s="18"/>
      <c r="T451" s="18"/>
      <c r="U451" s="18"/>
      <c r="V451" s="18"/>
      <c r="W451" s="18"/>
      <c r="X451" s="18"/>
      <c r="Y451" s="18"/>
      <c r="Z451" s="18"/>
      <c r="AA451" s="18"/>
      <c r="AB451" s="18"/>
      <c r="AC451" s="18"/>
      <c r="AD451" s="18"/>
      <c r="AE451" s="18"/>
      <c r="AF451" s="18"/>
      <c r="AG451" s="18"/>
    </row>
    <row r="452" spans="1:33" ht="16.5" customHeight="1" x14ac:dyDescent="0.3">
      <c r="A452" s="18"/>
      <c r="B452" s="18"/>
      <c r="C452" s="191"/>
      <c r="D452" s="191"/>
      <c r="E452" s="18"/>
      <c r="F452" s="18"/>
      <c r="G452" s="18"/>
      <c r="H452" s="18"/>
      <c r="I452" s="18"/>
      <c r="J452" s="18"/>
      <c r="K452" s="18"/>
      <c r="L452" s="18"/>
      <c r="M452" s="18"/>
      <c r="N452" s="18"/>
      <c r="O452" s="18"/>
      <c r="P452" s="18"/>
      <c r="Q452" s="18"/>
      <c r="R452" s="18"/>
      <c r="S452" s="18"/>
      <c r="T452" s="18"/>
      <c r="U452" s="18"/>
      <c r="V452" s="18"/>
      <c r="W452" s="18"/>
      <c r="X452" s="18"/>
      <c r="Y452" s="18"/>
      <c r="Z452" s="18"/>
      <c r="AA452" s="18"/>
      <c r="AB452" s="18"/>
      <c r="AC452" s="18"/>
      <c r="AD452" s="18"/>
      <c r="AE452" s="18"/>
      <c r="AF452" s="18"/>
      <c r="AG452" s="18"/>
    </row>
    <row r="453" spans="1:33" ht="16.5" customHeight="1" x14ac:dyDescent="0.3">
      <c r="A453" s="18"/>
      <c r="B453" s="18"/>
      <c r="C453" s="191"/>
      <c r="D453" s="191"/>
      <c r="E453" s="18"/>
      <c r="F453" s="18"/>
      <c r="G453" s="18"/>
      <c r="H453" s="18"/>
      <c r="I453" s="18"/>
      <c r="J453" s="18"/>
      <c r="K453" s="18"/>
      <c r="L453" s="18"/>
      <c r="M453" s="18"/>
      <c r="N453" s="18"/>
      <c r="O453" s="18"/>
      <c r="P453" s="18"/>
      <c r="Q453" s="18"/>
      <c r="R453" s="18"/>
      <c r="S453" s="18"/>
      <c r="T453" s="18"/>
      <c r="U453" s="18"/>
      <c r="V453" s="18"/>
      <c r="W453" s="18"/>
      <c r="X453" s="18"/>
      <c r="Y453" s="18"/>
      <c r="Z453" s="18"/>
      <c r="AA453" s="18"/>
      <c r="AB453" s="18"/>
      <c r="AC453" s="18"/>
      <c r="AD453" s="18"/>
      <c r="AE453" s="18"/>
      <c r="AF453" s="18"/>
      <c r="AG453" s="18"/>
    </row>
    <row r="454" spans="1:33" ht="16.5" customHeight="1" x14ac:dyDescent="0.3">
      <c r="A454" s="18"/>
      <c r="B454" s="18"/>
      <c r="C454" s="191"/>
      <c r="D454" s="191"/>
      <c r="E454" s="18"/>
      <c r="F454" s="18"/>
      <c r="G454" s="18"/>
      <c r="H454" s="18"/>
      <c r="I454" s="18"/>
      <c r="J454" s="18"/>
      <c r="K454" s="18"/>
      <c r="L454" s="18"/>
      <c r="M454" s="18"/>
      <c r="N454" s="18"/>
      <c r="O454" s="18"/>
      <c r="P454" s="18"/>
      <c r="Q454" s="18"/>
      <c r="R454" s="18"/>
      <c r="S454" s="18"/>
      <c r="T454" s="18"/>
      <c r="U454" s="18"/>
      <c r="V454" s="18"/>
      <c r="W454" s="18"/>
      <c r="X454" s="18"/>
      <c r="Y454" s="18"/>
      <c r="Z454" s="18"/>
      <c r="AA454" s="18"/>
      <c r="AB454" s="18"/>
      <c r="AC454" s="18"/>
      <c r="AD454" s="18"/>
      <c r="AE454" s="18"/>
      <c r="AF454" s="18"/>
      <c r="AG454" s="18"/>
    </row>
    <row r="455" spans="1:33" ht="16.5" customHeight="1" x14ac:dyDescent="0.3">
      <c r="A455" s="18"/>
      <c r="B455" s="18"/>
      <c r="C455" s="191"/>
      <c r="D455" s="191"/>
      <c r="E455" s="18"/>
      <c r="F455" s="18"/>
      <c r="G455" s="18"/>
      <c r="H455" s="18"/>
      <c r="I455" s="18"/>
      <c r="J455" s="18"/>
      <c r="K455" s="18"/>
      <c r="L455" s="18"/>
      <c r="M455" s="18"/>
      <c r="N455" s="18"/>
      <c r="O455" s="18"/>
      <c r="P455" s="18"/>
      <c r="Q455" s="18"/>
      <c r="R455" s="18"/>
      <c r="S455" s="18"/>
      <c r="T455" s="18"/>
      <c r="U455" s="18"/>
      <c r="V455" s="18"/>
      <c r="W455" s="18"/>
      <c r="X455" s="18"/>
      <c r="Y455" s="18"/>
      <c r="Z455" s="18"/>
      <c r="AA455" s="18"/>
      <c r="AB455" s="18"/>
      <c r="AC455" s="18"/>
      <c r="AD455" s="18"/>
      <c r="AE455" s="18"/>
      <c r="AF455" s="18"/>
      <c r="AG455" s="18"/>
    </row>
    <row r="456" spans="1:33" ht="16.5" customHeight="1" x14ac:dyDescent="0.3">
      <c r="A456" s="18"/>
      <c r="B456" s="18"/>
      <c r="C456" s="191"/>
      <c r="D456" s="191"/>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row>
    <row r="457" spans="1:33" ht="16.5" customHeight="1" x14ac:dyDescent="0.3">
      <c r="A457" s="18"/>
      <c r="B457" s="18"/>
      <c r="C457" s="191"/>
      <c r="D457" s="191"/>
      <c r="E457" s="18"/>
      <c r="F457" s="18"/>
      <c r="G457" s="18"/>
      <c r="H457" s="18"/>
      <c r="I457" s="18"/>
      <c r="J457" s="18"/>
      <c r="K457" s="18"/>
      <c r="L457" s="18"/>
      <c r="M457" s="18"/>
      <c r="N457" s="18"/>
      <c r="O457" s="18"/>
      <c r="P457" s="18"/>
      <c r="Q457" s="18"/>
      <c r="R457" s="18"/>
      <c r="S457" s="18"/>
      <c r="T457" s="18"/>
      <c r="U457" s="18"/>
      <c r="V457" s="18"/>
      <c r="W457" s="18"/>
      <c r="X457" s="18"/>
      <c r="Y457" s="18"/>
      <c r="Z457" s="18"/>
      <c r="AA457" s="18"/>
      <c r="AB457" s="18"/>
      <c r="AC457" s="18"/>
      <c r="AD457" s="18"/>
      <c r="AE457" s="18"/>
      <c r="AF457" s="18"/>
      <c r="AG457" s="18"/>
    </row>
    <row r="458" spans="1:33" ht="16.5" customHeight="1" x14ac:dyDescent="0.3">
      <c r="A458" s="18"/>
      <c r="B458" s="18"/>
      <c r="C458" s="191"/>
      <c r="D458" s="191"/>
      <c r="E458" s="18"/>
      <c r="F458" s="18"/>
      <c r="G458" s="18"/>
      <c r="H458" s="18"/>
      <c r="I458" s="18"/>
      <c r="J458" s="18"/>
      <c r="K458" s="18"/>
      <c r="L458" s="18"/>
      <c r="M458" s="18"/>
      <c r="N458" s="18"/>
      <c r="O458" s="18"/>
      <c r="P458" s="18"/>
      <c r="Q458" s="18"/>
      <c r="R458" s="18"/>
      <c r="S458" s="18"/>
      <c r="T458" s="18"/>
      <c r="U458" s="18"/>
      <c r="V458" s="18"/>
      <c r="W458" s="18"/>
      <c r="X458" s="18"/>
      <c r="Y458" s="18"/>
      <c r="Z458" s="18"/>
      <c r="AA458" s="18"/>
      <c r="AB458" s="18"/>
      <c r="AC458" s="18"/>
      <c r="AD458" s="18"/>
      <c r="AE458" s="18"/>
      <c r="AF458" s="18"/>
      <c r="AG458" s="18"/>
    </row>
    <row r="459" spans="1:33" ht="16.5" customHeight="1" x14ac:dyDescent="0.3">
      <c r="A459" s="18"/>
      <c r="B459" s="18"/>
      <c r="C459" s="191"/>
      <c r="D459" s="191"/>
      <c r="E459" s="18"/>
      <c r="F459" s="18"/>
      <c r="G459" s="18"/>
      <c r="H459" s="18"/>
      <c r="I459" s="18"/>
      <c r="J459" s="18"/>
      <c r="K459" s="18"/>
      <c r="L459" s="18"/>
      <c r="M459" s="18"/>
      <c r="N459" s="18"/>
      <c r="O459" s="18"/>
      <c r="P459" s="18"/>
      <c r="Q459" s="18"/>
      <c r="R459" s="18"/>
      <c r="S459" s="18"/>
      <c r="T459" s="18"/>
      <c r="U459" s="18"/>
      <c r="V459" s="18"/>
      <c r="W459" s="18"/>
      <c r="X459" s="18"/>
      <c r="Y459" s="18"/>
      <c r="Z459" s="18"/>
      <c r="AA459" s="18"/>
      <c r="AB459" s="18"/>
      <c r="AC459" s="18"/>
      <c r="AD459" s="18"/>
      <c r="AE459" s="18"/>
      <c r="AF459" s="18"/>
      <c r="AG459" s="18"/>
    </row>
    <row r="460" spans="1:33" ht="16.5" customHeight="1" x14ac:dyDescent="0.3">
      <c r="A460" s="18"/>
      <c r="B460" s="18"/>
      <c r="C460" s="191"/>
      <c r="D460" s="191"/>
      <c r="E460" s="18"/>
      <c r="F460" s="18"/>
      <c r="G460" s="18"/>
      <c r="H460" s="18"/>
      <c r="I460" s="18"/>
      <c r="J460" s="18"/>
      <c r="K460" s="18"/>
      <c r="L460" s="18"/>
      <c r="M460" s="18"/>
      <c r="N460" s="18"/>
      <c r="O460" s="18"/>
      <c r="P460" s="18"/>
      <c r="Q460" s="18"/>
      <c r="R460" s="18"/>
      <c r="S460" s="18"/>
      <c r="T460" s="18"/>
      <c r="U460" s="18"/>
      <c r="V460" s="18"/>
      <c r="W460" s="18"/>
      <c r="X460" s="18"/>
      <c r="Y460" s="18"/>
      <c r="Z460" s="18"/>
      <c r="AA460" s="18"/>
      <c r="AB460" s="18"/>
      <c r="AC460" s="18"/>
      <c r="AD460" s="18"/>
      <c r="AE460" s="18"/>
      <c r="AF460" s="18"/>
      <c r="AG460" s="18"/>
    </row>
    <row r="461" spans="1:33" ht="16.5" customHeight="1" x14ac:dyDescent="0.3">
      <c r="A461" s="18"/>
      <c r="B461" s="18"/>
      <c r="C461" s="191"/>
      <c r="D461" s="191"/>
      <c r="E461" s="18"/>
      <c r="F461" s="18"/>
      <c r="G461" s="18"/>
      <c r="H461" s="18"/>
      <c r="I461" s="18"/>
      <c r="J461" s="18"/>
      <c r="K461" s="18"/>
      <c r="L461" s="18"/>
      <c r="M461" s="18"/>
      <c r="N461" s="18"/>
      <c r="O461" s="18"/>
      <c r="P461" s="18"/>
      <c r="Q461" s="18"/>
      <c r="R461" s="18"/>
      <c r="S461" s="18"/>
      <c r="T461" s="18"/>
      <c r="U461" s="18"/>
      <c r="V461" s="18"/>
      <c r="W461" s="18"/>
      <c r="X461" s="18"/>
      <c r="Y461" s="18"/>
      <c r="Z461" s="18"/>
      <c r="AA461" s="18"/>
      <c r="AB461" s="18"/>
      <c r="AC461" s="18"/>
      <c r="AD461" s="18"/>
      <c r="AE461" s="18"/>
      <c r="AF461" s="18"/>
      <c r="AG461" s="18"/>
    </row>
    <row r="462" spans="1:33" ht="16.5" customHeight="1" x14ac:dyDescent="0.3">
      <c r="A462" s="18"/>
      <c r="B462" s="18"/>
      <c r="C462" s="191"/>
      <c r="D462" s="191"/>
      <c r="E462" s="18"/>
      <c r="F462" s="18"/>
      <c r="G462" s="18"/>
      <c r="H462" s="18"/>
      <c r="I462" s="18"/>
      <c r="J462" s="18"/>
      <c r="K462" s="18"/>
      <c r="L462" s="18"/>
      <c r="M462" s="18"/>
      <c r="N462" s="18"/>
      <c r="O462" s="18"/>
      <c r="P462" s="18"/>
      <c r="Q462" s="18"/>
      <c r="R462" s="18"/>
      <c r="S462" s="18"/>
      <c r="T462" s="18"/>
      <c r="U462" s="18"/>
      <c r="V462" s="18"/>
      <c r="W462" s="18"/>
      <c r="X462" s="18"/>
      <c r="Y462" s="18"/>
      <c r="Z462" s="18"/>
      <c r="AA462" s="18"/>
      <c r="AB462" s="18"/>
      <c r="AC462" s="18"/>
      <c r="AD462" s="18"/>
      <c r="AE462" s="18"/>
      <c r="AF462" s="18"/>
      <c r="AG462" s="18"/>
    </row>
    <row r="463" spans="1:33" ht="16.5" customHeight="1" x14ac:dyDescent="0.3">
      <c r="A463" s="18"/>
      <c r="B463" s="18"/>
      <c r="C463" s="191"/>
      <c r="D463" s="191"/>
      <c r="E463" s="18"/>
      <c r="F463" s="18"/>
      <c r="G463" s="18"/>
      <c r="H463" s="18"/>
      <c r="I463" s="18"/>
      <c r="J463" s="18"/>
      <c r="K463" s="18"/>
      <c r="L463" s="18"/>
      <c r="M463" s="18"/>
      <c r="N463" s="18"/>
      <c r="O463" s="18"/>
      <c r="P463" s="18"/>
      <c r="Q463" s="18"/>
      <c r="R463" s="18"/>
      <c r="S463" s="18"/>
      <c r="T463" s="18"/>
      <c r="U463" s="18"/>
      <c r="V463" s="18"/>
      <c r="W463" s="18"/>
      <c r="X463" s="18"/>
      <c r="Y463" s="18"/>
      <c r="Z463" s="18"/>
      <c r="AA463" s="18"/>
      <c r="AB463" s="18"/>
      <c r="AC463" s="18"/>
      <c r="AD463" s="18"/>
      <c r="AE463" s="18"/>
      <c r="AF463" s="18"/>
      <c r="AG463" s="18"/>
    </row>
    <row r="464" spans="1:33" ht="16.5" customHeight="1" x14ac:dyDescent="0.3">
      <c r="A464" s="18"/>
      <c r="B464" s="18"/>
      <c r="C464" s="191"/>
      <c r="D464" s="191"/>
      <c r="E464" s="18"/>
      <c r="F464" s="18"/>
      <c r="G464" s="18"/>
      <c r="H464" s="18"/>
      <c r="I464" s="18"/>
      <c r="J464" s="18"/>
      <c r="K464" s="18"/>
      <c r="L464" s="18"/>
      <c r="M464" s="18"/>
      <c r="N464" s="18"/>
      <c r="O464" s="18"/>
      <c r="P464" s="18"/>
      <c r="Q464" s="18"/>
      <c r="R464" s="18"/>
      <c r="S464" s="18"/>
      <c r="T464" s="18"/>
      <c r="U464" s="18"/>
      <c r="V464" s="18"/>
      <c r="W464" s="18"/>
      <c r="X464" s="18"/>
      <c r="Y464" s="18"/>
      <c r="Z464" s="18"/>
      <c r="AA464" s="18"/>
      <c r="AB464" s="18"/>
      <c r="AC464" s="18"/>
      <c r="AD464" s="18"/>
      <c r="AE464" s="18"/>
      <c r="AF464" s="18"/>
      <c r="AG464" s="18"/>
    </row>
    <row r="465" spans="1:33" ht="16.5" customHeight="1" x14ac:dyDescent="0.3">
      <c r="A465" s="18"/>
      <c r="B465" s="18"/>
      <c r="C465" s="191"/>
      <c r="D465" s="191"/>
      <c r="E465" s="18"/>
      <c r="F465" s="18"/>
      <c r="G465" s="18"/>
      <c r="H465" s="18"/>
      <c r="I465" s="18"/>
      <c r="J465" s="18"/>
      <c r="K465" s="18"/>
      <c r="L465" s="18"/>
      <c r="M465" s="18"/>
      <c r="N465" s="18"/>
      <c r="O465" s="18"/>
      <c r="P465" s="18"/>
      <c r="Q465" s="18"/>
      <c r="R465" s="18"/>
      <c r="S465" s="18"/>
      <c r="T465" s="18"/>
      <c r="U465" s="18"/>
      <c r="V465" s="18"/>
      <c r="W465" s="18"/>
      <c r="X465" s="18"/>
      <c r="Y465" s="18"/>
      <c r="Z465" s="18"/>
      <c r="AA465" s="18"/>
      <c r="AB465" s="18"/>
      <c r="AC465" s="18"/>
      <c r="AD465" s="18"/>
      <c r="AE465" s="18"/>
      <c r="AF465" s="18"/>
      <c r="AG465" s="18"/>
    </row>
    <row r="466" spans="1:33" ht="16.5" customHeight="1" x14ac:dyDescent="0.3">
      <c r="A466" s="18"/>
      <c r="B466" s="18"/>
      <c r="C466" s="191"/>
      <c r="D466" s="191"/>
      <c r="E466" s="18"/>
      <c r="F466" s="18"/>
      <c r="G466" s="18"/>
      <c r="H466" s="18"/>
      <c r="I466" s="18"/>
      <c r="J466" s="18"/>
      <c r="K466" s="18"/>
      <c r="L466" s="18"/>
      <c r="M466" s="18"/>
      <c r="N466" s="18"/>
      <c r="O466" s="18"/>
      <c r="P466" s="18"/>
      <c r="Q466" s="18"/>
      <c r="R466" s="18"/>
      <c r="S466" s="18"/>
      <c r="T466" s="18"/>
      <c r="U466" s="18"/>
      <c r="V466" s="18"/>
      <c r="W466" s="18"/>
      <c r="X466" s="18"/>
      <c r="Y466" s="18"/>
      <c r="Z466" s="18"/>
      <c r="AA466" s="18"/>
      <c r="AB466" s="18"/>
      <c r="AC466" s="18"/>
      <c r="AD466" s="18"/>
      <c r="AE466" s="18"/>
      <c r="AF466" s="18"/>
      <c r="AG466" s="18"/>
    </row>
    <row r="467" spans="1:33" ht="16.5" customHeight="1" x14ac:dyDescent="0.3">
      <c r="A467" s="18"/>
      <c r="B467" s="18"/>
      <c r="C467" s="191"/>
      <c r="D467" s="191"/>
      <c r="E467" s="18"/>
      <c r="F467" s="18"/>
      <c r="G467" s="18"/>
      <c r="H467" s="18"/>
      <c r="I467" s="18"/>
      <c r="J467" s="18"/>
      <c r="K467" s="18"/>
      <c r="L467" s="18"/>
      <c r="M467" s="18"/>
      <c r="N467" s="18"/>
      <c r="O467" s="18"/>
      <c r="P467" s="18"/>
      <c r="Q467" s="18"/>
      <c r="R467" s="18"/>
      <c r="S467" s="18"/>
      <c r="T467" s="18"/>
      <c r="U467" s="18"/>
      <c r="V467" s="18"/>
      <c r="W467" s="18"/>
      <c r="X467" s="18"/>
      <c r="Y467" s="18"/>
      <c r="Z467" s="18"/>
      <c r="AA467" s="18"/>
      <c r="AB467" s="18"/>
      <c r="AC467" s="18"/>
      <c r="AD467" s="18"/>
      <c r="AE467" s="18"/>
      <c r="AF467" s="18"/>
      <c r="AG467" s="18"/>
    </row>
    <row r="468" spans="1:33" ht="16.5" customHeight="1" x14ac:dyDescent="0.3">
      <c r="A468" s="18"/>
      <c r="B468" s="18"/>
      <c r="C468" s="191"/>
      <c r="D468" s="191"/>
      <c r="E468" s="18"/>
      <c r="F468" s="18"/>
      <c r="G468" s="18"/>
      <c r="H468" s="18"/>
      <c r="I468" s="18"/>
      <c r="J468" s="18"/>
      <c r="K468" s="18"/>
      <c r="L468" s="18"/>
      <c r="M468" s="18"/>
      <c r="N468" s="18"/>
      <c r="O468" s="18"/>
      <c r="P468" s="18"/>
      <c r="Q468" s="18"/>
      <c r="R468" s="18"/>
      <c r="S468" s="18"/>
      <c r="T468" s="18"/>
      <c r="U468" s="18"/>
      <c r="V468" s="18"/>
      <c r="W468" s="18"/>
      <c r="X468" s="18"/>
      <c r="Y468" s="18"/>
      <c r="Z468" s="18"/>
      <c r="AA468" s="18"/>
      <c r="AB468" s="18"/>
      <c r="AC468" s="18"/>
      <c r="AD468" s="18"/>
      <c r="AE468" s="18"/>
      <c r="AF468" s="18"/>
      <c r="AG468" s="18"/>
    </row>
    <row r="469" spans="1:33" ht="16.5" customHeight="1" x14ac:dyDescent="0.3">
      <c r="A469" s="18"/>
      <c r="B469" s="18"/>
      <c r="C469" s="191"/>
      <c r="D469" s="191"/>
      <c r="E469" s="18"/>
      <c r="F469" s="18"/>
      <c r="G469" s="18"/>
      <c r="H469" s="18"/>
      <c r="I469" s="18"/>
      <c r="J469" s="18"/>
      <c r="K469" s="18"/>
      <c r="L469" s="18"/>
      <c r="M469" s="18"/>
      <c r="N469" s="18"/>
      <c r="O469" s="18"/>
      <c r="P469" s="18"/>
      <c r="Q469" s="18"/>
      <c r="R469" s="18"/>
      <c r="S469" s="18"/>
      <c r="T469" s="18"/>
      <c r="U469" s="18"/>
      <c r="V469" s="18"/>
      <c r="W469" s="18"/>
      <c r="X469" s="18"/>
      <c r="Y469" s="18"/>
      <c r="Z469" s="18"/>
      <c r="AA469" s="18"/>
      <c r="AB469" s="18"/>
      <c r="AC469" s="18"/>
      <c r="AD469" s="18"/>
      <c r="AE469" s="18"/>
      <c r="AF469" s="18"/>
      <c r="AG469" s="18"/>
    </row>
    <row r="470" spans="1:33" ht="16.5" customHeight="1" x14ac:dyDescent="0.3">
      <c r="A470" s="18"/>
      <c r="B470" s="18"/>
      <c r="C470" s="191"/>
      <c r="D470" s="191"/>
      <c r="E470" s="18"/>
      <c r="F470" s="18"/>
      <c r="G470" s="18"/>
      <c r="H470" s="18"/>
      <c r="I470" s="18"/>
      <c r="J470" s="18"/>
      <c r="K470" s="18"/>
      <c r="L470" s="18"/>
      <c r="M470" s="18"/>
      <c r="N470" s="18"/>
      <c r="O470" s="18"/>
      <c r="P470" s="18"/>
      <c r="Q470" s="18"/>
      <c r="R470" s="18"/>
      <c r="S470" s="18"/>
      <c r="T470" s="18"/>
      <c r="U470" s="18"/>
      <c r="V470" s="18"/>
      <c r="W470" s="18"/>
      <c r="X470" s="18"/>
      <c r="Y470" s="18"/>
      <c r="Z470" s="18"/>
      <c r="AA470" s="18"/>
      <c r="AB470" s="18"/>
      <c r="AC470" s="18"/>
      <c r="AD470" s="18"/>
      <c r="AE470" s="18"/>
      <c r="AF470" s="18"/>
      <c r="AG470" s="18"/>
    </row>
    <row r="471" spans="1:33" ht="16.5" customHeight="1" x14ac:dyDescent="0.3">
      <c r="A471" s="18"/>
      <c r="B471" s="18"/>
      <c r="C471" s="191"/>
      <c r="D471" s="191"/>
      <c r="E471" s="18"/>
      <c r="F471" s="18"/>
      <c r="G471" s="18"/>
      <c r="H471" s="18"/>
      <c r="I471" s="18"/>
      <c r="J471" s="18"/>
      <c r="K471" s="18"/>
      <c r="L471" s="18"/>
      <c r="M471" s="18"/>
      <c r="N471" s="18"/>
      <c r="O471" s="18"/>
      <c r="P471" s="18"/>
      <c r="Q471" s="18"/>
      <c r="R471" s="18"/>
      <c r="S471" s="18"/>
      <c r="T471" s="18"/>
      <c r="U471" s="18"/>
      <c r="V471" s="18"/>
      <c r="W471" s="18"/>
      <c r="X471" s="18"/>
      <c r="Y471" s="18"/>
      <c r="Z471" s="18"/>
      <c r="AA471" s="18"/>
      <c r="AB471" s="18"/>
      <c r="AC471" s="18"/>
      <c r="AD471" s="18"/>
      <c r="AE471" s="18"/>
      <c r="AF471" s="18"/>
      <c r="AG471" s="18"/>
    </row>
    <row r="472" spans="1:33" ht="16.5" customHeight="1" x14ac:dyDescent="0.3">
      <c r="A472" s="18"/>
      <c r="B472" s="18"/>
      <c r="C472" s="191"/>
      <c r="D472" s="191"/>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row>
    <row r="473" spans="1:33" ht="16.5" customHeight="1" x14ac:dyDescent="0.3">
      <c r="A473" s="18"/>
      <c r="B473" s="18"/>
      <c r="C473" s="191"/>
      <c r="D473" s="191"/>
      <c r="E473" s="18"/>
      <c r="F473" s="18"/>
      <c r="G473" s="18"/>
      <c r="H473" s="18"/>
      <c r="I473" s="18"/>
      <c r="J473" s="18"/>
      <c r="K473" s="18"/>
      <c r="L473" s="18"/>
      <c r="M473" s="18"/>
      <c r="N473" s="18"/>
      <c r="O473" s="18"/>
      <c r="P473" s="18"/>
      <c r="Q473" s="18"/>
      <c r="R473" s="18"/>
      <c r="S473" s="18"/>
      <c r="T473" s="18"/>
      <c r="U473" s="18"/>
      <c r="V473" s="18"/>
      <c r="W473" s="18"/>
      <c r="X473" s="18"/>
      <c r="Y473" s="18"/>
      <c r="Z473" s="18"/>
      <c r="AA473" s="18"/>
      <c r="AB473" s="18"/>
      <c r="AC473" s="18"/>
      <c r="AD473" s="18"/>
      <c r="AE473" s="18"/>
      <c r="AF473" s="18"/>
      <c r="AG473" s="18"/>
    </row>
    <row r="474" spans="1:33" ht="16.5" customHeight="1" x14ac:dyDescent="0.3">
      <c r="A474" s="18"/>
      <c r="B474" s="18"/>
      <c r="C474" s="191"/>
      <c r="D474" s="191"/>
      <c r="E474" s="18"/>
      <c r="F474" s="18"/>
      <c r="G474" s="18"/>
      <c r="H474" s="18"/>
      <c r="I474" s="18"/>
      <c r="J474" s="18"/>
      <c r="K474" s="18"/>
      <c r="L474" s="18"/>
      <c r="M474" s="18"/>
      <c r="N474" s="18"/>
      <c r="O474" s="18"/>
      <c r="P474" s="18"/>
      <c r="Q474" s="18"/>
      <c r="R474" s="18"/>
      <c r="S474" s="18"/>
      <c r="T474" s="18"/>
      <c r="U474" s="18"/>
      <c r="V474" s="18"/>
      <c r="W474" s="18"/>
      <c r="X474" s="18"/>
      <c r="Y474" s="18"/>
      <c r="Z474" s="18"/>
      <c r="AA474" s="18"/>
      <c r="AB474" s="18"/>
      <c r="AC474" s="18"/>
      <c r="AD474" s="18"/>
      <c r="AE474" s="18"/>
      <c r="AF474" s="18"/>
      <c r="AG474" s="18"/>
    </row>
    <row r="475" spans="1:33" ht="16.5" customHeight="1" x14ac:dyDescent="0.3">
      <c r="A475" s="18"/>
      <c r="B475" s="18"/>
      <c r="C475" s="191"/>
      <c r="D475" s="191"/>
      <c r="E475" s="18"/>
      <c r="F475" s="18"/>
      <c r="G475" s="18"/>
      <c r="H475" s="18"/>
      <c r="I475" s="18"/>
      <c r="J475" s="18"/>
      <c r="K475" s="18"/>
      <c r="L475" s="18"/>
      <c r="M475" s="18"/>
      <c r="N475" s="18"/>
      <c r="O475" s="18"/>
      <c r="P475" s="18"/>
      <c r="Q475" s="18"/>
      <c r="R475" s="18"/>
      <c r="S475" s="18"/>
      <c r="T475" s="18"/>
      <c r="U475" s="18"/>
      <c r="V475" s="18"/>
      <c r="W475" s="18"/>
      <c r="X475" s="18"/>
      <c r="Y475" s="18"/>
      <c r="Z475" s="18"/>
      <c r="AA475" s="18"/>
      <c r="AB475" s="18"/>
      <c r="AC475" s="18"/>
      <c r="AD475" s="18"/>
      <c r="AE475" s="18"/>
      <c r="AF475" s="18"/>
      <c r="AG475" s="18"/>
    </row>
    <row r="476" spans="1:33" ht="16.5" customHeight="1" x14ac:dyDescent="0.3">
      <c r="A476" s="18"/>
      <c r="B476" s="18"/>
      <c r="C476" s="191"/>
      <c r="D476" s="191"/>
      <c r="E476" s="18"/>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c r="AD476" s="18"/>
      <c r="AE476" s="18"/>
      <c r="AF476" s="18"/>
      <c r="AG476" s="18"/>
    </row>
    <row r="477" spans="1:33" ht="16.5" customHeight="1" x14ac:dyDescent="0.3">
      <c r="A477" s="18"/>
      <c r="B477" s="18"/>
      <c r="C477" s="191"/>
      <c r="D477" s="191"/>
      <c r="E477" s="18"/>
      <c r="F477" s="18"/>
      <c r="G477" s="18"/>
      <c r="H477" s="18"/>
      <c r="I477" s="18"/>
      <c r="J477" s="18"/>
      <c r="K477" s="18"/>
      <c r="L477" s="18"/>
      <c r="M477" s="18"/>
      <c r="N477" s="18"/>
      <c r="O477" s="18"/>
      <c r="P477" s="18"/>
      <c r="Q477" s="18"/>
      <c r="R477" s="18"/>
      <c r="S477" s="18"/>
      <c r="T477" s="18"/>
      <c r="U477" s="18"/>
      <c r="V477" s="18"/>
      <c r="W477" s="18"/>
      <c r="X477" s="18"/>
      <c r="Y477" s="18"/>
      <c r="Z477" s="18"/>
      <c r="AA477" s="18"/>
      <c r="AB477" s="18"/>
      <c r="AC477" s="18"/>
      <c r="AD477" s="18"/>
      <c r="AE477" s="18"/>
      <c r="AF477" s="18"/>
      <c r="AG477" s="18"/>
    </row>
    <row r="478" spans="1:33" ht="16.5" customHeight="1" x14ac:dyDescent="0.3">
      <c r="A478" s="18"/>
      <c r="B478" s="18"/>
      <c r="C478" s="191"/>
      <c r="D478" s="191"/>
      <c r="E478" s="18"/>
      <c r="F478" s="18"/>
      <c r="G478" s="18"/>
      <c r="H478" s="18"/>
      <c r="I478" s="18"/>
      <c r="J478" s="18"/>
      <c r="K478" s="18"/>
      <c r="L478" s="18"/>
      <c r="M478" s="18"/>
      <c r="N478" s="18"/>
      <c r="O478" s="18"/>
      <c r="P478" s="18"/>
      <c r="Q478" s="18"/>
      <c r="R478" s="18"/>
      <c r="S478" s="18"/>
      <c r="T478" s="18"/>
      <c r="U478" s="18"/>
      <c r="V478" s="18"/>
      <c r="W478" s="18"/>
      <c r="X478" s="18"/>
      <c r="Y478" s="18"/>
      <c r="Z478" s="18"/>
      <c r="AA478" s="18"/>
      <c r="AB478" s="18"/>
      <c r="AC478" s="18"/>
      <c r="AD478" s="18"/>
      <c r="AE478" s="18"/>
      <c r="AF478" s="18"/>
      <c r="AG478" s="18"/>
    </row>
    <row r="479" spans="1:33" ht="16.5" customHeight="1" x14ac:dyDescent="0.3">
      <c r="A479" s="18"/>
      <c r="B479" s="18"/>
      <c r="C479" s="191"/>
      <c r="D479" s="191"/>
      <c r="E479" s="18"/>
      <c r="F479" s="18"/>
      <c r="G479" s="18"/>
      <c r="H479" s="18"/>
      <c r="I479" s="18"/>
      <c r="J479" s="18"/>
      <c r="K479" s="18"/>
      <c r="L479" s="18"/>
      <c r="M479" s="18"/>
      <c r="N479" s="18"/>
      <c r="O479" s="18"/>
      <c r="P479" s="18"/>
      <c r="Q479" s="18"/>
      <c r="R479" s="18"/>
      <c r="S479" s="18"/>
      <c r="T479" s="18"/>
      <c r="U479" s="18"/>
      <c r="V479" s="18"/>
      <c r="W479" s="18"/>
      <c r="X479" s="18"/>
      <c r="Y479" s="18"/>
      <c r="Z479" s="18"/>
      <c r="AA479" s="18"/>
      <c r="AB479" s="18"/>
      <c r="AC479" s="18"/>
      <c r="AD479" s="18"/>
      <c r="AE479" s="18"/>
      <c r="AF479" s="18"/>
      <c r="AG479" s="18"/>
    </row>
    <row r="480" spans="1:33" ht="16.5" customHeight="1" x14ac:dyDescent="0.3">
      <c r="A480" s="18"/>
      <c r="B480" s="18"/>
      <c r="C480" s="191"/>
      <c r="D480" s="191"/>
      <c r="E480" s="18"/>
      <c r="F480" s="18"/>
      <c r="G480" s="18"/>
      <c r="H480" s="18"/>
      <c r="I480" s="18"/>
      <c r="J480" s="18"/>
      <c r="K480" s="18"/>
      <c r="L480" s="18"/>
      <c r="M480" s="18"/>
      <c r="N480" s="18"/>
      <c r="O480" s="18"/>
      <c r="P480" s="18"/>
      <c r="Q480" s="18"/>
      <c r="R480" s="18"/>
      <c r="S480" s="18"/>
      <c r="T480" s="18"/>
      <c r="U480" s="18"/>
      <c r="V480" s="18"/>
      <c r="W480" s="18"/>
      <c r="X480" s="18"/>
      <c r="Y480" s="18"/>
      <c r="Z480" s="18"/>
      <c r="AA480" s="18"/>
      <c r="AB480" s="18"/>
      <c r="AC480" s="18"/>
      <c r="AD480" s="18"/>
      <c r="AE480" s="18"/>
      <c r="AF480" s="18"/>
      <c r="AG480" s="18"/>
    </row>
    <row r="481" spans="1:33" ht="16.5" customHeight="1" x14ac:dyDescent="0.3">
      <c r="A481" s="18"/>
      <c r="B481" s="18"/>
      <c r="C481" s="191"/>
      <c r="D481" s="191"/>
      <c r="E481" s="18"/>
      <c r="F481" s="18"/>
      <c r="G481" s="18"/>
      <c r="H481" s="18"/>
      <c r="I481" s="18"/>
      <c r="J481" s="18"/>
      <c r="K481" s="18"/>
      <c r="L481" s="18"/>
      <c r="M481" s="18"/>
      <c r="N481" s="18"/>
      <c r="O481" s="18"/>
      <c r="P481" s="18"/>
      <c r="Q481" s="18"/>
      <c r="R481" s="18"/>
      <c r="S481" s="18"/>
      <c r="T481" s="18"/>
      <c r="U481" s="18"/>
      <c r="V481" s="18"/>
      <c r="W481" s="18"/>
      <c r="X481" s="18"/>
      <c r="Y481" s="18"/>
      <c r="Z481" s="18"/>
      <c r="AA481" s="18"/>
      <c r="AB481" s="18"/>
      <c r="AC481" s="18"/>
      <c r="AD481" s="18"/>
      <c r="AE481" s="18"/>
      <c r="AF481" s="18"/>
      <c r="AG481" s="18"/>
    </row>
    <row r="482" spans="1:33" ht="16.5" customHeight="1" x14ac:dyDescent="0.3">
      <c r="A482" s="18"/>
      <c r="B482" s="18"/>
      <c r="C482" s="191"/>
      <c r="D482" s="191"/>
      <c r="E482" s="18"/>
      <c r="F482" s="18"/>
      <c r="G482" s="18"/>
      <c r="H482" s="18"/>
      <c r="I482" s="18"/>
      <c r="J482" s="18"/>
      <c r="K482" s="18"/>
      <c r="L482" s="18"/>
      <c r="M482" s="18"/>
      <c r="N482" s="18"/>
      <c r="O482" s="18"/>
      <c r="P482" s="18"/>
      <c r="Q482" s="18"/>
      <c r="R482" s="18"/>
      <c r="S482" s="18"/>
      <c r="T482" s="18"/>
      <c r="U482" s="18"/>
      <c r="V482" s="18"/>
      <c r="W482" s="18"/>
      <c r="X482" s="18"/>
      <c r="Y482" s="18"/>
      <c r="Z482" s="18"/>
      <c r="AA482" s="18"/>
      <c r="AB482" s="18"/>
      <c r="AC482" s="18"/>
      <c r="AD482" s="18"/>
      <c r="AE482" s="18"/>
      <c r="AF482" s="18"/>
      <c r="AG482" s="18"/>
    </row>
    <row r="483" spans="1:33" ht="16.5" customHeight="1" x14ac:dyDescent="0.3">
      <c r="A483" s="18"/>
      <c r="B483" s="18"/>
      <c r="C483" s="191"/>
      <c r="D483" s="191"/>
      <c r="E483" s="18"/>
      <c r="F483" s="18"/>
      <c r="G483" s="18"/>
      <c r="H483" s="18"/>
      <c r="I483" s="18"/>
      <c r="J483" s="18"/>
      <c r="K483" s="18"/>
      <c r="L483" s="18"/>
      <c r="M483" s="18"/>
      <c r="N483" s="18"/>
      <c r="O483" s="18"/>
      <c r="P483" s="18"/>
      <c r="Q483" s="18"/>
      <c r="R483" s="18"/>
      <c r="S483" s="18"/>
      <c r="T483" s="18"/>
      <c r="U483" s="18"/>
      <c r="V483" s="18"/>
      <c r="W483" s="18"/>
      <c r="X483" s="18"/>
      <c r="Y483" s="18"/>
      <c r="Z483" s="18"/>
      <c r="AA483" s="18"/>
      <c r="AB483" s="18"/>
      <c r="AC483" s="18"/>
      <c r="AD483" s="18"/>
      <c r="AE483" s="18"/>
      <c r="AF483" s="18"/>
      <c r="AG483" s="18"/>
    </row>
    <row r="484" spans="1:33" ht="16.5" customHeight="1" x14ac:dyDescent="0.3">
      <c r="A484" s="18"/>
      <c r="B484" s="18"/>
      <c r="C484" s="191"/>
      <c r="D484" s="191"/>
      <c r="E484" s="18"/>
      <c r="F484" s="18"/>
      <c r="G484" s="18"/>
      <c r="H484" s="18"/>
      <c r="I484" s="18"/>
      <c r="J484" s="18"/>
      <c r="K484" s="18"/>
      <c r="L484" s="18"/>
      <c r="M484" s="18"/>
      <c r="N484" s="18"/>
      <c r="O484" s="18"/>
      <c r="P484" s="18"/>
      <c r="Q484" s="18"/>
      <c r="R484" s="18"/>
      <c r="S484" s="18"/>
      <c r="T484" s="18"/>
      <c r="U484" s="18"/>
      <c r="V484" s="18"/>
      <c r="W484" s="18"/>
      <c r="X484" s="18"/>
      <c r="Y484" s="18"/>
      <c r="Z484" s="18"/>
      <c r="AA484" s="18"/>
      <c r="AB484" s="18"/>
      <c r="AC484" s="18"/>
      <c r="AD484" s="18"/>
      <c r="AE484" s="18"/>
      <c r="AF484" s="18"/>
      <c r="AG484" s="18"/>
    </row>
    <row r="485" spans="1:33" ht="16.5" customHeight="1" x14ac:dyDescent="0.3">
      <c r="A485" s="18"/>
      <c r="B485" s="18"/>
      <c r="C485" s="191"/>
      <c r="D485" s="191"/>
      <c r="E485" s="18"/>
      <c r="F485" s="18"/>
      <c r="G485" s="18"/>
      <c r="H485" s="18"/>
      <c r="I485" s="18"/>
      <c r="J485" s="18"/>
      <c r="K485" s="18"/>
      <c r="L485" s="18"/>
      <c r="M485" s="18"/>
      <c r="N485" s="18"/>
      <c r="O485" s="18"/>
      <c r="P485" s="18"/>
      <c r="Q485" s="18"/>
      <c r="R485" s="18"/>
      <c r="S485" s="18"/>
      <c r="T485" s="18"/>
      <c r="U485" s="18"/>
      <c r="V485" s="18"/>
      <c r="W485" s="18"/>
      <c r="X485" s="18"/>
      <c r="Y485" s="18"/>
      <c r="Z485" s="18"/>
      <c r="AA485" s="18"/>
      <c r="AB485" s="18"/>
      <c r="AC485" s="18"/>
      <c r="AD485" s="18"/>
      <c r="AE485" s="18"/>
      <c r="AF485" s="18"/>
      <c r="AG485" s="18"/>
    </row>
    <row r="486" spans="1:33" ht="16.5" customHeight="1" x14ac:dyDescent="0.3">
      <c r="A486" s="18"/>
      <c r="B486" s="18"/>
      <c r="C486" s="191"/>
      <c r="D486" s="191"/>
      <c r="E486" s="18"/>
      <c r="F486" s="18"/>
      <c r="G486" s="18"/>
      <c r="H486" s="18"/>
      <c r="I486" s="18"/>
      <c r="J486" s="18"/>
      <c r="K486" s="18"/>
      <c r="L486" s="18"/>
      <c r="M486" s="18"/>
      <c r="N486" s="18"/>
      <c r="O486" s="18"/>
      <c r="P486" s="18"/>
      <c r="Q486" s="18"/>
      <c r="R486" s="18"/>
      <c r="S486" s="18"/>
      <c r="T486" s="18"/>
      <c r="U486" s="18"/>
      <c r="V486" s="18"/>
      <c r="W486" s="18"/>
      <c r="X486" s="18"/>
      <c r="Y486" s="18"/>
      <c r="Z486" s="18"/>
      <c r="AA486" s="18"/>
      <c r="AB486" s="18"/>
      <c r="AC486" s="18"/>
      <c r="AD486" s="18"/>
      <c r="AE486" s="18"/>
      <c r="AF486" s="18"/>
      <c r="AG486" s="18"/>
    </row>
    <row r="487" spans="1:33" ht="16.5" customHeight="1" x14ac:dyDescent="0.3">
      <c r="A487" s="18"/>
      <c r="B487" s="18"/>
      <c r="C487" s="191"/>
      <c r="D487" s="191"/>
      <c r="E487" s="18"/>
      <c r="F487" s="18"/>
      <c r="G487" s="18"/>
      <c r="H487" s="18"/>
      <c r="I487" s="18"/>
      <c r="J487" s="18"/>
      <c r="K487" s="18"/>
      <c r="L487" s="18"/>
      <c r="M487" s="18"/>
      <c r="N487" s="18"/>
      <c r="O487" s="18"/>
      <c r="P487" s="18"/>
      <c r="Q487" s="18"/>
      <c r="R487" s="18"/>
      <c r="S487" s="18"/>
      <c r="T487" s="18"/>
      <c r="U487" s="18"/>
      <c r="V487" s="18"/>
      <c r="W487" s="18"/>
      <c r="X487" s="18"/>
      <c r="Y487" s="18"/>
      <c r="Z487" s="18"/>
      <c r="AA487" s="18"/>
      <c r="AB487" s="18"/>
      <c r="AC487" s="18"/>
      <c r="AD487" s="18"/>
      <c r="AE487" s="18"/>
      <c r="AF487" s="18"/>
      <c r="AG487" s="18"/>
    </row>
    <row r="488" spans="1:33" ht="16.5" customHeight="1" x14ac:dyDescent="0.3">
      <c r="A488" s="18"/>
      <c r="B488" s="18"/>
      <c r="C488" s="191"/>
      <c r="D488" s="191"/>
      <c r="E488" s="18"/>
      <c r="F488" s="18"/>
      <c r="G488" s="18"/>
      <c r="H488" s="18"/>
      <c r="I488" s="18"/>
      <c r="J488" s="18"/>
      <c r="K488" s="18"/>
      <c r="L488" s="18"/>
      <c r="M488" s="18"/>
      <c r="N488" s="18"/>
      <c r="O488" s="18"/>
      <c r="P488" s="18"/>
      <c r="Q488" s="18"/>
      <c r="R488" s="18"/>
      <c r="S488" s="18"/>
      <c r="T488" s="18"/>
      <c r="U488" s="18"/>
      <c r="V488" s="18"/>
      <c r="W488" s="18"/>
      <c r="X488" s="18"/>
      <c r="Y488" s="18"/>
      <c r="Z488" s="18"/>
      <c r="AA488" s="18"/>
      <c r="AB488" s="18"/>
      <c r="AC488" s="18"/>
      <c r="AD488" s="18"/>
      <c r="AE488" s="18"/>
      <c r="AF488" s="18"/>
      <c r="AG488" s="18"/>
    </row>
    <row r="489" spans="1:33" ht="16.5" customHeight="1" x14ac:dyDescent="0.3">
      <c r="A489" s="18"/>
      <c r="B489" s="18"/>
      <c r="C489" s="191"/>
      <c r="D489" s="191"/>
      <c r="E489" s="18"/>
      <c r="F489" s="18"/>
      <c r="G489" s="18"/>
      <c r="H489" s="18"/>
      <c r="I489" s="18"/>
      <c r="J489" s="18"/>
      <c r="K489" s="18"/>
      <c r="L489" s="18"/>
      <c r="M489" s="18"/>
      <c r="N489" s="18"/>
      <c r="O489" s="18"/>
      <c r="P489" s="18"/>
      <c r="Q489" s="18"/>
      <c r="R489" s="18"/>
      <c r="S489" s="18"/>
      <c r="T489" s="18"/>
      <c r="U489" s="18"/>
      <c r="V489" s="18"/>
      <c r="W489" s="18"/>
      <c r="X489" s="18"/>
      <c r="Y489" s="18"/>
      <c r="Z489" s="18"/>
      <c r="AA489" s="18"/>
      <c r="AB489" s="18"/>
      <c r="AC489" s="18"/>
      <c r="AD489" s="18"/>
      <c r="AE489" s="18"/>
      <c r="AF489" s="18"/>
      <c r="AG489" s="18"/>
    </row>
    <row r="490" spans="1:33" ht="16.5" customHeight="1" x14ac:dyDescent="0.3">
      <c r="A490" s="18"/>
      <c r="B490" s="18"/>
      <c r="C490" s="191"/>
      <c r="D490" s="191"/>
      <c r="E490" s="18"/>
      <c r="F490" s="18"/>
      <c r="G490" s="18"/>
      <c r="H490" s="18"/>
      <c r="I490" s="18"/>
      <c r="J490" s="18"/>
      <c r="K490" s="18"/>
      <c r="L490" s="18"/>
      <c r="M490" s="18"/>
      <c r="N490" s="18"/>
      <c r="O490" s="18"/>
      <c r="P490" s="18"/>
      <c r="Q490" s="18"/>
      <c r="R490" s="18"/>
      <c r="S490" s="18"/>
      <c r="T490" s="18"/>
      <c r="U490" s="18"/>
      <c r="V490" s="18"/>
      <c r="W490" s="18"/>
      <c r="X490" s="18"/>
      <c r="Y490" s="18"/>
      <c r="Z490" s="18"/>
      <c r="AA490" s="18"/>
      <c r="AB490" s="18"/>
      <c r="AC490" s="18"/>
      <c r="AD490" s="18"/>
      <c r="AE490" s="18"/>
      <c r="AF490" s="18"/>
      <c r="AG490" s="18"/>
    </row>
    <row r="491" spans="1:33" ht="16.5" customHeight="1" x14ac:dyDescent="0.3">
      <c r="A491" s="18"/>
      <c r="B491" s="18"/>
      <c r="C491" s="191"/>
      <c r="D491" s="191"/>
      <c r="E491" s="18"/>
      <c r="F491" s="18"/>
      <c r="G491" s="18"/>
      <c r="H491" s="18"/>
      <c r="I491" s="18"/>
      <c r="J491" s="18"/>
      <c r="K491" s="18"/>
      <c r="L491" s="18"/>
      <c r="M491" s="18"/>
      <c r="N491" s="18"/>
      <c r="O491" s="18"/>
      <c r="P491" s="18"/>
      <c r="Q491" s="18"/>
      <c r="R491" s="18"/>
      <c r="S491" s="18"/>
      <c r="T491" s="18"/>
      <c r="U491" s="18"/>
      <c r="V491" s="18"/>
      <c r="W491" s="18"/>
      <c r="X491" s="18"/>
      <c r="Y491" s="18"/>
      <c r="Z491" s="18"/>
      <c r="AA491" s="18"/>
      <c r="AB491" s="18"/>
      <c r="AC491" s="18"/>
      <c r="AD491" s="18"/>
      <c r="AE491" s="18"/>
      <c r="AF491" s="18"/>
      <c r="AG491" s="18"/>
    </row>
    <row r="492" spans="1:33" ht="16.5" customHeight="1" x14ac:dyDescent="0.3">
      <c r="A492" s="18"/>
      <c r="B492" s="18"/>
      <c r="C492" s="191"/>
      <c r="D492" s="191"/>
      <c r="E492" s="18"/>
      <c r="F492" s="18"/>
      <c r="G492" s="18"/>
      <c r="H492" s="18"/>
      <c r="I492" s="18"/>
      <c r="J492" s="18"/>
      <c r="K492" s="18"/>
      <c r="L492" s="18"/>
      <c r="M492" s="18"/>
      <c r="N492" s="18"/>
      <c r="O492" s="18"/>
      <c r="P492" s="18"/>
      <c r="Q492" s="18"/>
      <c r="R492" s="18"/>
      <c r="S492" s="18"/>
      <c r="T492" s="18"/>
      <c r="U492" s="18"/>
      <c r="V492" s="18"/>
      <c r="W492" s="18"/>
      <c r="X492" s="18"/>
      <c r="Y492" s="18"/>
      <c r="Z492" s="18"/>
      <c r="AA492" s="18"/>
      <c r="AB492" s="18"/>
      <c r="AC492" s="18"/>
      <c r="AD492" s="18"/>
      <c r="AE492" s="18"/>
      <c r="AF492" s="18"/>
      <c r="AG492" s="18"/>
    </row>
    <row r="493" spans="1:33" ht="16.5" customHeight="1" x14ac:dyDescent="0.3">
      <c r="A493" s="18"/>
      <c r="B493" s="18"/>
      <c r="C493" s="191"/>
      <c r="D493" s="191"/>
      <c r="E493" s="18"/>
      <c r="F493" s="18"/>
      <c r="G493" s="18"/>
      <c r="H493" s="18"/>
      <c r="I493" s="18"/>
      <c r="J493" s="18"/>
      <c r="K493" s="18"/>
      <c r="L493" s="18"/>
      <c r="M493" s="18"/>
      <c r="N493" s="18"/>
      <c r="O493" s="18"/>
      <c r="P493" s="18"/>
      <c r="Q493" s="18"/>
      <c r="R493" s="18"/>
      <c r="S493" s="18"/>
      <c r="T493" s="18"/>
      <c r="U493" s="18"/>
      <c r="V493" s="18"/>
      <c r="W493" s="18"/>
      <c r="X493" s="18"/>
      <c r="Y493" s="18"/>
      <c r="Z493" s="18"/>
      <c r="AA493" s="18"/>
      <c r="AB493" s="18"/>
      <c r="AC493" s="18"/>
      <c r="AD493" s="18"/>
      <c r="AE493" s="18"/>
      <c r="AF493" s="18"/>
      <c r="AG493" s="18"/>
    </row>
    <row r="494" spans="1:33" ht="16.5" customHeight="1" x14ac:dyDescent="0.3">
      <c r="A494" s="18"/>
      <c r="B494" s="18"/>
      <c r="C494" s="191"/>
      <c r="D494" s="191"/>
      <c r="E494" s="18"/>
      <c r="F494" s="18"/>
      <c r="G494" s="18"/>
      <c r="H494" s="18"/>
      <c r="I494" s="18"/>
      <c r="J494" s="18"/>
      <c r="K494" s="18"/>
      <c r="L494" s="18"/>
      <c r="M494" s="18"/>
      <c r="N494" s="18"/>
      <c r="O494" s="18"/>
      <c r="P494" s="18"/>
      <c r="Q494" s="18"/>
      <c r="R494" s="18"/>
      <c r="S494" s="18"/>
      <c r="T494" s="18"/>
      <c r="U494" s="18"/>
      <c r="V494" s="18"/>
      <c r="W494" s="18"/>
      <c r="X494" s="18"/>
      <c r="Y494" s="18"/>
      <c r="Z494" s="18"/>
      <c r="AA494" s="18"/>
      <c r="AB494" s="18"/>
      <c r="AC494" s="18"/>
      <c r="AD494" s="18"/>
      <c r="AE494" s="18"/>
      <c r="AF494" s="18"/>
      <c r="AG494" s="18"/>
    </row>
    <row r="495" spans="1:33" ht="16.5" customHeight="1" x14ac:dyDescent="0.3">
      <c r="A495" s="18"/>
      <c r="B495" s="18"/>
      <c r="C495" s="191"/>
      <c r="D495" s="191"/>
      <c r="E495" s="18"/>
      <c r="F495" s="18"/>
      <c r="G495" s="18"/>
      <c r="H495" s="18"/>
      <c r="I495" s="18"/>
      <c r="J495" s="18"/>
      <c r="K495" s="18"/>
      <c r="L495" s="18"/>
      <c r="M495" s="18"/>
      <c r="N495" s="18"/>
      <c r="O495" s="18"/>
      <c r="P495" s="18"/>
      <c r="Q495" s="18"/>
      <c r="R495" s="18"/>
      <c r="S495" s="18"/>
      <c r="T495" s="18"/>
      <c r="U495" s="18"/>
      <c r="V495" s="18"/>
      <c r="W495" s="18"/>
      <c r="X495" s="18"/>
      <c r="Y495" s="18"/>
      <c r="Z495" s="18"/>
      <c r="AA495" s="18"/>
      <c r="AB495" s="18"/>
      <c r="AC495" s="18"/>
      <c r="AD495" s="18"/>
      <c r="AE495" s="18"/>
      <c r="AF495" s="18"/>
      <c r="AG495" s="18"/>
    </row>
    <row r="496" spans="1:33" ht="16.5" customHeight="1" x14ac:dyDescent="0.3">
      <c r="A496" s="18"/>
      <c r="B496" s="18"/>
      <c r="C496" s="191"/>
      <c r="D496" s="191"/>
      <c r="E496" s="18"/>
      <c r="F496" s="18"/>
      <c r="G496" s="18"/>
      <c r="H496" s="18"/>
      <c r="I496" s="18"/>
      <c r="J496" s="18"/>
      <c r="K496" s="18"/>
      <c r="L496" s="18"/>
      <c r="M496" s="18"/>
      <c r="N496" s="18"/>
      <c r="O496" s="18"/>
      <c r="P496" s="18"/>
      <c r="Q496" s="18"/>
      <c r="R496" s="18"/>
      <c r="S496" s="18"/>
      <c r="T496" s="18"/>
      <c r="U496" s="18"/>
      <c r="V496" s="18"/>
      <c r="W496" s="18"/>
      <c r="X496" s="18"/>
      <c r="Y496" s="18"/>
      <c r="Z496" s="18"/>
      <c r="AA496" s="18"/>
      <c r="AB496" s="18"/>
      <c r="AC496" s="18"/>
      <c r="AD496" s="18"/>
      <c r="AE496" s="18"/>
      <c r="AF496" s="18"/>
      <c r="AG496" s="18"/>
    </row>
    <row r="497" spans="1:33" ht="16.5" customHeight="1" x14ac:dyDescent="0.3">
      <c r="A497" s="18"/>
      <c r="B497" s="18"/>
      <c r="C497" s="191"/>
      <c r="D497" s="191"/>
      <c r="E497" s="18"/>
      <c r="F497" s="18"/>
      <c r="G497" s="18"/>
      <c r="H497" s="18"/>
      <c r="I497" s="18"/>
      <c r="J497" s="18"/>
      <c r="K497" s="18"/>
      <c r="L497" s="18"/>
      <c r="M497" s="18"/>
      <c r="N497" s="18"/>
      <c r="O497" s="18"/>
      <c r="P497" s="18"/>
      <c r="Q497" s="18"/>
      <c r="R497" s="18"/>
      <c r="S497" s="18"/>
      <c r="T497" s="18"/>
      <c r="U497" s="18"/>
      <c r="V497" s="18"/>
      <c r="W497" s="18"/>
      <c r="X497" s="18"/>
      <c r="Y497" s="18"/>
      <c r="Z497" s="18"/>
      <c r="AA497" s="18"/>
      <c r="AB497" s="18"/>
      <c r="AC497" s="18"/>
      <c r="AD497" s="18"/>
      <c r="AE497" s="18"/>
      <c r="AF497" s="18"/>
      <c r="AG497" s="18"/>
    </row>
    <row r="498" spans="1:33" ht="16.5" customHeight="1" x14ac:dyDescent="0.3">
      <c r="A498" s="18"/>
      <c r="B498" s="18"/>
      <c r="C498" s="191"/>
      <c r="D498" s="191"/>
      <c r="E498" s="18"/>
      <c r="F498" s="18"/>
      <c r="G498" s="18"/>
      <c r="H498" s="18"/>
      <c r="I498" s="18"/>
      <c r="J498" s="18"/>
      <c r="K498" s="18"/>
      <c r="L498" s="18"/>
      <c r="M498" s="18"/>
      <c r="N498" s="18"/>
      <c r="O498" s="18"/>
      <c r="P498" s="18"/>
      <c r="Q498" s="18"/>
      <c r="R498" s="18"/>
      <c r="S498" s="18"/>
      <c r="T498" s="18"/>
      <c r="U498" s="18"/>
      <c r="V498" s="18"/>
      <c r="W498" s="18"/>
      <c r="X498" s="18"/>
      <c r="Y498" s="18"/>
      <c r="Z498" s="18"/>
      <c r="AA498" s="18"/>
      <c r="AB498" s="18"/>
      <c r="AC498" s="18"/>
      <c r="AD498" s="18"/>
      <c r="AE498" s="18"/>
      <c r="AF498" s="18"/>
      <c r="AG498" s="18"/>
    </row>
    <row r="499" spans="1:33" ht="16.5" customHeight="1" x14ac:dyDescent="0.3">
      <c r="A499" s="18"/>
      <c r="B499" s="18"/>
      <c r="C499" s="191"/>
      <c r="D499" s="191"/>
      <c r="E499" s="18"/>
      <c r="F499" s="18"/>
      <c r="G499" s="18"/>
      <c r="H499" s="18"/>
      <c r="I499" s="18"/>
      <c r="J499" s="18"/>
      <c r="K499" s="18"/>
      <c r="L499" s="18"/>
      <c r="M499" s="18"/>
      <c r="N499" s="18"/>
      <c r="O499" s="18"/>
      <c r="P499" s="18"/>
      <c r="Q499" s="18"/>
      <c r="R499" s="18"/>
      <c r="S499" s="18"/>
      <c r="T499" s="18"/>
      <c r="U499" s="18"/>
      <c r="V499" s="18"/>
      <c r="W499" s="18"/>
      <c r="X499" s="18"/>
      <c r="Y499" s="18"/>
      <c r="Z499" s="18"/>
      <c r="AA499" s="18"/>
      <c r="AB499" s="18"/>
      <c r="AC499" s="18"/>
      <c r="AD499" s="18"/>
      <c r="AE499" s="18"/>
      <c r="AF499" s="18"/>
      <c r="AG499" s="18"/>
    </row>
    <row r="500" spans="1:33" ht="16.5" customHeight="1" x14ac:dyDescent="0.3">
      <c r="A500" s="18"/>
      <c r="B500" s="18"/>
      <c r="C500" s="191"/>
      <c r="D500" s="191"/>
      <c r="E500" s="18"/>
      <c r="F500" s="18"/>
      <c r="G500" s="18"/>
      <c r="H500" s="18"/>
      <c r="I500" s="18"/>
      <c r="J500" s="18"/>
      <c r="K500" s="18"/>
      <c r="L500" s="18"/>
      <c r="M500" s="18"/>
      <c r="N500" s="18"/>
      <c r="O500" s="18"/>
      <c r="P500" s="18"/>
      <c r="Q500" s="18"/>
      <c r="R500" s="18"/>
      <c r="S500" s="18"/>
      <c r="T500" s="18"/>
      <c r="U500" s="18"/>
      <c r="V500" s="18"/>
      <c r="W500" s="18"/>
      <c r="X500" s="18"/>
      <c r="Y500" s="18"/>
      <c r="Z500" s="18"/>
      <c r="AA500" s="18"/>
      <c r="AB500" s="18"/>
      <c r="AC500" s="18"/>
      <c r="AD500" s="18"/>
      <c r="AE500" s="18"/>
      <c r="AF500" s="18"/>
      <c r="AG500" s="18"/>
    </row>
    <row r="501" spans="1:33" ht="16.5" customHeight="1" x14ac:dyDescent="0.3">
      <c r="A501" s="18"/>
      <c r="B501" s="18"/>
      <c r="C501" s="191"/>
      <c r="D501" s="191"/>
      <c r="E501" s="18"/>
      <c r="F501" s="18"/>
      <c r="G501" s="18"/>
      <c r="H501" s="18"/>
      <c r="I501" s="18"/>
      <c r="J501" s="18"/>
      <c r="K501" s="18"/>
      <c r="L501" s="18"/>
      <c r="M501" s="18"/>
      <c r="N501" s="18"/>
      <c r="O501" s="18"/>
      <c r="P501" s="18"/>
      <c r="Q501" s="18"/>
      <c r="R501" s="18"/>
      <c r="S501" s="18"/>
      <c r="T501" s="18"/>
      <c r="U501" s="18"/>
      <c r="V501" s="18"/>
      <c r="W501" s="18"/>
      <c r="X501" s="18"/>
      <c r="Y501" s="18"/>
      <c r="Z501" s="18"/>
      <c r="AA501" s="18"/>
      <c r="AB501" s="18"/>
      <c r="AC501" s="18"/>
      <c r="AD501" s="18"/>
      <c r="AE501" s="18"/>
      <c r="AF501" s="18"/>
      <c r="AG501" s="18"/>
    </row>
    <row r="502" spans="1:33" ht="16.5" customHeight="1" x14ac:dyDescent="0.3">
      <c r="A502" s="18"/>
      <c r="B502" s="18"/>
      <c r="C502" s="191"/>
      <c r="D502" s="191"/>
      <c r="E502" s="18"/>
      <c r="F502" s="18"/>
      <c r="G502" s="18"/>
      <c r="H502" s="18"/>
      <c r="I502" s="18"/>
      <c r="J502" s="18"/>
      <c r="K502" s="18"/>
      <c r="L502" s="18"/>
      <c r="M502" s="18"/>
      <c r="N502" s="18"/>
      <c r="O502" s="18"/>
      <c r="P502" s="18"/>
      <c r="Q502" s="18"/>
      <c r="R502" s="18"/>
      <c r="S502" s="18"/>
      <c r="T502" s="18"/>
      <c r="U502" s="18"/>
      <c r="V502" s="18"/>
      <c r="W502" s="18"/>
      <c r="X502" s="18"/>
      <c r="Y502" s="18"/>
      <c r="Z502" s="18"/>
      <c r="AA502" s="18"/>
      <c r="AB502" s="18"/>
      <c r="AC502" s="18"/>
      <c r="AD502" s="18"/>
      <c r="AE502" s="18"/>
      <c r="AF502" s="18"/>
      <c r="AG502" s="18"/>
    </row>
    <row r="503" spans="1:33" ht="16.5" customHeight="1" x14ac:dyDescent="0.3">
      <c r="A503" s="18"/>
      <c r="B503" s="18"/>
      <c r="C503" s="191"/>
      <c r="D503" s="191"/>
      <c r="E503" s="18"/>
      <c r="F503" s="18"/>
      <c r="G503" s="18"/>
      <c r="H503" s="18"/>
      <c r="I503" s="18"/>
      <c r="J503" s="18"/>
      <c r="K503" s="18"/>
      <c r="L503" s="18"/>
      <c r="M503" s="18"/>
      <c r="N503" s="18"/>
      <c r="O503" s="18"/>
      <c r="P503" s="18"/>
      <c r="Q503" s="18"/>
      <c r="R503" s="18"/>
      <c r="S503" s="18"/>
      <c r="T503" s="18"/>
      <c r="U503" s="18"/>
      <c r="V503" s="18"/>
      <c r="W503" s="18"/>
      <c r="X503" s="18"/>
      <c r="Y503" s="18"/>
      <c r="Z503" s="18"/>
      <c r="AA503" s="18"/>
      <c r="AB503" s="18"/>
      <c r="AC503" s="18"/>
      <c r="AD503" s="18"/>
      <c r="AE503" s="18"/>
      <c r="AF503" s="18"/>
      <c r="AG503" s="18"/>
    </row>
    <row r="504" spans="1:33" ht="16.5" customHeight="1" x14ac:dyDescent="0.3">
      <c r="A504" s="18"/>
      <c r="B504" s="18"/>
      <c r="C504" s="191"/>
      <c r="D504" s="191"/>
      <c r="E504" s="18"/>
      <c r="F504" s="18"/>
      <c r="G504" s="18"/>
      <c r="H504" s="18"/>
      <c r="I504" s="18"/>
      <c r="J504" s="18"/>
      <c r="K504" s="18"/>
      <c r="L504" s="18"/>
      <c r="M504" s="18"/>
      <c r="N504" s="18"/>
      <c r="O504" s="18"/>
      <c r="P504" s="18"/>
      <c r="Q504" s="18"/>
      <c r="R504" s="18"/>
      <c r="S504" s="18"/>
      <c r="T504" s="18"/>
      <c r="U504" s="18"/>
      <c r="V504" s="18"/>
      <c r="W504" s="18"/>
      <c r="X504" s="18"/>
      <c r="Y504" s="18"/>
      <c r="Z504" s="18"/>
      <c r="AA504" s="18"/>
      <c r="AB504" s="18"/>
      <c r="AC504" s="18"/>
      <c r="AD504" s="18"/>
      <c r="AE504" s="18"/>
      <c r="AF504" s="18"/>
      <c r="AG504" s="18"/>
    </row>
    <row r="505" spans="1:33" ht="16.5" customHeight="1" x14ac:dyDescent="0.3">
      <c r="A505" s="18"/>
      <c r="B505" s="18"/>
      <c r="C505" s="191"/>
      <c r="D505" s="191"/>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row>
    <row r="506" spans="1:33" ht="16.5" customHeight="1" x14ac:dyDescent="0.3">
      <c r="A506" s="18"/>
      <c r="B506" s="18"/>
      <c r="C506" s="191"/>
      <c r="D506" s="191"/>
      <c r="E506" s="18"/>
      <c r="F506" s="18"/>
      <c r="G506" s="18"/>
      <c r="H506" s="18"/>
      <c r="I506" s="18"/>
      <c r="J506" s="18"/>
      <c r="K506" s="18"/>
      <c r="L506" s="18"/>
      <c r="M506" s="18"/>
      <c r="N506" s="18"/>
      <c r="O506" s="18"/>
      <c r="P506" s="18"/>
      <c r="Q506" s="18"/>
      <c r="R506" s="18"/>
      <c r="S506" s="18"/>
      <c r="T506" s="18"/>
      <c r="U506" s="18"/>
      <c r="V506" s="18"/>
      <c r="W506" s="18"/>
      <c r="X506" s="18"/>
      <c r="Y506" s="18"/>
      <c r="Z506" s="18"/>
      <c r="AA506" s="18"/>
      <c r="AB506" s="18"/>
      <c r="AC506" s="18"/>
      <c r="AD506" s="18"/>
      <c r="AE506" s="18"/>
      <c r="AF506" s="18"/>
      <c r="AG506" s="18"/>
    </row>
    <row r="507" spans="1:33" ht="16.5" customHeight="1" x14ac:dyDescent="0.3">
      <c r="A507" s="18"/>
      <c r="B507" s="18"/>
      <c r="C507" s="191"/>
      <c r="D507" s="191"/>
      <c r="E507" s="18"/>
      <c r="F507" s="18"/>
      <c r="G507" s="18"/>
      <c r="H507" s="18"/>
      <c r="I507" s="18"/>
      <c r="J507" s="18"/>
      <c r="K507" s="18"/>
      <c r="L507" s="18"/>
      <c r="M507" s="18"/>
      <c r="N507" s="18"/>
      <c r="O507" s="18"/>
      <c r="P507" s="18"/>
      <c r="Q507" s="18"/>
      <c r="R507" s="18"/>
      <c r="S507" s="18"/>
      <c r="T507" s="18"/>
      <c r="U507" s="18"/>
      <c r="V507" s="18"/>
      <c r="W507" s="18"/>
      <c r="X507" s="18"/>
      <c r="Y507" s="18"/>
      <c r="Z507" s="18"/>
      <c r="AA507" s="18"/>
      <c r="AB507" s="18"/>
      <c r="AC507" s="18"/>
      <c r="AD507" s="18"/>
      <c r="AE507" s="18"/>
      <c r="AF507" s="18"/>
      <c r="AG507" s="18"/>
    </row>
    <row r="508" spans="1:33" ht="16.5" customHeight="1" x14ac:dyDescent="0.3">
      <c r="A508" s="18"/>
      <c r="B508" s="18"/>
      <c r="C508" s="191"/>
      <c r="D508" s="191"/>
      <c r="E508" s="18"/>
      <c r="F508" s="18"/>
      <c r="G508" s="18"/>
      <c r="H508" s="18"/>
      <c r="I508" s="18"/>
      <c r="J508" s="18"/>
      <c r="K508" s="18"/>
      <c r="L508" s="18"/>
      <c r="M508" s="18"/>
      <c r="N508" s="18"/>
      <c r="O508" s="18"/>
      <c r="P508" s="18"/>
      <c r="Q508" s="18"/>
      <c r="R508" s="18"/>
      <c r="S508" s="18"/>
      <c r="T508" s="18"/>
      <c r="U508" s="18"/>
      <c r="V508" s="18"/>
      <c r="W508" s="18"/>
      <c r="X508" s="18"/>
      <c r="Y508" s="18"/>
      <c r="Z508" s="18"/>
      <c r="AA508" s="18"/>
      <c r="AB508" s="18"/>
      <c r="AC508" s="18"/>
      <c r="AD508" s="18"/>
      <c r="AE508" s="18"/>
      <c r="AF508" s="18"/>
      <c r="AG508" s="18"/>
    </row>
    <row r="509" spans="1:33" ht="16.5" customHeight="1" x14ac:dyDescent="0.3">
      <c r="A509" s="18"/>
      <c r="B509" s="18"/>
      <c r="C509" s="191"/>
      <c r="D509" s="191"/>
      <c r="E509" s="18"/>
      <c r="F509" s="18"/>
      <c r="G509" s="18"/>
      <c r="H509" s="18"/>
      <c r="I509" s="18"/>
      <c r="J509" s="18"/>
      <c r="K509" s="18"/>
      <c r="L509" s="18"/>
      <c r="M509" s="18"/>
      <c r="N509" s="18"/>
      <c r="O509" s="18"/>
      <c r="P509" s="18"/>
      <c r="Q509" s="18"/>
      <c r="R509" s="18"/>
      <c r="S509" s="18"/>
      <c r="T509" s="18"/>
      <c r="U509" s="18"/>
      <c r="V509" s="18"/>
      <c r="W509" s="18"/>
      <c r="X509" s="18"/>
      <c r="Y509" s="18"/>
      <c r="Z509" s="18"/>
      <c r="AA509" s="18"/>
      <c r="AB509" s="18"/>
      <c r="AC509" s="18"/>
      <c r="AD509" s="18"/>
      <c r="AE509" s="18"/>
      <c r="AF509" s="18"/>
      <c r="AG509" s="18"/>
    </row>
    <row r="510" spans="1:33" ht="16.5" customHeight="1" x14ac:dyDescent="0.3">
      <c r="A510" s="18"/>
      <c r="B510" s="18"/>
      <c r="C510" s="191"/>
      <c r="D510" s="191"/>
      <c r="E510" s="18"/>
      <c r="F510" s="18"/>
      <c r="G510" s="18"/>
      <c r="H510" s="18"/>
      <c r="I510" s="18"/>
      <c r="J510" s="18"/>
      <c r="K510" s="18"/>
      <c r="L510" s="18"/>
      <c r="M510" s="18"/>
      <c r="N510" s="18"/>
      <c r="O510" s="18"/>
      <c r="P510" s="18"/>
      <c r="Q510" s="18"/>
      <c r="R510" s="18"/>
      <c r="S510" s="18"/>
      <c r="T510" s="18"/>
      <c r="U510" s="18"/>
      <c r="V510" s="18"/>
      <c r="W510" s="18"/>
      <c r="X510" s="18"/>
      <c r="Y510" s="18"/>
      <c r="Z510" s="18"/>
      <c r="AA510" s="18"/>
      <c r="AB510" s="18"/>
      <c r="AC510" s="18"/>
      <c r="AD510" s="18"/>
      <c r="AE510" s="18"/>
      <c r="AF510" s="18"/>
      <c r="AG510" s="18"/>
    </row>
    <row r="511" spans="1:33" ht="16.5" customHeight="1" x14ac:dyDescent="0.3">
      <c r="A511" s="18"/>
      <c r="B511" s="18"/>
      <c r="C511" s="191"/>
      <c r="D511" s="191"/>
      <c r="E511" s="18"/>
      <c r="F511" s="18"/>
      <c r="G511" s="18"/>
      <c r="H511" s="18"/>
      <c r="I511" s="18"/>
      <c r="J511" s="18"/>
      <c r="K511" s="18"/>
      <c r="L511" s="18"/>
      <c r="M511" s="18"/>
      <c r="N511" s="18"/>
      <c r="O511" s="18"/>
      <c r="P511" s="18"/>
      <c r="Q511" s="18"/>
      <c r="R511" s="18"/>
      <c r="S511" s="18"/>
      <c r="T511" s="18"/>
      <c r="U511" s="18"/>
      <c r="V511" s="18"/>
      <c r="W511" s="18"/>
      <c r="X511" s="18"/>
      <c r="Y511" s="18"/>
      <c r="Z511" s="18"/>
      <c r="AA511" s="18"/>
      <c r="AB511" s="18"/>
      <c r="AC511" s="18"/>
      <c r="AD511" s="18"/>
      <c r="AE511" s="18"/>
      <c r="AF511" s="18"/>
      <c r="AG511" s="18"/>
    </row>
    <row r="512" spans="1:33" ht="16.5" customHeight="1" x14ac:dyDescent="0.3">
      <c r="A512" s="18"/>
      <c r="B512" s="18"/>
      <c r="C512" s="191"/>
      <c r="D512" s="191"/>
      <c r="E512" s="18"/>
      <c r="F512" s="18"/>
      <c r="G512" s="18"/>
      <c r="H512" s="18"/>
      <c r="I512" s="18"/>
      <c r="J512" s="18"/>
      <c r="K512" s="18"/>
      <c r="L512" s="18"/>
      <c r="M512" s="18"/>
      <c r="N512" s="18"/>
      <c r="O512" s="18"/>
      <c r="P512" s="18"/>
      <c r="Q512" s="18"/>
      <c r="R512" s="18"/>
      <c r="S512" s="18"/>
      <c r="T512" s="18"/>
      <c r="U512" s="18"/>
      <c r="V512" s="18"/>
      <c r="W512" s="18"/>
      <c r="X512" s="18"/>
      <c r="Y512" s="18"/>
      <c r="Z512" s="18"/>
      <c r="AA512" s="18"/>
      <c r="AB512" s="18"/>
      <c r="AC512" s="18"/>
      <c r="AD512" s="18"/>
      <c r="AE512" s="18"/>
      <c r="AF512" s="18"/>
      <c r="AG512" s="18"/>
    </row>
    <row r="513" spans="1:33" ht="16.5" customHeight="1" x14ac:dyDescent="0.3">
      <c r="A513" s="18"/>
      <c r="B513" s="18"/>
      <c r="C513" s="191"/>
      <c r="D513" s="191"/>
      <c r="E513" s="18"/>
      <c r="F513" s="18"/>
      <c r="G513" s="18"/>
      <c r="H513" s="18"/>
      <c r="I513" s="18"/>
      <c r="J513" s="18"/>
      <c r="K513" s="18"/>
      <c r="L513" s="18"/>
      <c r="M513" s="18"/>
      <c r="N513" s="18"/>
      <c r="O513" s="18"/>
      <c r="P513" s="18"/>
      <c r="Q513" s="18"/>
      <c r="R513" s="18"/>
      <c r="S513" s="18"/>
      <c r="T513" s="18"/>
      <c r="U513" s="18"/>
      <c r="V513" s="18"/>
      <c r="W513" s="18"/>
      <c r="X513" s="18"/>
      <c r="Y513" s="18"/>
      <c r="Z513" s="18"/>
      <c r="AA513" s="18"/>
      <c r="AB513" s="18"/>
      <c r="AC513" s="18"/>
      <c r="AD513" s="18"/>
      <c r="AE513" s="18"/>
      <c r="AF513" s="18"/>
      <c r="AG513" s="18"/>
    </row>
    <row r="514" spans="1:33" ht="16.5" customHeight="1" x14ac:dyDescent="0.3">
      <c r="A514" s="18"/>
      <c r="B514" s="18"/>
      <c r="C514" s="191"/>
      <c r="D514" s="191"/>
      <c r="E514" s="18"/>
      <c r="F514" s="18"/>
      <c r="G514" s="18"/>
      <c r="H514" s="18"/>
      <c r="I514" s="18"/>
      <c r="J514" s="18"/>
      <c r="K514" s="18"/>
      <c r="L514" s="18"/>
      <c r="M514" s="18"/>
      <c r="N514" s="18"/>
      <c r="O514" s="18"/>
      <c r="P514" s="18"/>
      <c r="Q514" s="18"/>
      <c r="R514" s="18"/>
      <c r="S514" s="18"/>
      <c r="T514" s="18"/>
      <c r="U514" s="18"/>
      <c r="V514" s="18"/>
      <c r="W514" s="18"/>
      <c r="X514" s="18"/>
      <c r="Y514" s="18"/>
      <c r="Z514" s="18"/>
      <c r="AA514" s="18"/>
      <c r="AB514" s="18"/>
      <c r="AC514" s="18"/>
      <c r="AD514" s="18"/>
      <c r="AE514" s="18"/>
      <c r="AF514" s="18"/>
      <c r="AG514" s="18"/>
    </row>
    <row r="515" spans="1:33" ht="16.5" customHeight="1" x14ac:dyDescent="0.3">
      <c r="A515" s="18"/>
      <c r="B515" s="18"/>
      <c r="C515" s="191"/>
      <c r="D515" s="191"/>
      <c r="E515" s="18"/>
      <c r="F515" s="18"/>
      <c r="G515" s="18"/>
      <c r="H515" s="18"/>
      <c r="I515" s="18"/>
      <c r="J515" s="18"/>
      <c r="K515" s="18"/>
      <c r="L515" s="18"/>
      <c r="M515" s="18"/>
      <c r="N515" s="18"/>
      <c r="O515" s="18"/>
      <c r="P515" s="18"/>
      <c r="Q515" s="18"/>
      <c r="R515" s="18"/>
      <c r="S515" s="18"/>
      <c r="T515" s="18"/>
      <c r="U515" s="18"/>
      <c r="V515" s="18"/>
      <c r="W515" s="18"/>
      <c r="X515" s="18"/>
      <c r="Y515" s="18"/>
      <c r="Z515" s="18"/>
      <c r="AA515" s="18"/>
      <c r="AB515" s="18"/>
      <c r="AC515" s="18"/>
      <c r="AD515" s="18"/>
      <c r="AE515" s="18"/>
      <c r="AF515" s="18"/>
      <c r="AG515" s="18"/>
    </row>
    <row r="516" spans="1:33" ht="16.5" customHeight="1" x14ac:dyDescent="0.3">
      <c r="A516" s="18"/>
      <c r="B516" s="18"/>
      <c r="C516" s="191"/>
      <c r="D516" s="191"/>
      <c r="E516" s="18"/>
      <c r="F516" s="18"/>
      <c r="G516" s="18"/>
      <c r="H516" s="18"/>
      <c r="I516" s="18"/>
      <c r="J516" s="18"/>
      <c r="K516" s="18"/>
      <c r="L516" s="18"/>
      <c r="M516" s="18"/>
      <c r="N516" s="18"/>
      <c r="O516" s="18"/>
      <c r="P516" s="18"/>
      <c r="Q516" s="18"/>
      <c r="R516" s="18"/>
      <c r="S516" s="18"/>
      <c r="T516" s="18"/>
      <c r="U516" s="18"/>
      <c r="V516" s="18"/>
      <c r="W516" s="18"/>
      <c r="X516" s="18"/>
      <c r="Y516" s="18"/>
      <c r="Z516" s="18"/>
      <c r="AA516" s="18"/>
      <c r="AB516" s="18"/>
      <c r="AC516" s="18"/>
      <c r="AD516" s="18"/>
      <c r="AE516" s="18"/>
      <c r="AF516" s="18"/>
      <c r="AG516" s="18"/>
    </row>
    <row r="517" spans="1:33" ht="16.5" customHeight="1" x14ac:dyDescent="0.3">
      <c r="A517" s="18"/>
      <c r="B517" s="18"/>
      <c r="C517" s="191"/>
      <c r="D517" s="191"/>
      <c r="E517" s="18"/>
      <c r="F517" s="18"/>
      <c r="G517" s="18"/>
      <c r="H517" s="18"/>
      <c r="I517" s="18"/>
      <c r="J517" s="18"/>
      <c r="K517" s="18"/>
      <c r="L517" s="18"/>
      <c r="M517" s="18"/>
      <c r="N517" s="18"/>
      <c r="O517" s="18"/>
      <c r="P517" s="18"/>
      <c r="Q517" s="18"/>
      <c r="R517" s="18"/>
      <c r="S517" s="18"/>
      <c r="T517" s="18"/>
      <c r="U517" s="18"/>
      <c r="V517" s="18"/>
      <c r="W517" s="18"/>
      <c r="X517" s="18"/>
      <c r="Y517" s="18"/>
      <c r="Z517" s="18"/>
      <c r="AA517" s="18"/>
      <c r="AB517" s="18"/>
      <c r="AC517" s="18"/>
      <c r="AD517" s="18"/>
      <c r="AE517" s="18"/>
      <c r="AF517" s="18"/>
      <c r="AG517" s="18"/>
    </row>
    <row r="518" spans="1:33" ht="16.5" customHeight="1" x14ac:dyDescent="0.3">
      <c r="A518" s="18"/>
      <c r="B518" s="18"/>
      <c r="C518" s="191"/>
      <c r="D518" s="191"/>
      <c r="E518" s="18"/>
      <c r="F518" s="18"/>
      <c r="G518" s="18"/>
      <c r="H518" s="18"/>
      <c r="I518" s="18"/>
      <c r="J518" s="18"/>
      <c r="K518" s="18"/>
      <c r="L518" s="18"/>
      <c r="M518" s="18"/>
      <c r="N518" s="18"/>
      <c r="O518" s="18"/>
      <c r="P518" s="18"/>
      <c r="Q518" s="18"/>
      <c r="R518" s="18"/>
      <c r="S518" s="18"/>
      <c r="T518" s="18"/>
      <c r="U518" s="18"/>
      <c r="V518" s="18"/>
      <c r="W518" s="18"/>
      <c r="X518" s="18"/>
      <c r="Y518" s="18"/>
      <c r="Z518" s="18"/>
      <c r="AA518" s="18"/>
      <c r="AB518" s="18"/>
      <c r="AC518" s="18"/>
      <c r="AD518" s="18"/>
      <c r="AE518" s="18"/>
      <c r="AF518" s="18"/>
      <c r="AG518" s="18"/>
    </row>
    <row r="519" spans="1:33" ht="16.5" customHeight="1" x14ac:dyDescent="0.3">
      <c r="A519" s="18"/>
      <c r="B519" s="18"/>
      <c r="C519" s="191"/>
      <c r="D519" s="191"/>
      <c r="E519" s="18"/>
      <c r="F519" s="18"/>
      <c r="G519" s="18"/>
      <c r="H519" s="18"/>
      <c r="I519" s="18"/>
      <c r="J519" s="18"/>
      <c r="K519" s="18"/>
      <c r="L519" s="18"/>
      <c r="M519" s="18"/>
      <c r="N519" s="18"/>
      <c r="O519" s="18"/>
      <c r="P519" s="18"/>
      <c r="Q519" s="18"/>
      <c r="R519" s="18"/>
      <c r="S519" s="18"/>
      <c r="T519" s="18"/>
      <c r="U519" s="18"/>
      <c r="V519" s="18"/>
      <c r="W519" s="18"/>
      <c r="X519" s="18"/>
      <c r="Y519" s="18"/>
      <c r="Z519" s="18"/>
      <c r="AA519" s="18"/>
      <c r="AB519" s="18"/>
      <c r="AC519" s="18"/>
      <c r="AD519" s="18"/>
      <c r="AE519" s="18"/>
      <c r="AF519" s="18"/>
      <c r="AG519" s="18"/>
    </row>
    <row r="520" spans="1:33" ht="16.5" customHeight="1" x14ac:dyDescent="0.3">
      <c r="A520" s="18"/>
      <c r="B520" s="18"/>
      <c r="C520" s="191"/>
      <c r="D520" s="191"/>
      <c r="E520" s="18"/>
      <c r="F520" s="18"/>
      <c r="G520" s="18"/>
      <c r="H520" s="18"/>
      <c r="I520" s="18"/>
      <c r="J520" s="18"/>
      <c r="K520" s="18"/>
      <c r="L520" s="18"/>
      <c r="M520" s="18"/>
      <c r="N520" s="18"/>
      <c r="O520" s="18"/>
      <c r="P520" s="18"/>
      <c r="Q520" s="18"/>
      <c r="R520" s="18"/>
      <c r="S520" s="18"/>
      <c r="T520" s="18"/>
      <c r="U520" s="18"/>
      <c r="V520" s="18"/>
      <c r="W520" s="18"/>
      <c r="X520" s="18"/>
      <c r="Y520" s="18"/>
      <c r="Z520" s="18"/>
      <c r="AA520" s="18"/>
      <c r="AB520" s="18"/>
      <c r="AC520" s="18"/>
      <c r="AD520" s="18"/>
      <c r="AE520" s="18"/>
      <c r="AF520" s="18"/>
      <c r="AG520" s="18"/>
    </row>
    <row r="521" spans="1:33" ht="16.5" customHeight="1" x14ac:dyDescent="0.3">
      <c r="A521" s="18"/>
      <c r="B521" s="18"/>
      <c r="C521" s="191"/>
      <c r="D521" s="191"/>
      <c r="E521" s="18"/>
      <c r="F521" s="18"/>
      <c r="G521" s="18"/>
      <c r="H521" s="18"/>
      <c r="I521" s="18"/>
      <c r="J521" s="18"/>
      <c r="K521" s="18"/>
      <c r="L521" s="18"/>
      <c r="M521" s="18"/>
      <c r="N521" s="18"/>
      <c r="O521" s="18"/>
      <c r="P521" s="18"/>
      <c r="Q521" s="18"/>
      <c r="R521" s="18"/>
      <c r="S521" s="18"/>
      <c r="T521" s="18"/>
      <c r="U521" s="18"/>
      <c r="V521" s="18"/>
      <c r="W521" s="18"/>
      <c r="X521" s="18"/>
      <c r="Y521" s="18"/>
      <c r="Z521" s="18"/>
      <c r="AA521" s="18"/>
      <c r="AB521" s="18"/>
      <c r="AC521" s="18"/>
      <c r="AD521" s="18"/>
      <c r="AE521" s="18"/>
      <c r="AF521" s="18"/>
      <c r="AG521" s="18"/>
    </row>
    <row r="522" spans="1:33" ht="16.5" customHeight="1" x14ac:dyDescent="0.3">
      <c r="A522" s="18"/>
      <c r="B522" s="18"/>
      <c r="C522" s="191"/>
      <c r="D522" s="191"/>
      <c r="E522" s="18"/>
      <c r="F522" s="18"/>
      <c r="G522" s="18"/>
      <c r="H522" s="18"/>
      <c r="I522" s="18"/>
      <c r="J522" s="18"/>
      <c r="K522" s="18"/>
      <c r="L522" s="18"/>
      <c r="M522" s="18"/>
      <c r="N522" s="18"/>
      <c r="O522" s="18"/>
      <c r="P522" s="18"/>
      <c r="Q522" s="18"/>
      <c r="R522" s="18"/>
      <c r="S522" s="18"/>
      <c r="T522" s="18"/>
      <c r="U522" s="18"/>
      <c r="V522" s="18"/>
      <c r="W522" s="18"/>
      <c r="X522" s="18"/>
      <c r="Y522" s="18"/>
      <c r="Z522" s="18"/>
      <c r="AA522" s="18"/>
      <c r="AB522" s="18"/>
      <c r="AC522" s="18"/>
      <c r="AD522" s="18"/>
      <c r="AE522" s="18"/>
      <c r="AF522" s="18"/>
      <c r="AG522" s="18"/>
    </row>
    <row r="523" spans="1:33" ht="16.5" customHeight="1" x14ac:dyDescent="0.3">
      <c r="A523" s="18"/>
      <c r="B523" s="18"/>
      <c r="C523" s="191"/>
      <c r="D523" s="191"/>
      <c r="E523" s="18"/>
      <c r="F523" s="18"/>
      <c r="G523" s="18"/>
      <c r="H523" s="18"/>
      <c r="I523" s="18"/>
      <c r="J523" s="18"/>
      <c r="K523" s="18"/>
      <c r="L523" s="18"/>
      <c r="M523" s="18"/>
      <c r="N523" s="18"/>
      <c r="O523" s="18"/>
      <c r="P523" s="18"/>
      <c r="Q523" s="18"/>
      <c r="R523" s="18"/>
      <c r="S523" s="18"/>
      <c r="T523" s="18"/>
      <c r="U523" s="18"/>
      <c r="V523" s="18"/>
      <c r="W523" s="18"/>
      <c r="X523" s="18"/>
      <c r="Y523" s="18"/>
      <c r="Z523" s="18"/>
      <c r="AA523" s="18"/>
      <c r="AB523" s="18"/>
      <c r="AC523" s="18"/>
      <c r="AD523" s="18"/>
      <c r="AE523" s="18"/>
      <c r="AF523" s="18"/>
      <c r="AG523" s="18"/>
    </row>
    <row r="524" spans="1:33" ht="16.5" customHeight="1" x14ac:dyDescent="0.3">
      <c r="A524" s="18"/>
      <c r="B524" s="18"/>
      <c r="C524" s="191"/>
      <c r="D524" s="191"/>
      <c r="E524" s="18"/>
      <c r="F524" s="18"/>
      <c r="G524" s="18"/>
      <c r="H524" s="18"/>
      <c r="I524" s="18"/>
      <c r="J524" s="18"/>
      <c r="K524" s="18"/>
      <c r="L524" s="18"/>
      <c r="M524" s="18"/>
      <c r="N524" s="18"/>
      <c r="O524" s="18"/>
      <c r="P524" s="18"/>
      <c r="Q524" s="18"/>
      <c r="R524" s="18"/>
      <c r="S524" s="18"/>
      <c r="T524" s="18"/>
      <c r="U524" s="18"/>
      <c r="V524" s="18"/>
      <c r="W524" s="18"/>
      <c r="X524" s="18"/>
      <c r="Y524" s="18"/>
      <c r="Z524" s="18"/>
      <c r="AA524" s="18"/>
      <c r="AB524" s="18"/>
      <c r="AC524" s="18"/>
      <c r="AD524" s="18"/>
      <c r="AE524" s="18"/>
      <c r="AF524" s="18"/>
      <c r="AG524" s="18"/>
    </row>
    <row r="525" spans="1:33" ht="16.5" customHeight="1" x14ac:dyDescent="0.3">
      <c r="A525" s="18"/>
      <c r="B525" s="18"/>
      <c r="C525" s="191"/>
      <c r="D525" s="191"/>
      <c r="E525" s="18"/>
      <c r="F525" s="18"/>
      <c r="G525" s="18"/>
      <c r="H525" s="18"/>
      <c r="I525" s="18"/>
      <c r="J525" s="18"/>
      <c r="K525" s="18"/>
      <c r="L525" s="18"/>
      <c r="M525" s="18"/>
      <c r="N525" s="18"/>
      <c r="O525" s="18"/>
      <c r="P525" s="18"/>
      <c r="Q525" s="18"/>
      <c r="R525" s="18"/>
      <c r="S525" s="18"/>
      <c r="T525" s="18"/>
      <c r="U525" s="18"/>
      <c r="V525" s="18"/>
      <c r="W525" s="18"/>
      <c r="X525" s="18"/>
      <c r="Y525" s="18"/>
      <c r="Z525" s="18"/>
      <c r="AA525" s="18"/>
      <c r="AB525" s="18"/>
      <c r="AC525" s="18"/>
      <c r="AD525" s="18"/>
      <c r="AE525" s="18"/>
      <c r="AF525" s="18"/>
      <c r="AG525" s="18"/>
    </row>
    <row r="526" spans="1:33" ht="16.5" customHeight="1" x14ac:dyDescent="0.3">
      <c r="A526" s="18"/>
      <c r="B526" s="18"/>
      <c r="C526" s="191"/>
      <c r="D526" s="191"/>
      <c r="E526" s="18"/>
      <c r="F526" s="18"/>
      <c r="G526" s="18"/>
      <c r="H526" s="18"/>
      <c r="I526" s="18"/>
      <c r="J526" s="18"/>
      <c r="K526" s="18"/>
      <c r="L526" s="18"/>
      <c r="M526" s="18"/>
      <c r="N526" s="18"/>
      <c r="O526" s="18"/>
      <c r="P526" s="18"/>
      <c r="Q526" s="18"/>
      <c r="R526" s="18"/>
      <c r="S526" s="18"/>
      <c r="T526" s="18"/>
      <c r="U526" s="18"/>
      <c r="V526" s="18"/>
      <c r="W526" s="18"/>
      <c r="X526" s="18"/>
      <c r="Y526" s="18"/>
      <c r="Z526" s="18"/>
      <c r="AA526" s="18"/>
      <c r="AB526" s="18"/>
      <c r="AC526" s="18"/>
      <c r="AD526" s="18"/>
      <c r="AE526" s="18"/>
      <c r="AF526" s="18"/>
      <c r="AG526" s="18"/>
    </row>
    <row r="527" spans="1:33" ht="16.5" customHeight="1" x14ac:dyDescent="0.3">
      <c r="A527" s="18"/>
      <c r="B527" s="18"/>
      <c r="C527" s="191"/>
      <c r="D527" s="191"/>
      <c r="E527" s="18"/>
      <c r="F527" s="18"/>
      <c r="G527" s="18"/>
      <c r="H527" s="18"/>
      <c r="I527" s="18"/>
      <c r="J527" s="18"/>
      <c r="K527" s="18"/>
      <c r="L527" s="18"/>
      <c r="M527" s="18"/>
      <c r="N527" s="18"/>
      <c r="O527" s="18"/>
      <c r="P527" s="18"/>
      <c r="Q527" s="18"/>
      <c r="R527" s="18"/>
      <c r="S527" s="18"/>
      <c r="T527" s="18"/>
      <c r="U527" s="18"/>
      <c r="V527" s="18"/>
      <c r="W527" s="18"/>
      <c r="X527" s="18"/>
      <c r="Y527" s="18"/>
      <c r="Z527" s="18"/>
      <c r="AA527" s="18"/>
      <c r="AB527" s="18"/>
      <c r="AC527" s="18"/>
      <c r="AD527" s="18"/>
      <c r="AE527" s="18"/>
      <c r="AF527" s="18"/>
      <c r="AG527" s="18"/>
    </row>
    <row r="528" spans="1:33" ht="16.5" customHeight="1" x14ac:dyDescent="0.3">
      <c r="A528" s="18"/>
      <c r="B528" s="18"/>
      <c r="C528" s="191"/>
      <c r="D528" s="191"/>
      <c r="E528" s="18"/>
      <c r="F528" s="18"/>
      <c r="G528" s="18"/>
      <c r="H528" s="18"/>
      <c r="I528" s="18"/>
      <c r="J528" s="18"/>
      <c r="K528" s="18"/>
      <c r="L528" s="18"/>
      <c r="M528" s="18"/>
      <c r="N528" s="18"/>
      <c r="O528" s="18"/>
      <c r="P528" s="18"/>
      <c r="Q528" s="18"/>
      <c r="R528" s="18"/>
      <c r="S528" s="18"/>
      <c r="T528" s="18"/>
      <c r="U528" s="18"/>
      <c r="V528" s="18"/>
      <c r="W528" s="18"/>
      <c r="X528" s="18"/>
      <c r="Y528" s="18"/>
      <c r="Z528" s="18"/>
      <c r="AA528" s="18"/>
      <c r="AB528" s="18"/>
      <c r="AC528" s="18"/>
      <c r="AD528" s="18"/>
      <c r="AE528" s="18"/>
      <c r="AF528" s="18"/>
      <c r="AG528" s="18"/>
    </row>
    <row r="529" spans="1:33" ht="16.5" customHeight="1" x14ac:dyDescent="0.3">
      <c r="A529" s="18"/>
      <c r="B529" s="18"/>
      <c r="C529" s="191"/>
      <c r="D529" s="191"/>
      <c r="E529" s="18"/>
      <c r="F529" s="18"/>
      <c r="G529" s="18"/>
      <c r="H529" s="18"/>
      <c r="I529" s="18"/>
      <c r="J529" s="18"/>
      <c r="K529" s="18"/>
      <c r="L529" s="18"/>
      <c r="M529" s="18"/>
      <c r="N529" s="18"/>
      <c r="O529" s="18"/>
      <c r="P529" s="18"/>
      <c r="Q529" s="18"/>
      <c r="R529" s="18"/>
      <c r="S529" s="18"/>
      <c r="T529" s="18"/>
      <c r="U529" s="18"/>
      <c r="V529" s="18"/>
      <c r="W529" s="18"/>
      <c r="X529" s="18"/>
      <c r="Y529" s="18"/>
      <c r="Z529" s="18"/>
      <c r="AA529" s="18"/>
      <c r="AB529" s="18"/>
      <c r="AC529" s="18"/>
      <c r="AD529" s="18"/>
      <c r="AE529" s="18"/>
      <c r="AF529" s="18"/>
      <c r="AG529" s="18"/>
    </row>
    <row r="530" spans="1:33" ht="16.5" customHeight="1" x14ac:dyDescent="0.3">
      <c r="A530" s="18"/>
      <c r="B530" s="18"/>
      <c r="C530" s="191"/>
      <c r="D530" s="191"/>
      <c r="E530" s="18"/>
      <c r="F530" s="18"/>
      <c r="G530" s="18"/>
      <c r="H530" s="18"/>
      <c r="I530" s="18"/>
      <c r="J530" s="18"/>
      <c r="K530" s="18"/>
      <c r="L530" s="18"/>
      <c r="M530" s="18"/>
      <c r="N530" s="18"/>
      <c r="O530" s="18"/>
      <c r="P530" s="18"/>
      <c r="Q530" s="18"/>
      <c r="R530" s="18"/>
      <c r="S530" s="18"/>
      <c r="T530" s="18"/>
      <c r="U530" s="18"/>
      <c r="V530" s="18"/>
      <c r="W530" s="18"/>
      <c r="X530" s="18"/>
      <c r="Y530" s="18"/>
      <c r="Z530" s="18"/>
      <c r="AA530" s="18"/>
      <c r="AB530" s="18"/>
      <c r="AC530" s="18"/>
      <c r="AD530" s="18"/>
      <c r="AE530" s="18"/>
      <c r="AF530" s="18"/>
      <c r="AG530" s="18"/>
    </row>
    <row r="531" spans="1:33" ht="16.5" customHeight="1" x14ac:dyDescent="0.3">
      <c r="A531" s="18"/>
      <c r="B531" s="18"/>
      <c r="C531" s="191"/>
      <c r="D531" s="191"/>
      <c r="E531" s="18"/>
      <c r="F531" s="18"/>
      <c r="G531" s="18"/>
      <c r="H531" s="18"/>
      <c r="I531" s="18"/>
      <c r="J531" s="18"/>
      <c r="K531" s="18"/>
      <c r="L531" s="18"/>
      <c r="M531" s="18"/>
      <c r="N531" s="18"/>
      <c r="O531" s="18"/>
      <c r="P531" s="18"/>
      <c r="Q531" s="18"/>
      <c r="R531" s="18"/>
      <c r="S531" s="18"/>
      <c r="T531" s="18"/>
      <c r="U531" s="18"/>
      <c r="V531" s="18"/>
      <c r="W531" s="18"/>
      <c r="X531" s="18"/>
      <c r="Y531" s="18"/>
      <c r="Z531" s="18"/>
      <c r="AA531" s="18"/>
      <c r="AB531" s="18"/>
      <c r="AC531" s="18"/>
      <c r="AD531" s="18"/>
      <c r="AE531" s="18"/>
      <c r="AF531" s="18"/>
      <c r="AG531" s="18"/>
    </row>
    <row r="532" spans="1:33" ht="16.5" customHeight="1" x14ac:dyDescent="0.3">
      <c r="A532" s="18"/>
      <c r="B532" s="18"/>
      <c r="C532" s="191"/>
      <c r="D532" s="191"/>
      <c r="E532" s="18"/>
      <c r="F532" s="18"/>
      <c r="G532" s="18"/>
      <c r="H532" s="18"/>
      <c r="I532" s="18"/>
      <c r="J532" s="18"/>
      <c r="K532" s="18"/>
      <c r="L532" s="18"/>
      <c r="M532" s="18"/>
      <c r="N532" s="18"/>
      <c r="O532" s="18"/>
      <c r="P532" s="18"/>
      <c r="Q532" s="18"/>
      <c r="R532" s="18"/>
      <c r="S532" s="18"/>
      <c r="T532" s="18"/>
      <c r="U532" s="18"/>
      <c r="V532" s="18"/>
      <c r="W532" s="18"/>
      <c r="X532" s="18"/>
      <c r="Y532" s="18"/>
      <c r="Z532" s="18"/>
      <c r="AA532" s="18"/>
      <c r="AB532" s="18"/>
      <c r="AC532" s="18"/>
      <c r="AD532" s="18"/>
      <c r="AE532" s="18"/>
      <c r="AF532" s="18"/>
      <c r="AG532" s="18"/>
    </row>
    <row r="533" spans="1:33" ht="16.5" customHeight="1" x14ac:dyDescent="0.3">
      <c r="A533" s="18"/>
      <c r="B533" s="18"/>
      <c r="C533" s="191"/>
      <c r="D533" s="191"/>
      <c r="E533" s="18"/>
      <c r="F533" s="18"/>
      <c r="G533" s="18"/>
      <c r="H533" s="18"/>
      <c r="I533" s="18"/>
      <c r="J533" s="18"/>
      <c r="K533" s="18"/>
      <c r="L533" s="18"/>
      <c r="M533" s="18"/>
      <c r="N533" s="18"/>
      <c r="O533" s="18"/>
      <c r="P533" s="18"/>
      <c r="Q533" s="18"/>
      <c r="R533" s="18"/>
      <c r="S533" s="18"/>
      <c r="T533" s="18"/>
      <c r="U533" s="18"/>
      <c r="V533" s="18"/>
      <c r="W533" s="18"/>
      <c r="X533" s="18"/>
      <c r="Y533" s="18"/>
      <c r="Z533" s="18"/>
      <c r="AA533" s="18"/>
      <c r="AB533" s="18"/>
      <c r="AC533" s="18"/>
      <c r="AD533" s="18"/>
      <c r="AE533" s="18"/>
      <c r="AF533" s="18"/>
      <c r="AG533" s="18"/>
    </row>
    <row r="534" spans="1:33" ht="16.5" customHeight="1" x14ac:dyDescent="0.3">
      <c r="A534" s="18"/>
      <c r="B534" s="18"/>
      <c r="C534" s="191"/>
      <c r="D534" s="191"/>
      <c r="E534" s="18"/>
      <c r="F534" s="18"/>
      <c r="G534" s="18"/>
      <c r="H534" s="18"/>
      <c r="I534" s="18"/>
      <c r="J534" s="18"/>
      <c r="K534" s="18"/>
      <c r="L534" s="18"/>
      <c r="M534" s="18"/>
      <c r="N534" s="18"/>
      <c r="O534" s="18"/>
      <c r="P534" s="18"/>
      <c r="Q534" s="18"/>
      <c r="R534" s="18"/>
      <c r="S534" s="18"/>
      <c r="T534" s="18"/>
      <c r="U534" s="18"/>
      <c r="V534" s="18"/>
      <c r="W534" s="18"/>
      <c r="X534" s="18"/>
      <c r="Y534" s="18"/>
      <c r="Z534" s="18"/>
      <c r="AA534" s="18"/>
      <c r="AB534" s="18"/>
      <c r="AC534" s="18"/>
      <c r="AD534" s="18"/>
      <c r="AE534" s="18"/>
      <c r="AF534" s="18"/>
      <c r="AG534" s="18"/>
    </row>
    <row r="535" spans="1:33" ht="16.5" customHeight="1" x14ac:dyDescent="0.3">
      <c r="A535" s="18"/>
      <c r="B535" s="18"/>
      <c r="C535" s="191"/>
      <c r="D535" s="191"/>
      <c r="E535" s="18"/>
      <c r="F535" s="18"/>
      <c r="G535" s="18"/>
      <c r="H535" s="18"/>
      <c r="I535" s="18"/>
      <c r="J535" s="18"/>
      <c r="K535" s="18"/>
      <c r="L535" s="18"/>
      <c r="M535" s="18"/>
      <c r="N535" s="18"/>
      <c r="O535" s="18"/>
      <c r="P535" s="18"/>
      <c r="Q535" s="18"/>
      <c r="R535" s="18"/>
      <c r="S535" s="18"/>
      <c r="T535" s="18"/>
      <c r="U535" s="18"/>
      <c r="V535" s="18"/>
      <c r="W535" s="18"/>
      <c r="X535" s="18"/>
      <c r="Y535" s="18"/>
      <c r="Z535" s="18"/>
      <c r="AA535" s="18"/>
      <c r="AB535" s="18"/>
      <c r="AC535" s="18"/>
      <c r="AD535" s="18"/>
      <c r="AE535" s="18"/>
      <c r="AF535" s="18"/>
      <c r="AG535" s="18"/>
    </row>
    <row r="536" spans="1:33" ht="16.5" customHeight="1" x14ac:dyDescent="0.3">
      <c r="A536" s="18"/>
      <c r="B536" s="18"/>
      <c r="C536" s="191"/>
      <c r="D536" s="191"/>
      <c r="E536" s="18"/>
      <c r="F536" s="18"/>
      <c r="G536" s="18"/>
      <c r="H536" s="18"/>
      <c r="I536" s="18"/>
      <c r="J536" s="18"/>
      <c r="K536" s="18"/>
      <c r="L536" s="18"/>
      <c r="M536" s="18"/>
      <c r="N536" s="18"/>
      <c r="O536" s="18"/>
      <c r="P536" s="18"/>
      <c r="Q536" s="18"/>
      <c r="R536" s="18"/>
      <c r="S536" s="18"/>
      <c r="T536" s="18"/>
      <c r="U536" s="18"/>
      <c r="V536" s="18"/>
      <c r="W536" s="18"/>
      <c r="X536" s="18"/>
      <c r="Y536" s="18"/>
      <c r="Z536" s="18"/>
      <c r="AA536" s="18"/>
      <c r="AB536" s="18"/>
      <c r="AC536" s="18"/>
      <c r="AD536" s="18"/>
      <c r="AE536" s="18"/>
      <c r="AF536" s="18"/>
      <c r="AG536" s="18"/>
    </row>
    <row r="537" spans="1:33" ht="16.5" customHeight="1" x14ac:dyDescent="0.3">
      <c r="A537" s="18"/>
      <c r="B537" s="18"/>
      <c r="C537" s="191"/>
      <c r="D537" s="191"/>
      <c r="E537" s="18"/>
      <c r="F537" s="18"/>
      <c r="G537" s="18"/>
      <c r="H537" s="18"/>
      <c r="I537" s="18"/>
      <c r="J537" s="18"/>
      <c r="K537" s="18"/>
      <c r="L537" s="18"/>
      <c r="M537" s="18"/>
      <c r="N537" s="18"/>
      <c r="O537" s="18"/>
      <c r="P537" s="18"/>
      <c r="Q537" s="18"/>
      <c r="R537" s="18"/>
      <c r="S537" s="18"/>
      <c r="T537" s="18"/>
      <c r="U537" s="18"/>
      <c r="V537" s="18"/>
      <c r="W537" s="18"/>
      <c r="X537" s="18"/>
      <c r="Y537" s="18"/>
      <c r="Z537" s="18"/>
      <c r="AA537" s="18"/>
      <c r="AB537" s="18"/>
      <c r="AC537" s="18"/>
      <c r="AD537" s="18"/>
      <c r="AE537" s="18"/>
      <c r="AF537" s="18"/>
      <c r="AG537" s="18"/>
    </row>
    <row r="538" spans="1:33" ht="16.5" customHeight="1" x14ac:dyDescent="0.3">
      <c r="A538" s="18"/>
      <c r="B538" s="18"/>
      <c r="C538" s="191"/>
      <c r="D538" s="191"/>
      <c r="E538" s="18"/>
      <c r="F538" s="18"/>
      <c r="G538" s="18"/>
      <c r="H538" s="18"/>
      <c r="I538" s="18"/>
      <c r="J538" s="18"/>
      <c r="K538" s="18"/>
      <c r="L538" s="18"/>
      <c r="M538" s="18"/>
      <c r="N538" s="18"/>
      <c r="O538" s="18"/>
      <c r="P538" s="18"/>
      <c r="Q538" s="18"/>
      <c r="R538" s="18"/>
      <c r="S538" s="18"/>
      <c r="T538" s="18"/>
      <c r="U538" s="18"/>
      <c r="V538" s="18"/>
      <c r="W538" s="18"/>
      <c r="X538" s="18"/>
      <c r="Y538" s="18"/>
      <c r="Z538" s="18"/>
      <c r="AA538" s="18"/>
      <c r="AB538" s="18"/>
      <c r="AC538" s="18"/>
      <c r="AD538" s="18"/>
      <c r="AE538" s="18"/>
      <c r="AF538" s="18"/>
      <c r="AG538" s="18"/>
    </row>
    <row r="539" spans="1:33" ht="16.5" customHeight="1" x14ac:dyDescent="0.3">
      <c r="A539" s="18"/>
      <c r="B539" s="18"/>
      <c r="C539" s="191"/>
      <c r="D539" s="191"/>
      <c r="E539" s="18"/>
      <c r="F539" s="18"/>
      <c r="G539" s="18"/>
      <c r="H539" s="18"/>
      <c r="I539" s="18"/>
      <c r="J539" s="18"/>
      <c r="K539" s="18"/>
      <c r="L539" s="18"/>
      <c r="M539" s="18"/>
      <c r="N539" s="18"/>
      <c r="O539" s="18"/>
      <c r="P539" s="18"/>
      <c r="Q539" s="18"/>
      <c r="R539" s="18"/>
      <c r="S539" s="18"/>
      <c r="T539" s="18"/>
      <c r="U539" s="18"/>
      <c r="V539" s="18"/>
      <c r="W539" s="18"/>
      <c r="X539" s="18"/>
      <c r="Y539" s="18"/>
      <c r="Z539" s="18"/>
      <c r="AA539" s="18"/>
      <c r="AB539" s="18"/>
      <c r="AC539" s="18"/>
      <c r="AD539" s="18"/>
      <c r="AE539" s="18"/>
      <c r="AF539" s="18"/>
      <c r="AG539" s="18"/>
    </row>
    <row r="540" spans="1:33" ht="16.5" customHeight="1" x14ac:dyDescent="0.3">
      <c r="A540" s="18"/>
      <c r="B540" s="18"/>
      <c r="C540" s="191"/>
      <c r="D540" s="191"/>
      <c r="E540" s="18"/>
      <c r="F540" s="18"/>
      <c r="G540" s="18"/>
      <c r="H540" s="18"/>
      <c r="I540" s="18"/>
      <c r="J540" s="18"/>
      <c r="K540" s="18"/>
      <c r="L540" s="18"/>
      <c r="M540" s="18"/>
      <c r="N540" s="18"/>
      <c r="O540" s="18"/>
      <c r="P540" s="18"/>
      <c r="Q540" s="18"/>
      <c r="R540" s="18"/>
      <c r="S540" s="18"/>
      <c r="T540" s="18"/>
      <c r="U540" s="18"/>
      <c r="V540" s="18"/>
      <c r="W540" s="18"/>
      <c r="X540" s="18"/>
      <c r="Y540" s="18"/>
      <c r="Z540" s="18"/>
      <c r="AA540" s="18"/>
      <c r="AB540" s="18"/>
      <c r="AC540" s="18"/>
      <c r="AD540" s="18"/>
      <c r="AE540" s="18"/>
      <c r="AF540" s="18"/>
      <c r="AG540" s="18"/>
    </row>
    <row r="541" spans="1:33" ht="16.5" customHeight="1" x14ac:dyDescent="0.3">
      <c r="A541" s="18"/>
      <c r="B541" s="18"/>
      <c r="C541" s="191"/>
      <c r="D541" s="191"/>
      <c r="E541" s="18"/>
      <c r="F541" s="18"/>
      <c r="G541" s="18"/>
      <c r="H541" s="18"/>
      <c r="I541" s="18"/>
      <c r="J541" s="18"/>
      <c r="K541" s="18"/>
      <c r="L541" s="18"/>
      <c r="M541" s="18"/>
      <c r="N541" s="18"/>
      <c r="O541" s="18"/>
      <c r="P541" s="18"/>
      <c r="Q541" s="18"/>
      <c r="R541" s="18"/>
      <c r="S541" s="18"/>
      <c r="T541" s="18"/>
      <c r="U541" s="18"/>
      <c r="V541" s="18"/>
      <c r="W541" s="18"/>
      <c r="X541" s="18"/>
      <c r="Y541" s="18"/>
      <c r="Z541" s="18"/>
      <c r="AA541" s="18"/>
      <c r="AB541" s="18"/>
      <c r="AC541" s="18"/>
      <c r="AD541" s="18"/>
      <c r="AE541" s="18"/>
      <c r="AF541" s="18"/>
      <c r="AG541" s="18"/>
    </row>
    <row r="542" spans="1:33" ht="16.5" customHeight="1" x14ac:dyDescent="0.3">
      <c r="A542" s="18"/>
      <c r="B542" s="18"/>
      <c r="C542" s="191"/>
      <c r="D542" s="191"/>
      <c r="E542" s="18"/>
      <c r="F542" s="18"/>
      <c r="G542" s="18"/>
      <c r="H542" s="18"/>
      <c r="I542" s="18"/>
      <c r="J542" s="18"/>
      <c r="K542" s="18"/>
      <c r="L542" s="18"/>
      <c r="M542" s="18"/>
      <c r="N542" s="18"/>
      <c r="O542" s="18"/>
      <c r="P542" s="18"/>
      <c r="Q542" s="18"/>
      <c r="R542" s="18"/>
      <c r="S542" s="18"/>
      <c r="T542" s="18"/>
      <c r="U542" s="18"/>
      <c r="V542" s="18"/>
      <c r="W542" s="18"/>
      <c r="X542" s="18"/>
      <c r="Y542" s="18"/>
      <c r="Z542" s="18"/>
      <c r="AA542" s="18"/>
      <c r="AB542" s="18"/>
      <c r="AC542" s="18"/>
      <c r="AD542" s="18"/>
      <c r="AE542" s="18"/>
      <c r="AF542" s="18"/>
      <c r="AG542" s="18"/>
    </row>
    <row r="543" spans="1:33" ht="16.5" customHeight="1" x14ac:dyDescent="0.3">
      <c r="A543" s="18"/>
      <c r="B543" s="18"/>
      <c r="C543" s="191"/>
      <c r="D543" s="191"/>
      <c r="E543" s="18"/>
      <c r="F543" s="18"/>
      <c r="G543" s="18"/>
      <c r="H543" s="18"/>
      <c r="I543" s="18"/>
      <c r="J543" s="18"/>
      <c r="K543" s="18"/>
      <c r="L543" s="18"/>
      <c r="M543" s="18"/>
      <c r="N543" s="18"/>
      <c r="O543" s="18"/>
      <c r="P543" s="18"/>
      <c r="Q543" s="18"/>
      <c r="R543" s="18"/>
      <c r="S543" s="18"/>
      <c r="T543" s="18"/>
      <c r="U543" s="18"/>
      <c r="V543" s="18"/>
      <c r="W543" s="18"/>
      <c r="X543" s="18"/>
      <c r="Y543" s="18"/>
      <c r="Z543" s="18"/>
      <c r="AA543" s="18"/>
      <c r="AB543" s="18"/>
      <c r="AC543" s="18"/>
      <c r="AD543" s="18"/>
      <c r="AE543" s="18"/>
      <c r="AF543" s="18"/>
      <c r="AG543" s="18"/>
    </row>
    <row r="544" spans="1:33" ht="16.5" customHeight="1" x14ac:dyDescent="0.3">
      <c r="A544" s="18"/>
      <c r="B544" s="18"/>
      <c r="C544" s="191"/>
      <c r="D544" s="191"/>
      <c r="E544" s="18"/>
      <c r="F544" s="18"/>
      <c r="G544" s="18"/>
      <c r="H544" s="18"/>
      <c r="I544" s="18"/>
      <c r="J544" s="18"/>
      <c r="K544" s="18"/>
      <c r="L544" s="18"/>
      <c r="M544" s="18"/>
      <c r="N544" s="18"/>
      <c r="O544" s="18"/>
      <c r="P544" s="18"/>
      <c r="Q544" s="18"/>
      <c r="R544" s="18"/>
      <c r="S544" s="18"/>
      <c r="T544" s="18"/>
      <c r="U544" s="18"/>
      <c r="V544" s="18"/>
      <c r="W544" s="18"/>
      <c r="X544" s="18"/>
      <c r="Y544" s="18"/>
      <c r="Z544" s="18"/>
      <c r="AA544" s="18"/>
      <c r="AB544" s="18"/>
      <c r="AC544" s="18"/>
      <c r="AD544" s="18"/>
      <c r="AE544" s="18"/>
      <c r="AF544" s="18"/>
      <c r="AG544" s="18"/>
    </row>
    <row r="545" spans="1:33" ht="16.5" customHeight="1" x14ac:dyDescent="0.3">
      <c r="A545" s="18"/>
      <c r="B545" s="18"/>
      <c r="C545" s="191"/>
      <c r="D545" s="191"/>
      <c r="E545" s="18"/>
      <c r="F545" s="18"/>
      <c r="G545" s="18"/>
      <c r="H545" s="18"/>
      <c r="I545" s="18"/>
      <c r="J545" s="18"/>
      <c r="K545" s="18"/>
      <c r="L545" s="18"/>
      <c r="M545" s="18"/>
      <c r="N545" s="18"/>
      <c r="O545" s="18"/>
      <c r="P545" s="18"/>
      <c r="Q545" s="18"/>
      <c r="R545" s="18"/>
      <c r="S545" s="18"/>
      <c r="T545" s="18"/>
      <c r="U545" s="18"/>
      <c r="V545" s="18"/>
      <c r="W545" s="18"/>
      <c r="X545" s="18"/>
      <c r="Y545" s="18"/>
      <c r="Z545" s="18"/>
      <c r="AA545" s="18"/>
      <c r="AB545" s="18"/>
      <c r="AC545" s="18"/>
      <c r="AD545" s="18"/>
      <c r="AE545" s="18"/>
      <c r="AF545" s="18"/>
      <c r="AG545" s="18"/>
    </row>
    <row r="546" spans="1:33" ht="16.5" customHeight="1" x14ac:dyDescent="0.3">
      <c r="A546" s="18"/>
      <c r="B546" s="18"/>
      <c r="C546" s="191"/>
      <c r="D546" s="191"/>
      <c r="E546" s="18"/>
      <c r="F546" s="18"/>
      <c r="G546" s="18"/>
      <c r="H546" s="18"/>
      <c r="I546" s="18"/>
      <c r="J546" s="18"/>
      <c r="K546" s="18"/>
      <c r="L546" s="18"/>
      <c r="M546" s="18"/>
      <c r="N546" s="18"/>
      <c r="O546" s="18"/>
      <c r="P546" s="18"/>
      <c r="Q546" s="18"/>
      <c r="R546" s="18"/>
      <c r="S546" s="18"/>
      <c r="T546" s="18"/>
      <c r="U546" s="18"/>
      <c r="V546" s="18"/>
      <c r="W546" s="18"/>
      <c r="X546" s="18"/>
      <c r="Y546" s="18"/>
      <c r="Z546" s="18"/>
      <c r="AA546" s="18"/>
      <c r="AB546" s="18"/>
      <c r="AC546" s="18"/>
      <c r="AD546" s="18"/>
      <c r="AE546" s="18"/>
      <c r="AF546" s="18"/>
      <c r="AG546" s="18"/>
    </row>
    <row r="547" spans="1:33" ht="16.5" customHeight="1" x14ac:dyDescent="0.3">
      <c r="A547" s="18"/>
      <c r="B547" s="18"/>
      <c r="C547" s="191"/>
      <c r="D547" s="191"/>
      <c r="E547" s="18"/>
      <c r="F547" s="18"/>
      <c r="G547" s="18"/>
      <c r="H547" s="18"/>
      <c r="I547" s="18"/>
      <c r="J547" s="18"/>
      <c r="K547" s="18"/>
      <c r="L547" s="18"/>
      <c r="M547" s="18"/>
      <c r="N547" s="18"/>
      <c r="O547" s="18"/>
      <c r="P547" s="18"/>
      <c r="Q547" s="18"/>
      <c r="R547" s="18"/>
      <c r="S547" s="18"/>
      <c r="T547" s="18"/>
      <c r="U547" s="18"/>
      <c r="V547" s="18"/>
      <c r="W547" s="18"/>
      <c r="X547" s="18"/>
      <c r="Y547" s="18"/>
      <c r="Z547" s="18"/>
      <c r="AA547" s="18"/>
      <c r="AB547" s="18"/>
      <c r="AC547" s="18"/>
      <c r="AD547" s="18"/>
      <c r="AE547" s="18"/>
      <c r="AF547" s="18"/>
      <c r="AG547" s="18"/>
    </row>
    <row r="548" spans="1:33" ht="16.5" customHeight="1" x14ac:dyDescent="0.3">
      <c r="A548" s="18"/>
      <c r="B548" s="18"/>
      <c r="C548" s="191"/>
      <c r="D548" s="191"/>
      <c r="E548" s="18"/>
      <c r="F548" s="18"/>
      <c r="G548" s="18"/>
      <c r="H548" s="18"/>
      <c r="I548" s="18"/>
      <c r="J548" s="18"/>
      <c r="K548" s="18"/>
      <c r="L548" s="18"/>
      <c r="M548" s="18"/>
      <c r="N548" s="18"/>
      <c r="O548" s="18"/>
      <c r="P548" s="18"/>
      <c r="Q548" s="18"/>
      <c r="R548" s="18"/>
      <c r="S548" s="18"/>
      <c r="T548" s="18"/>
      <c r="U548" s="18"/>
      <c r="V548" s="18"/>
      <c r="W548" s="18"/>
      <c r="X548" s="18"/>
      <c r="Y548" s="18"/>
      <c r="Z548" s="18"/>
      <c r="AA548" s="18"/>
      <c r="AB548" s="18"/>
      <c r="AC548" s="18"/>
      <c r="AD548" s="18"/>
      <c r="AE548" s="18"/>
      <c r="AF548" s="18"/>
      <c r="AG548" s="18"/>
    </row>
    <row r="549" spans="1:33" ht="16.5" customHeight="1" x14ac:dyDescent="0.3">
      <c r="A549" s="18"/>
      <c r="B549" s="18"/>
      <c r="C549" s="191"/>
      <c r="D549" s="191"/>
      <c r="E549" s="18"/>
      <c r="F549" s="18"/>
      <c r="G549" s="18"/>
      <c r="H549" s="18"/>
      <c r="I549" s="18"/>
      <c r="J549" s="18"/>
      <c r="K549" s="18"/>
      <c r="L549" s="18"/>
      <c r="M549" s="18"/>
      <c r="N549" s="18"/>
      <c r="O549" s="18"/>
      <c r="P549" s="18"/>
      <c r="Q549" s="18"/>
      <c r="R549" s="18"/>
      <c r="S549" s="18"/>
      <c r="T549" s="18"/>
      <c r="U549" s="18"/>
      <c r="V549" s="18"/>
      <c r="W549" s="18"/>
      <c r="X549" s="18"/>
      <c r="Y549" s="18"/>
      <c r="Z549" s="18"/>
      <c r="AA549" s="18"/>
      <c r="AB549" s="18"/>
      <c r="AC549" s="18"/>
      <c r="AD549" s="18"/>
      <c r="AE549" s="18"/>
      <c r="AF549" s="18"/>
      <c r="AG549" s="18"/>
    </row>
    <row r="550" spans="1:33" ht="16.5" customHeight="1" x14ac:dyDescent="0.3">
      <c r="A550" s="18"/>
      <c r="B550" s="18"/>
      <c r="C550" s="191"/>
      <c r="D550" s="191"/>
      <c r="E550" s="18"/>
      <c r="F550" s="18"/>
      <c r="G550" s="18"/>
      <c r="H550" s="18"/>
      <c r="I550" s="18"/>
      <c r="J550" s="18"/>
      <c r="K550" s="18"/>
      <c r="L550" s="18"/>
      <c r="M550" s="18"/>
      <c r="N550" s="18"/>
      <c r="O550" s="18"/>
      <c r="P550" s="18"/>
      <c r="Q550" s="18"/>
      <c r="R550" s="18"/>
      <c r="S550" s="18"/>
      <c r="T550" s="18"/>
      <c r="U550" s="18"/>
      <c r="V550" s="18"/>
      <c r="W550" s="18"/>
      <c r="X550" s="18"/>
      <c r="Y550" s="18"/>
      <c r="Z550" s="18"/>
      <c r="AA550" s="18"/>
      <c r="AB550" s="18"/>
      <c r="AC550" s="18"/>
      <c r="AD550" s="18"/>
      <c r="AE550" s="18"/>
      <c r="AF550" s="18"/>
      <c r="AG550" s="18"/>
    </row>
    <row r="551" spans="1:33" ht="16.5" customHeight="1" x14ac:dyDescent="0.3">
      <c r="A551" s="18"/>
      <c r="B551" s="18"/>
      <c r="C551" s="191"/>
      <c r="D551" s="191"/>
      <c r="E551" s="18"/>
      <c r="F551" s="18"/>
      <c r="G551" s="18"/>
      <c r="H551" s="18"/>
      <c r="I551" s="18"/>
      <c r="J551" s="18"/>
      <c r="K551" s="18"/>
      <c r="L551" s="18"/>
      <c r="M551" s="18"/>
      <c r="N551" s="18"/>
      <c r="O551" s="18"/>
      <c r="P551" s="18"/>
      <c r="Q551" s="18"/>
      <c r="R551" s="18"/>
      <c r="S551" s="18"/>
      <c r="T551" s="18"/>
      <c r="U551" s="18"/>
      <c r="V551" s="18"/>
      <c r="W551" s="18"/>
      <c r="X551" s="18"/>
      <c r="Y551" s="18"/>
      <c r="Z551" s="18"/>
      <c r="AA551" s="18"/>
      <c r="AB551" s="18"/>
      <c r="AC551" s="18"/>
      <c r="AD551" s="18"/>
      <c r="AE551" s="18"/>
      <c r="AF551" s="18"/>
      <c r="AG551" s="18"/>
    </row>
    <row r="552" spans="1:33" ht="16.5" customHeight="1" x14ac:dyDescent="0.3">
      <c r="A552" s="18"/>
      <c r="B552" s="18"/>
      <c r="C552" s="191"/>
      <c r="D552" s="191"/>
      <c r="E552" s="18"/>
      <c r="F552" s="18"/>
      <c r="G552" s="18"/>
      <c r="H552" s="18"/>
      <c r="I552" s="18"/>
      <c r="J552" s="18"/>
      <c r="K552" s="18"/>
      <c r="L552" s="18"/>
      <c r="M552" s="18"/>
      <c r="N552" s="18"/>
      <c r="O552" s="18"/>
      <c r="P552" s="18"/>
      <c r="Q552" s="18"/>
      <c r="R552" s="18"/>
      <c r="S552" s="18"/>
      <c r="T552" s="18"/>
      <c r="U552" s="18"/>
      <c r="V552" s="18"/>
      <c r="W552" s="18"/>
      <c r="X552" s="18"/>
      <c r="Y552" s="18"/>
      <c r="Z552" s="18"/>
      <c r="AA552" s="18"/>
      <c r="AB552" s="18"/>
      <c r="AC552" s="18"/>
      <c r="AD552" s="18"/>
      <c r="AE552" s="18"/>
      <c r="AF552" s="18"/>
      <c r="AG552" s="18"/>
    </row>
    <row r="553" spans="1:33" ht="16.5" customHeight="1" x14ac:dyDescent="0.3">
      <c r="A553" s="18"/>
      <c r="B553" s="18"/>
      <c r="C553" s="191"/>
      <c r="D553" s="191"/>
      <c r="E553" s="18"/>
      <c r="F553" s="18"/>
      <c r="G553" s="18"/>
      <c r="H553" s="18"/>
      <c r="I553" s="18"/>
      <c r="J553" s="18"/>
      <c r="K553" s="18"/>
      <c r="L553" s="18"/>
      <c r="M553" s="18"/>
      <c r="N553" s="18"/>
      <c r="O553" s="18"/>
      <c r="P553" s="18"/>
      <c r="Q553" s="18"/>
      <c r="R553" s="18"/>
      <c r="S553" s="18"/>
      <c r="T553" s="18"/>
      <c r="U553" s="18"/>
      <c r="V553" s="18"/>
      <c r="W553" s="18"/>
      <c r="X553" s="18"/>
      <c r="Y553" s="18"/>
      <c r="Z553" s="18"/>
      <c r="AA553" s="18"/>
      <c r="AB553" s="18"/>
      <c r="AC553" s="18"/>
      <c r="AD553" s="18"/>
      <c r="AE553" s="18"/>
      <c r="AF553" s="18"/>
      <c r="AG553" s="18"/>
    </row>
    <row r="554" spans="1:33" ht="16.5" customHeight="1" x14ac:dyDescent="0.3">
      <c r="A554" s="18"/>
      <c r="B554" s="18"/>
      <c r="C554" s="191"/>
      <c r="D554" s="191"/>
      <c r="E554" s="18"/>
      <c r="F554" s="18"/>
      <c r="G554" s="18"/>
      <c r="H554" s="18"/>
      <c r="I554" s="18"/>
      <c r="J554" s="18"/>
      <c r="K554" s="18"/>
      <c r="L554" s="18"/>
      <c r="M554" s="18"/>
      <c r="N554" s="18"/>
      <c r="O554" s="18"/>
      <c r="P554" s="18"/>
      <c r="Q554" s="18"/>
      <c r="R554" s="18"/>
      <c r="S554" s="18"/>
      <c r="T554" s="18"/>
      <c r="U554" s="18"/>
      <c r="V554" s="18"/>
      <c r="W554" s="18"/>
      <c r="X554" s="18"/>
      <c r="Y554" s="18"/>
      <c r="Z554" s="18"/>
      <c r="AA554" s="18"/>
      <c r="AB554" s="18"/>
      <c r="AC554" s="18"/>
      <c r="AD554" s="18"/>
      <c r="AE554" s="18"/>
      <c r="AF554" s="18"/>
      <c r="AG554" s="18"/>
    </row>
    <row r="555" spans="1:33" ht="16.5" customHeight="1" x14ac:dyDescent="0.3">
      <c r="A555" s="18"/>
      <c r="B555" s="18"/>
      <c r="C555" s="191"/>
      <c r="D555" s="191"/>
      <c r="E555" s="18"/>
      <c r="F555" s="18"/>
      <c r="G555" s="18"/>
      <c r="H555" s="18"/>
      <c r="I555" s="18"/>
      <c r="J555" s="18"/>
      <c r="K555" s="18"/>
      <c r="L555" s="18"/>
      <c r="M555" s="18"/>
      <c r="N555" s="18"/>
      <c r="O555" s="18"/>
      <c r="P555" s="18"/>
      <c r="Q555" s="18"/>
      <c r="R555" s="18"/>
      <c r="S555" s="18"/>
      <c r="T555" s="18"/>
      <c r="U555" s="18"/>
      <c r="V555" s="18"/>
      <c r="W555" s="18"/>
      <c r="X555" s="18"/>
      <c r="Y555" s="18"/>
      <c r="Z555" s="18"/>
      <c r="AA555" s="18"/>
      <c r="AB555" s="18"/>
      <c r="AC555" s="18"/>
      <c r="AD555" s="18"/>
      <c r="AE555" s="18"/>
      <c r="AF555" s="18"/>
      <c r="AG555" s="18"/>
    </row>
    <row r="556" spans="1:33" ht="16.5" customHeight="1" x14ac:dyDescent="0.3">
      <c r="A556" s="18"/>
      <c r="B556" s="18"/>
      <c r="C556" s="191"/>
      <c r="D556" s="191"/>
      <c r="E556" s="18"/>
      <c r="F556" s="18"/>
      <c r="G556" s="18"/>
      <c r="H556" s="18"/>
      <c r="I556" s="18"/>
      <c r="J556" s="18"/>
      <c r="K556" s="18"/>
      <c r="L556" s="18"/>
      <c r="M556" s="18"/>
      <c r="N556" s="18"/>
      <c r="O556" s="18"/>
      <c r="P556" s="18"/>
      <c r="Q556" s="18"/>
      <c r="R556" s="18"/>
      <c r="S556" s="18"/>
      <c r="T556" s="18"/>
      <c r="U556" s="18"/>
      <c r="V556" s="18"/>
      <c r="W556" s="18"/>
      <c r="X556" s="18"/>
      <c r="Y556" s="18"/>
      <c r="Z556" s="18"/>
      <c r="AA556" s="18"/>
      <c r="AB556" s="18"/>
      <c r="AC556" s="18"/>
      <c r="AD556" s="18"/>
      <c r="AE556" s="18"/>
      <c r="AF556" s="18"/>
      <c r="AG556" s="18"/>
    </row>
    <row r="557" spans="1:33" ht="16.5" customHeight="1" x14ac:dyDescent="0.3">
      <c r="A557" s="18"/>
      <c r="B557" s="18"/>
      <c r="C557" s="191"/>
      <c r="D557" s="191"/>
      <c r="E557" s="18"/>
      <c r="F557" s="18"/>
      <c r="G557" s="18"/>
      <c r="H557" s="18"/>
      <c r="I557" s="18"/>
      <c r="J557" s="18"/>
      <c r="K557" s="18"/>
      <c r="L557" s="18"/>
      <c r="M557" s="18"/>
      <c r="N557" s="18"/>
      <c r="O557" s="18"/>
      <c r="P557" s="18"/>
      <c r="Q557" s="18"/>
      <c r="R557" s="18"/>
      <c r="S557" s="18"/>
      <c r="T557" s="18"/>
      <c r="U557" s="18"/>
      <c r="V557" s="18"/>
      <c r="W557" s="18"/>
      <c r="X557" s="18"/>
      <c r="Y557" s="18"/>
      <c r="Z557" s="18"/>
      <c r="AA557" s="18"/>
      <c r="AB557" s="18"/>
      <c r="AC557" s="18"/>
      <c r="AD557" s="18"/>
      <c r="AE557" s="18"/>
      <c r="AF557" s="18"/>
      <c r="AG557" s="18"/>
    </row>
    <row r="558" spans="1:33" ht="16.5" customHeight="1" x14ac:dyDescent="0.3">
      <c r="A558" s="18"/>
      <c r="B558" s="18"/>
      <c r="C558" s="191"/>
      <c r="D558" s="191"/>
      <c r="E558" s="18"/>
      <c r="F558" s="18"/>
      <c r="G558" s="18"/>
      <c r="H558" s="18"/>
      <c r="I558" s="18"/>
      <c r="J558" s="18"/>
      <c r="K558" s="18"/>
      <c r="L558" s="18"/>
      <c r="M558" s="18"/>
      <c r="N558" s="18"/>
      <c r="O558" s="18"/>
      <c r="P558" s="18"/>
      <c r="Q558" s="18"/>
      <c r="R558" s="18"/>
      <c r="S558" s="18"/>
      <c r="T558" s="18"/>
      <c r="U558" s="18"/>
      <c r="V558" s="18"/>
      <c r="W558" s="18"/>
      <c r="X558" s="18"/>
      <c r="Y558" s="18"/>
      <c r="Z558" s="18"/>
      <c r="AA558" s="18"/>
      <c r="AB558" s="18"/>
      <c r="AC558" s="18"/>
      <c r="AD558" s="18"/>
      <c r="AE558" s="18"/>
      <c r="AF558" s="18"/>
      <c r="AG558" s="18"/>
    </row>
    <row r="559" spans="1:33" ht="16.5" customHeight="1" x14ac:dyDescent="0.3">
      <c r="A559" s="18"/>
      <c r="B559" s="18"/>
      <c r="C559" s="191"/>
      <c r="D559" s="191"/>
      <c r="E559" s="18"/>
      <c r="F559" s="18"/>
      <c r="G559" s="18"/>
      <c r="H559" s="18"/>
      <c r="I559" s="18"/>
      <c r="J559" s="18"/>
      <c r="K559" s="18"/>
      <c r="L559" s="18"/>
      <c r="M559" s="18"/>
      <c r="N559" s="18"/>
      <c r="O559" s="18"/>
      <c r="P559" s="18"/>
      <c r="Q559" s="18"/>
      <c r="R559" s="18"/>
      <c r="S559" s="18"/>
      <c r="T559" s="18"/>
      <c r="U559" s="18"/>
      <c r="V559" s="18"/>
      <c r="W559" s="18"/>
      <c r="X559" s="18"/>
      <c r="Y559" s="18"/>
      <c r="Z559" s="18"/>
      <c r="AA559" s="18"/>
      <c r="AB559" s="18"/>
      <c r="AC559" s="18"/>
      <c r="AD559" s="18"/>
      <c r="AE559" s="18"/>
      <c r="AF559" s="18"/>
      <c r="AG559" s="18"/>
    </row>
    <row r="560" spans="1:33" ht="16.5" customHeight="1" x14ac:dyDescent="0.3">
      <c r="A560" s="18"/>
      <c r="B560" s="18"/>
      <c r="C560" s="191"/>
      <c r="D560" s="191"/>
      <c r="E560" s="18"/>
      <c r="F560" s="18"/>
      <c r="G560" s="18"/>
      <c r="H560" s="18"/>
      <c r="I560" s="18"/>
      <c r="J560" s="18"/>
      <c r="K560" s="18"/>
      <c r="L560" s="18"/>
      <c r="M560" s="18"/>
      <c r="N560" s="18"/>
      <c r="O560" s="18"/>
      <c r="P560" s="18"/>
      <c r="Q560" s="18"/>
      <c r="R560" s="18"/>
      <c r="S560" s="18"/>
      <c r="T560" s="18"/>
      <c r="U560" s="18"/>
      <c r="V560" s="18"/>
      <c r="W560" s="18"/>
      <c r="X560" s="18"/>
      <c r="Y560" s="18"/>
      <c r="Z560" s="18"/>
      <c r="AA560" s="18"/>
      <c r="AB560" s="18"/>
      <c r="AC560" s="18"/>
      <c r="AD560" s="18"/>
      <c r="AE560" s="18"/>
      <c r="AF560" s="18"/>
      <c r="AG560" s="18"/>
    </row>
    <row r="561" spans="1:33" ht="16.5" customHeight="1" x14ac:dyDescent="0.3">
      <c r="A561" s="18"/>
      <c r="B561" s="18"/>
      <c r="C561" s="191"/>
      <c r="D561" s="191"/>
      <c r="E561" s="18"/>
      <c r="F561" s="18"/>
      <c r="G561" s="18"/>
      <c r="H561" s="18"/>
      <c r="I561" s="18"/>
      <c r="J561" s="18"/>
      <c r="K561" s="18"/>
      <c r="L561" s="18"/>
      <c r="M561" s="18"/>
      <c r="N561" s="18"/>
      <c r="O561" s="18"/>
      <c r="P561" s="18"/>
      <c r="Q561" s="18"/>
      <c r="R561" s="18"/>
      <c r="S561" s="18"/>
      <c r="T561" s="18"/>
      <c r="U561" s="18"/>
      <c r="V561" s="18"/>
      <c r="W561" s="18"/>
      <c r="X561" s="18"/>
      <c r="Y561" s="18"/>
      <c r="Z561" s="18"/>
      <c r="AA561" s="18"/>
      <c r="AB561" s="18"/>
      <c r="AC561" s="18"/>
      <c r="AD561" s="18"/>
      <c r="AE561" s="18"/>
      <c r="AF561" s="18"/>
      <c r="AG561" s="18"/>
    </row>
    <row r="562" spans="1:33" ht="16.5" customHeight="1" x14ac:dyDescent="0.3">
      <c r="A562" s="18"/>
      <c r="B562" s="18"/>
      <c r="C562" s="191"/>
      <c r="D562" s="191"/>
      <c r="E562" s="18"/>
      <c r="F562" s="18"/>
      <c r="G562" s="18"/>
      <c r="H562" s="18"/>
      <c r="I562" s="18"/>
      <c r="J562" s="18"/>
      <c r="K562" s="18"/>
      <c r="L562" s="18"/>
      <c r="M562" s="18"/>
      <c r="N562" s="18"/>
      <c r="O562" s="18"/>
      <c r="P562" s="18"/>
      <c r="Q562" s="18"/>
      <c r="R562" s="18"/>
      <c r="S562" s="18"/>
      <c r="T562" s="18"/>
      <c r="U562" s="18"/>
      <c r="V562" s="18"/>
      <c r="W562" s="18"/>
      <c r="X562" s="18"/>
      <c r="Y562" s="18"/>
      <c r="Z562" s="18"/>
      <c r="AA562" s="18"/>
      <c r="AB562" s="18"/>
      <c r="AC562" s="18"/>
      <c r="AD562" s="18"/>
      <c r="AE562" s="18"/>
      <c r="AF562" s="18"/>
      <c r="AG562" s="18"/>
    </row>
    <row r="563" spans="1:33" ht="16.5" customHeight="1" x14ac:dyDescent="0.3">
      <c r="A563" s="18"/>
      <c r="B563" s="18"/>
      <c r="C563" s="191"/>
      <c r="D563" s="191"/>
      <c r="E563" s="18"/>
      <c r="F563" s="18"/>
      <c r="G563" s="18"/>
      <c r="H563" s="18"/>
      <c r="I563" s="18"/>
      <c r="J563" s="18"/>
      <c r="K563" s="18"/>
      <c r="L563" s="18"/>
      <c r="M563" s="18"/>
      <c r="N563" s="18"/>
      <c r="O563" s="18"/>
      <c r="P563" s="18"/>
      <c r="Q563" s="18"/>
      <c r="R563" s="18"/>
      <c r="S563" s="18"/>
      <c r="T563" s="18"/>
      <c r="U563" s="18"/>
      <c r="V563" s="18"/>
      <c r="W563" s="18"/>
      <c r="X563" s="18"/>
      <c r="Y563" s="18"/>
      <c r="Z563" s="18"/>
      <c r="AA563" s="18"/>
      <c r="AB563" s="18"/>
      <c r="AC563" s="18"/>
      <c r="AD563" s="18"/>
      <c r="AE563" s="18"/>
      <c r="AF563" s="18"/>
      <c r="AG563" s="18"/>
    </row>
    <row r="564" spans="1:33" ht="16.5" customHeight="1" x14ac:dyDescent="0.3">
      <c r="A564" s="18"/>
      <c r="B564" s="18"/>
      <c r="C564" s="191"/>
      <c r="D564" s="191"/>
      <c r="E564" s="18"/>
      <c r="F564" s="18"/>
      <c r="G564" s="18"/>
      <c r="H564" s="18"/>
      <c r="I564" s="18"/>
      <c r="J564" s="18"/>
      <c r="K564" s="18"/>
      <c r="L564" s="18"/>
      <c r="M564" s="18"/>
      <c r="N564" s="18"/>
      <c r="O564" s="18"/>
      <c r="P564" s="18"/>
      <c r="Q564" s="18"/>
      <c r="R564" s="18"/>
      <c r="S564" s="18"/>
      <c r="T564" s="18"/>
      <c r="U564" s="18"/>
      <c r="V564" s="18"/>
      <c r="W564" s="18"/>
      <c r="X564" s="18"/>
      <c r="Y564" s="18"/>
      <c r="Z564" s="18"/>
      <c r="AA564" s="18"/>
      <c r="AB564" s="18"/>
      <c r="AC564" s="18"/>
      <c r="AD564" s="18"/>
      <c r="AE564" s="18"/>
      <c r="AF564" s="18"/>
      <c r="AG564" s="18"/>
    </row>
    <row r="565" spans="1:33" ht="16.5" customHeight="1" x14ac:dyDescent="0.3">
      <c r="A565" s="18"/>
      <c r="B565" s="18"/>
      <c r="C565" s="191"/>
      <c r="D565" s="191"/>
      <c r="E565" s="18"/>
      <c r="F565" s="18"/>
      <c r="G565" s="18"/>
      <c r="H565" s="18"/>
      <c r="I565" s="18"/>
      <c r="J565" s="18"/>
      <c r="K565" s="18"/>
      <c r="L565" s="18"/>
      <c r="M565" s="18"/>
      <c r="N565" s="18"/>
      <c r="O565" s="18"/>
      <c r="P565" s="18"/>
      <c r="Q565" s="18"/>
      <c r="R565" s="18"/>
      <c r="S565" s="18"/>
      <c r="T565" s="18"/>
      <c r="U565" s="18"/>
      <c r="V565" s="18"/>
      <c r="W565" s="18"/>
      <c r="X565" s="18"/>
      <c r="Y565" s="18"/>
      <c r="Z565" s="18"/>
      <c r="AA565" s="18"/>
      <c r="AB565" s="18"/>
      <c r="AC565" s="18"/>
      <c r="AD565" s="18"/>
      <c r="AE565" s="18"/>
      <c r="AF565" s="18"/>
      <c r="AG565" s="18"/>
    </row>
    <row r="566" spans="1:33" ht="16.5" customHeight="1" x14ac:dyDescent="0.3">
      <c r="A566" s="18"/>
      <c r="B566" s="18"/>
      <c r="C566" s="191"/>
      <c r="D566" s="191"/>
      <c r="E566" s="18"/>
      <c r="F566" s="18"/>
      <c r="G566" s="18"/>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row>
    <row r="567" spans="1:33" ht="16.5" customHeight="1" x14ac:dyDescent="0.3">
      <c r="A567" s="18"/>
      <c r="B567" s="18"/>
      <c r="C567" s="191"/>
      <c r="D567" s="191"/>
      <c r="E567" s="18"/>
      <c r="F567" s="18"/>
      <c r="G567" s="18"/>
      <c r="H567" s="18"/>
      <c r="I567" s="18"/>
      <c r="J567" s="18"/>
      <c r="K567" s="18"/>
      <c r="L567" s="18"/>
      <c r="M567" s="18"/>
      <c r="N567" s="18"/>
      <c r="O567" s="18"/>
      <c r="P567" s="18"/>
      <c r="Q567" s="18"/>
      <c r="R567" s="18"/>
      <c r="S567" s="18"/>
      <c r="T567" s="18"/>
      <c r="U567" s="18"/>
      <c r="V567" s="18"/>
      <c r="W567" s="18"/>
      <c r="X567" s="18"/>
      <c r="Y567" s="18"/>
      <c r="Z567" s="18"/>
      <c r="AA567" s="18"/>
      <c r="AB567" s="18"/>
      <c r="AC567" s="18"/>
      <c r="AD567" s="18"/>
      <c r="AE567" s="18"/>
      <c r="AF567" s="18"/>
      <c r="AG567" s="18"/>
    </row>
    <row r="568" spans="1:33" ht="16.5" customHeight="1" x14ac:dyDescent="0.3">
      <c r="A568" s="18"/>
      <c r="B568" s="18"/>
      <c r="C568" s="191"/>
      <c r="D568" s="191"/>
      <c r="E568" s="18"/>
      <c r="F568" s="18"/>
      <c r="G568" s="18"/>
      <c r="H568" s="18"/>
      <c r="I568" s="18"/>
      <c r="J568" s="18"/>
      <c r="K568" s="18"/>
      <c r="L568" s="18"/>
      <c r="M568" s="18"/>
      <c r="N568" s="18"/>
      <c r="O568" s="18"/>
      <c r="P568" s="18"/>
      <c r="Q568" s="18"/>
      <c r="R568" s="18"/>
      <c r="S568" s="18"/>
      <c r="T568" s="18"/>
      <c r="U568" s="18"/>
      <c r="V568" s="18"/>
      <c r="W568" s="18"/>
      <c r="X568" s="18"/>
      <c r="Y568" s="18"/>
      <c r="Z568" s="18"/>
      <c r="AA568" s="18"/>
      <c r="AB568" s="18"/>
      <c r="AC568" s="18"/>
      <c r="AD568" s="18"/>
      <c r="AE568" s="18"/>
      <c r="AF568" s="18"/>
      <c r="AG568" s="18"/>
    </row>
    <row r="569" spans="1:33" ht="16.5" customHeight="1" x14ac:dyDescent="0.3">
      <c r="A569" s="18"/>
      <c r="B569" s="18"/>
      <c r="C569" s="191"/>
      <c r="D569" s="191"/>
      <c r="E569" s="18"/>
      <c r="F569" s="18"/>
      <c r="G569" s="18"/>
      <c r="H569" s="18"/>
      <c r="I569" s="18"/>
      <c r="J569" s="18"/>
      <c r="K569" s="18"/>
      <c r="L569" s="18"/>
      <c r="M569" s="18"/>
      <c r="N569" s="18"/>
      <c r="O569" s="18"/>
      <c r="P569" s="18"/>
      <c r="Q569" s="18"/>
      <c r="R569" s="18"/>
      <c r="S569" s="18"/>
      <c r="T569" s="18"/>
      <c r="U569" s="18"/>
      <c r="V569" s="18"/>
      <c r="W569" s="18"/>
      <c r="X569" s="18"/>
      <c r="Y569" s="18"/>
      <c r="Z569" s="18"/>
      <c r="AA569" s="18"/>
      <c r="AB569" s="18"/>
      <c r="AC569" s="18"/>
      <c r="AD569" s="18"/>
      <c r="AE569" s="18"/>
      <c r="AF569" s="18"/>
      <c r="AG569" s="18"/>
    </row>
    <row r="570" spans="1:33" ht="16.5" customHeight="1" x14ac:dyDescent="0.3">
      <c r="A570" s="18"/>
      <c r="B570" s="18"/>
      <c r="C570" s="191"/>
      <c r="D570" s="191"/>
      <c r="E570" s="18"/>
      <c r="F570" s="18"/>
      <c r="G570" s="18"/>
      <c r="H570" s="18"/>
      <c r="I570" s="18"/>
      <c r="J570" s="18"/>
      <c r="K570" s="18"/>
      <c r="L570" s="18"/>
      <c r="M570" s="18"/>
      <c r="N570" s="18"/>
      <c r="O570" s="18"/>
      <c r="P570" s="18"/>
      <c r="Q570" s="18"/>
      <c r="R570" s="18"/>
      <c r="S570" s="18"/>
      <c r="T570" s="18"/>
      <c r="U570" s="18"/>
      <c r="V570" s="18"/>
      <c r="W570" s="18"/>
      <c r="X570" s="18"/>
      <c r="Y570" s="18"/>
      <c r="Z570" s="18"/>
      <c r="AA570" s="18"/>
      <c r="AB570" s="18"/>
      <c r="AC570" s="18"/>
      <c r="AD570" s="18"/>
      <c r="AE570" s="18"/>
      <c r="AF570" s="18"/>
      <c r="AG570" s="18"/>
    </row>
    <row r="571" spans="1:33" ht="16.5" customHeight="1" x14ac:dyDescent="0.3">
      <c r="A571" s="18"/>
      <c r="B571" s="18"/>
      <c r="C571" s="191"/>
      <c r="D571" s="191"/>
      <c r="E571" s="18"/>
      <c r="F571" s="18"/>
      <c r="G571" s="18"/>
      <c r="H571" s="18"/>
      <c r="I571" s="18"/>
      <c r="J571" s="18"/>
      <c r="K571" s="18"/>
      <c r="L571" s="18"/>
      <c r="M571" s="18"/>
      <c r="N571" s="18"/>
      <c r="O571" s="18"/>
      <c r="P571" s="18"/>
      <c r="Q571" s="18"/>
      <c r="R571" s="18"/>
      <c r="S571" s="18"/>
      <c r="T571" s="18"/>
      <c r="U571" s="18"/>
      <c r="V571" s="18"/>
      <c r="W571" s="18"/>
      <c r="X571" s="18"/>
      <c r="Y571" s="18"/>
      <c r="Z571" s="18"/>
      <c r="AA571" s="18"/>
      <c r="AB571" s="18"/>
      <c r="AC571" s="18"/>
      <c r="AD571" s="18"/>
      <c r="AE571" s="18"/>
      <c r="AF571" s="18"/>
      <c r="AG571" s="18"/>
    </row>
    <row r="572" spans="1:33" ht="16.5" customHeight="1" x14ac:dyDescent="0.3">
      <c r="A572" s="18"/>
      <c r="B572" s="18"/>
      <c r="C572" s="191"/>
      <c r="D572" s="191"/>
      <c r="E572" s="18"/>
      <c r="F572" s="18"/>
      <c r="G572" s="18"/>
      <c r="H572" s="18"/>
      <c r="I572" s="18"/>
      <c r="J572" s="18"/>
      <c r="K572" s="18"/>
      <c r="L572" s="18"/>
      <c r="M572" s="18"/>
      <c r="N572" s="18"/>
      <c r="O572" s="18"/>
      <c r="P572" s="18"/>
      <c r="Q572" s="18"/>
      <c r="R572" s="18"/>
      <c r="S572" s="18"/>
      <c r="T572" s="18"/>
      <c r="U572" s="18"/>
      <c r="V572" s="18"/>
      <c r="W572" s="18"/>
      <c r="X572" s="18"/>
      <c r="Y572" s="18"/>
      <c r="Z572" s="18"/>
      <c r="AA572" s="18"/>
      <c r="AB572" s="18"/>
      <c r="AC572" s="18"/>
      <c r="AD572" s="18"/>
      <c r="AE572" s="18"/>
      <c r="AF572" s="18"/>
      <c r="AG572" s="18"/>
    </row>
    <row r="573" spans="1:33" ht="16.5" customHeight="1" x14ac:dyDescent="0.3">
      <c r="A573" s="18"/>
      <c r="B573" s="18"/>
      <c r="C573" s="191"/>
      <c r="D573" s="191"/>
      <c r="E573" s="18"/>
      <c r="F573" s="18"/>
      <c r="G573" s="18"/>
      <c r="H573" s="18"/>
      <c r="I573" s="18"/>
      <c r="J573" s="18"/>
      <c r="K573" s="18"/>
      <c r="L573" s="18"/>
      <c r="M573" s="18"/>
      <c r="N573" s="18"/>
      <c r="O573" s="18"/>
      <c r="P573" s="18"/>
      <c r="Q573" s="18"/>
      <c r="R573" s="18"/>
      <c r="S573" s="18"/>
      <c r="T573" s="18"/>
      <c r="U573" s="18"/>
      <c r="V573" s="18"/>
      <c r="W573" s="18"/>
      <c r="X573" s="18"/>
      <c r="Y573" s="18"/>
      <c r="Z573" s="18"/>
      <c r="AA573" s="18"/>
      <c r="AB573" s="18"/>
      <c r="AC573" s="18"/>
      <c r="AD573" s="18"/>
      <c r="AE573" s="18"/>
      <c r="AF573" s="18"/>
      <c r="AG573" s="18"/>
    </row>
    <row r="574" spans="1:33" ht="16.5" customHeight="1" x14ac:dyDescent="0.3">
      <c r="A574" s="18"/>
      <c r="B574" s="18"/>
      <c r="C574" s="191"/>
      <c r="D574" s="191"/>
      <c r="E574" s="18"/>
      <c r="F574" s="18"/>
      <c r="G574" s="18"/>
      <c r="H574" s="18"/>
      <c r="I574" s="18"/>
      <c r="J574" s="18"/>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row>
    <row r="575" spans="1:33" ht="16.5" customHeight="1" x14ac:dyDescent="0.3">
      <c r="A575" s="18"/>
      <c r="B575" s="18"/>
      <c r="C575" s="191"/>
      <c r="D575" s="191"/>
      <c r="E575" s="18"/>
      <c r="F575" s="18"/>
      <c r="G575" s="18"/>
      <c r="H575" s="18"/>
      <c r="I575" s="18"/>
      <c r="J575" s="18"/>
      <c r="K575" s="18"/>
      <c r="L575" s="18"/>
      <c r="M575" s="18"/>
      <c r="N575" s="18"/>
      <c r="O575" s="18"/>
      <c r="P575" s="18"/>
      <c r="Q575" s="18"/>
      <c r="R575" s="18"/>
      <c r="S575" s="18"/>
      <c r="T575" s="18"/>
      <c r="U575" s="18"/>
      <c r="V575" s="18"/>
      <c r="W575" s="18"/>
      <c r="X575" s="18"/>
      <c r="Y575" s="18"/>
      <c r="Z575" s="18"/>
      <c r="AA575" s="18"/>
      <c r="AB575" s="18"/>
      <c r="AC575" s="18"/>
      <c r="AD575" s="18"/>
      <c r="AE575" s="18"/>
      <c r="AF575" s="18"/>
      <c r="AG575" s="18"/>
    </row>
    <row r="576" spans="1:33" ht="16.5" customHeight="1" x14ac:dyDescent="0.3">
      <c r="A576" s="18"/>
      <c r="B576" s="18"/>
      <c r="C576" s="191"/>
      <c r="D576" s="191"/>
      <c r="E576" s="18"/>
      <c r="F576" s="18"/>
      <c r="G576" s="18"/>
      <c r="H576" s="18"/>
      <c r="I576" s="18"/>
      <c r="J576" s="18"/>
      <c r="K576" s="18"/>
      <c r="L576" s="18"/>
      <c r="M576" s="18"/>
      <c r="N576" s="18"/>
      <c r="O576" s="18"/>
      <c r="P576" s="18"/>
      <c r="Q576" s="18"/>
      <c r="R576" s="18"/>
      <c r="S576" s="18"/>
      <c r="T576" s="18"/>
      <c r="U576" s="18"/>
      <c r="V576" s="18"/>
      <c r="W576" s="18"/>
      <c r="X576" s="18"/>
      <c r="Y576" s="18"/>
      <c r="Z576" s="18"/>
      <c r="AA576" s="18"/>
      <c r="AB576" s="18"/>
      <c r="AC576" s="18"/>
      <c r="AD576" s="18"/>
      <c r="AE576" s="18"/>
      <c r="AF576" s="18"/>
      <c r="AG576" s="18"/>
    </row>
    <row r="577" spans="1:33" ht="16.5" customHeight="1" x14ac:dyDescent="0.3">
      <c r="A577" s="18"/>
      <c r="B577" s="18"/>
      <c r="C577" s="191"/>
      <c r="D577" s="191"/>
      <c r="E577" s="18"/>
      <c r="F577" s="18"/>
      <c r="G577" s="18"/>
      <c r="H577" s="18"/>
      <c r="I577" s="18"/>
      <c r="J577" s="18"/>
      <c r="K577" s="18"/>
      <c r="L577" s="18"/>
      <c r="M577" s="18"/>
      <c r="N577" s="18"/>
      <c r="O577" s="18"/>
      <c r="P577" s="18"/>
      <c r="Q577" s="18"/>
      <c r="R577" s="18"/>
      <c r="S577" s="18"/>
      <c r="T577" s="18"/>
      <c r="U577" s="18"/>
      <c r="V577" s="18"/>
      <c r="W577" s="18"/>
      <c r="X577" s="18"/>
      <c r="Y577" s="18"/>
      <c r="Z577" s="18"/>
      <c r="AA577" s="18"/>
      <c r="AB577" s="18"/>
      <c r="AC577" s="18"/>
      <c r="AD577" s="18"/>
      <c r="AE577" s="18"/>
      <c r="AF577" s="18"/>
      <c r="AG577" s="18"/>
    </row>
    <row r="578" spans="1:33" ht="16.5" customHeight="1" x14ac:dyDescent="0.3">
      <c r="A578" s="18"/>
      <c r="B578" s="18"/>
      <c r="C578" s="191"/>
      <c r="D578" s="191"/>
      <c r="E578" s="18"/>
      <c r="F578" s="18"/>
      <c r="G578" s="18"/>
      <c r="H578" s="18"/>
      <c r="I578" s="18"/>
      <c r="J578" s="18"/>
      <c r="K578" s="18"/>
      <c r="L578" s="18"/>
      <c r="M578" s="18"/>
      <c r="N578" s="18"/>
      <c r="O578" s="18"/>
      <c r="P578" s="18"/>
      <c r="Q578" s="18"/>
      <c r="R578" s="18"/>
      <c r="S578" s="18"/>
      <c r="T578" s="18"/>
      <c r="U578" s="18"/>
      <c r="V578" s="18"/>
      <c r="W578" s="18"/>
      <c r="X578" s="18"/>
      <c r="Y578" s="18"/>
      <c r="Z578" s="18"/>
      <c r="AA578" s="18"/>
      <c r="AB578" s="18"/>
      <c r="AC578" s="18"/>
      <c r="AD578" s="18"/>
      <c r="AE578" s="18"/>
      <c r="AF578" s="18"/>
      <c r="AG578" s="18"/>
    </row>
    <row r="579" spans="1:33" ht="16.5" customHeight="1" x14ac:dyDescent="0.3">
      <c r="A579" s="18"/>
      <c r="B579" s="18"/>
      <c r="C579" s="191"/>
      <c r="D579" s="191"/>
      <c r="E579" s="18"/>
      <c r="F579" s="18"/>
      <c r="G579" s="18"/>
      <c r="H579" s="18"/>
      <c r="I579" s="18"/>
      <c r="J579" s="18"/>
      <c r="K579" s="18"/>
      <c r="L579" s="18"/>
      <c r="M579" s="18"/>
      <c r="N579" s="18"/>
      <c r="O579" s="18"/>
      <c r="P579" s="18"/>
      <c r="Q579" s="18"/>
      <c r="R579" s="18"/>
      <c r="S579" s="18"/>
      <c r="T579" s="18"/>
      <c r="U579" s="18"/>
      <c r="V579" s="18"/>
      <c r="W579" s="18"/>
      <c r="X579" s="18"/>
      <c r="Y579" s="18"/>
      <c r="Z579" s="18"/>
      <c r="AA579" s="18"/>
      <c r="AB579" s="18"/>
      <c r="AC579" s="18"/>
      <c r="AD579" s="18"/>
      <c r="AE579" s="18"/>
      <c r="AF579" s="18"/>
      <c r="AG579" s="18"/>
    </row>
    <row r="580" spans="1:33" ht="16.5" customHeight="1" x14ac:dyDescent="0.3">
      <c r="A580" s="18"/>
      <c r="B580" s="18"/>
      <c r="C580" s="191"/>
      <c r="D580" s="191"/>
      <c r="E580" s="18"/>
      <c r="F580" s="18"/>
      <c r="G580" s="18"/>
      <c r="H580" s="18"/>
      <c r="I580" s="18"/>
      <c r="J580" s="18"/>
      <c r="K580" s="18"/>
      <c r="L580" s="18"/>
      <c r="M580" s="18"/>
      <c r="N580" s="18"/>
      <c r="O580" s="18"/>
      <c r="P580" s="18"/>
      <c r="Q580" s="18"/>
      <c r="R580" s="18"/>
      <c r="S580" s="18"/>
      <c r="T580" s="18"/>
      <c r="U580" s="18"/>
      <c r="V580" s="18"/>
      <c r="W580" s="18"/>
      <c r="X580" s="18"/>
      <c r="Y580" s="18"/>
      <c r="Z580" s="18"/>
      <c r="AA580" s="18"/>
      <c r="AB580" s="18"/>
      <c r="AC580" s="18"/>
      <c r="AD580" s="18"/>
      <c r="AE580" s="18"/>
      <c r="AF580" s="18"/>
      <c r="AG580" s="18"/>
    </row>
    <row r="581" spans="1:33" ht="16.5" customHeight="1" x14ac:dyDescent="0.3">
      <c r="A581" s="18"/>
      <c r="B581" s="18"/>
      <c r="C581" s="191"/>
      <c r="D581" s="191"/>
      <c r="E581" s="18"/>
      <c r="F581" s="18"/>
      <c r="G581" s="18"/>
      <c r="H581" s="18"/>
      <c r="I581" s="18"/>
      <c r="J581" s="18"/>
      <c r="K581" s="18"/>
      <c r="L581" s="18"/>
      <c r="M581" s="18"/>
      <c r="N581" s="18"/>
      <c r="O581" s="18"/>
      <c r="P581" s="18"/>
      <c r="Q581" s="18"/>
      <c r="R581" s="18"/>
      <c r="S581" s="18"/>
      <c r="T581" s="18"/>
      <c r="U581" s="18"/>
      <c r="V581" s="18"/>
      <c r="W581" s="18"/>
      <c r="X581" s="18"/>
      <c r="Y581" s="18"/>
      <c r="Z581" s="18"/>
      <c r="AA581" s="18"/>
      <c r="AB581" s="18"/>
      <c r="AC581" s="18"/>
      <c r="AD581" s="18"/>
      <c r="AE581" s="18"/>
      <c r="AF581" s="18"/>
      <c r="AG581" s="18"/>
    </row>
    <row r="582" spans="1:33" ht="16.5" customHeight="1" x14ac:dyDescent="0.3">
      <c r="A582" s="18"/>
      <c r="B582" s="18"/>
      <c r="C582" s="191"/>
      <c r="D582" s="191"/>
      <c r="E582" s="18"/>
      <c r="F582" s="18"/>
      <c r="G582" s="18"/>
      <c r="H582" s="18"/>
      <c r="I582" s="18"/>
      <c r="J582" s="18"/>
      <c r="K582" s="18"/>
      <c r="L582" s="18"/>
      <c r="M582" s="18"/>
      <c r="N582" s="18"/>
      <c r="O582" s="18"/>
      <c r="P582" s="18"/>
      <c r="Q582" s="18"/>
      <c r="R582" s="18"/>
      <c r="S582" s="18"/>
      <c r="T582" s="18"/>
      <c r="U582" s="18"/>
      <c r="V582" s="18"/>
      <c r="W582" s="18"/>
      <c r="X582" s="18"/>
      <c r="Y582" s="18"/>
      <c r="Z582" s="18"/>
      <c r="AA582" s="18"/>
      <c r="AB582" s="18"/>
      <c r="AC582" s="18"/>
      <c r="AD582" s="18"/>
      <c r="AE582" s="18"/>
      <c r="AF582" s="18"/>
      <c r="AG582" s="18"/>
    </row>
    <row r="583" spans="1:33" ht="16.5" customHeight="1" x14ac:dyDescent="0.3">
      <c r="A583" s="18"/>
      <c r="B583" s="18"/>
      <c r="C583" s="191"/>
      <c r="D583" s="191"/>
      <c r="E583" s="18"/>
      <c r="F583" s="18"/>
      <c r="G583" s="18"/>
      <c r="H583" s="18"/>
      <c r="I583" s="18"/>
      <c r="J583" s="18"/>
      <c r="K583" s="18"/>
      <c r="L583" s="18"/>
      <c r="M583" s="18"/>
      <c r="N583" s="18"/>
      <c r="O583" s="18"/>
      <c r="P583" s="18"/>
      <c r="Q583" s="18"/>
      <c r="R583" s="18"/>
      <c r="S583" s="18"/>
      <c r="T583" s="18"/>
      <c r="U583" s="18"/>
      <c r="V583" s="18"/>
      <c r="W583" s="18"/>
      <c r="X583" s="18"/>
      <c r="Y583" s="18"/>
      <c r="Z583" s="18"/>
      <c r="AA583" s="18"/>
      <c r="AB583" s="18"/>
      <c r="AC583" s="18"/>
      <c r="AD583" s="18"/>
      <c r="AE583" s="18"/>
      <c r="AF583" s="18"/>
      <c r="AG583" s="18"/>
    </row>
    <row r="584" spans="1:33" ht="16.5" customHeight="1" x14ac:dyDescent="0.3">
      <c r="A584" s="18"/>
      <c r="B584" s="18"/>
      <c r="C584" s="191"/>
      <c r="D584" s="191"/>
      <c r="E584" s="18"/>
      <c r="F584" s="18"/>
      <c r="G584" s="18"/>
      <c r="H584" s="18"/>
      <c r="I584" s="18"/>
      <c r="J584" s="18"/>
      <c r="K584" s="18"/>
      <c r="L584" s="18"/>
      <c r="M584" s="18"/>
      <c r="N584" s="18"/>
      <c r="O584" s="18"/>
      <c r="P584" s="18"/>
      <c r="Q584" s="18"/>
      <c r="R584" s="18"/>
      <c r="S584" s="18"/>
      <c r="T584" s="18"/>
      <c r="U584" s="18"/>
      <c r="V584" s="18"/>
      <c r="W584" s="18"/>
      <c r="X584" s="18"/>
      <c r="Y584" s="18"/>
      <c r="Z584" s="18"/>
      <c r="AA584" s="18"/>
      <c r="AB584" s="18"/>
      <c r="AC584" s="18"/>
      <c r="AD584" s="18"/>
      <c r="AE584" s="18"/>
      <c r="AF584" s="18"/>
      <c r="AG584" s="18"/>
    </row>
    <row r="585" spans="1:33" ht="16.5" customHeight="1" x14ac:dyDescent="0.3">
      <c r="A585" s="18"/>
      <c r="B585" s="18"/>
      <c r="C585" s="191"/>
      <c r="D585" s="191"/>
      <c r="E585" s="18"/>
      <c r="F585" s="18"/>
      <c r="G585" s="18"/>
      <c r="H585" s="18"/>
      <c r="I585" s="18"/>
      <c r="J585" s="18"/>
      <c r="K585" s="18"/>
      <c r="L585" s="18"/>
      <c r="M585" s="18"/>
      <c r="N585" s="18"/>
      <c r="O585" s="18"/>
      <c r="P585" s="18"/>
      <c r="Q585" s="18"/>
      <c r="R585" s="18"/>
      <c r="S585" s="18"/>
      <c r="T585" s="18"/>
      <c r="U585" s="18"/>
      <c r="V585" s="18"/>
      <c r="W585" s="18"/>
      <c r="X585" s="18"/>
      <c r="Y585" s="18"/>
      <c r="Z585" s="18"/>
      <c r="AA585" s="18"/>
      <c r="AB585" s="18"/>
      <c r="AC585" s="18"/>
      <c r="AD585" s="18"/>
      <c r="AE585" s="18"/>
      <c r="AF585" s="18"/>
      <c r="AG585" s="18"/>
    </row>
    <row r="586" spans="1:33" ht="16.5" customHeight="1" x14ac:dyDescent="0.3">
      <c r="A586" s="18"/>
      <c r="B586" s="18"/>
      <c r="C586" s="191"/>
      <c r="D586" s="191"/>
      <c r="E586" s="18"/>
      <c r="F586" s="18"/>
      <c r="G586" s="18"/>
      <c r="H586" s="18"/>
      <c r="I586" s="18"/>
      <c r="J586" s="18"/>
      <c r="K586" s="18"/>
      <c r="L586" s="18"/>
      <c r="M586" s="18"/>
      <c r="N586" s="18"/>
      <c r="O586" s="18"/>
      <c r="P586" s="18"/>
      <c r="Q586" s="18"/>
      <c r="R586" s="18"/>
      <c r="S586" s="18"/>
      <c r="T586" s="18"/>
      <c r="U586" s="18"/>
      <c r="V586" s="18"/>
      <c r="W586" s="18"/>
      <c r="X586" s="18"/>
      <c r="Y586" s="18"/>
      <c r="Z586" s="18"/>
      <c r="AA586" s="18"/>
      <c r="AB586" s="18"/>
      <c r="AC586" s="18"/>
      <c r="AD586" s="18"/>
      <c r="AE586" s="18"/>
      <c r="AF586" s="18"/>
      <c r="AG586" s="18"/>
    </row>
    <row r="587" spans="1:33" ht="16.5" customHeight="1" x14ac:dyDescent="0.3">
      <c r="A587" s="18"/>
      <c r="B587" s="18"/>
      <c r="C587" s="191"/>
      <c r="D587" s="191"/>
      <c r="E587" s="18"/>
      <c r="F587" s="18"/>
      <c r="G587" s="18"/>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row>
    <row r="588" spans="1:33" ht="16.5" customHeight="1" x14ac:dyDescent="0.3">
      <c r="A588" s="18"/>
      <c r="B588" s="18"/>
      <c r="C588" s="191"/>
      <c r="D588" s="191"/>
      <c r="E588" s="18"/>
      <c r="F588" s="18"/>
      <c r="G588" s="18"/>
      <c r="H588" s="18"/>
      <c r="I588" s="18"/>
      <c r="J588" s="18"/>
      <c r="K588" s="18"/>
      <c r="L588" s="18"/>
      <c r="M588" s="18"/>
      <c r="N588" s="18"/>
      <c r="O588" s="18"/>
      <c r="P588" s="18"/>
      <c r="Q588" s="18"/>
      <c r="R588" s="18"/>
      <c r="S588" s="18"/>
      <c r="T588" s="18"/>
      <c r="U588" s="18"/>
      <c r="V588" s="18"/>
      <c r="W588" s="18"/>
      <c r="X588" s="18"/>
      <c r="Y588" s="18"/>
      <c r="Z588" s="18"/>
      <c r="AA588" s="18"/>
      <c r="AB588" s="18"/>
      <c r="AC588" s="18"/>
      <c r="AD588" s="18"/>
      <c r="AE588" s="18"/>
      <c r="AF588" s="18"/>
      <c r="AG588" s="18"/>
    </row>
    <row r="589" spans="1:33" ht="16.5" customHeight="1" x14ac:dyDescent="0.3">
      <c r="A589" s="18"/>
      <c r="B589" s="18"/>
      <c r="C589" s="191"/>
      <c r="D589" s="191"/>
      <c r="E589" s="18"/>
      <c r="F589" s="18"/>
      <c r="G589" s="18"/>
      <c r="H589" s="18"/>
      <c r="I589" s="18"/>
      <c r="J589" s="18"/>
      <c r="K589" s="18"/>
      <c r="L589" s="18"/>
      <c r="M589" s="18"/>
      <c r="N589" s="18"/>
      <c r="O589" s="18"/>
      <c r="P589" s="18"/>
      <c r="Q589" s="18"/>
      <c r="R589" s="18"/>
      <c r="S589" s="18"/>
      <c r="T589" s="18"/>
      <c r="U589" s="18"/>
      <c r="V589" s="18"/>
      <c r="W589" s="18"/>
      <c r="X589" s="18"/>
      <c r="Y589" s="18"/>
      <c r="Z589" s="18"/>
      <c r="AA589" s="18"/>
      <c r="AB589" s="18"/>
      <c r="AC589" s="18"/>
      <c r="AD589" s="18"/>
      <c r="AE589" s="18"/>
      <c r="AF589" s="18"/>
      <c r="AG589" s="18"/>
    </row>
    <row r="590" spans="1:33" ht="16.5" customHeight="1" x14ac:dyDescent="0.3">
      <c r="A590" s="18"/>
      <c r="B590" s="18"/>
      <c r="C590" s="191"/>
      <c r="D590" s="191"/>
      <c r="E590" s="18"/>
      <c r="F590" s="18"/>
      <c r="G590" s="18"/>
      <c r="H590" s="18"/>
      <c r="I590" s="18"/>
      <c r="J590" s="18"/>
      <c r="K590" s="18"/>
      <c r="L590" s="18"/>
      <c r="M590" s="18"/>
      <c r="N590" s="18"/>
      <c r="O590" s="18"/>
      <c r="P590" s="18"/>
      <c r="Q590" s="18"/>
      <c r="R590" s="18"/>
      <c r="S590" s="18"/>
      <c r="T590" s="18"/>
      <c r="U590" s="18"/>
      <c r="V590" s="18"/>
      <c r="W590" s="18"/>
      <c r="X590" s="18"/>
      <c r="Y590" s="18"/>
      <c r="Z590" s="18"/>
      <c r="AA590" s="18"/>
      <c r="AB590" s="18"/>
      <c r="AC590" s="18"/>
      <c r="AD590" s="18"/>
      <c r="AE590" s="18"/>
      <c r="AF590" s="18"/>
      <c r="AG590" s="18"/>
    </row>
    <row r="591" spans="1:33" ht="16.5" customHeight="1" x14ac:dyDescent="0.3">
      <c r="A591" s="18"/>
      <c r="B591" s="18"/>
      <c r="C591" s="191"/>
      <c r="D591" s="191"/>
      <c r="E591" s="18"/>
      <c r="F591" s="18"/>
      <c r="G591" s="18"/>
      <c r="H591" s="18"/>
      <c r="I591" s="18"/>
      <c r="J591" s="18"/>
      <c r="K591" s="18"/>
      <c r="L591" s="18"/>
      <c r="M591" s="18"/>
      <c r="N591" s="18"/>
      <c r="O591" s="18"/>
      <c r="P591" s="18"/>
      <c r="Q591" s="18"/>
      <c r="R591" s="18"/>
      <c r="S591" s="18"/>
      <c r="T591" s="18"/>
      <c r="U591" s="18"/>
      <c r="V591" s="18"/>
      <c r="W591" s="18"/>
      <c r="X591" s="18"/>
      <c r="Y591" s="18"/>
      <c r="Z591" s="18"/>
      <c r="AA591" s="18"/>
      <c r="AB591" s="18"/>
      <c r="AC591" s="18"/>
      <c r="AD591" s="18"/>
      <c r="AE591" s="18"/>
      <c r="AF591" s="18"/>
      <c r="AG591" s="18"/>
    </row>
    <row r="592" spans="1:33" ht="16.5" customHeight="1" x14ac:dyDescent="0.3">
      <c r="A592" s="18"/>
      <c r="B592" s="18"/>
      <c r="C592" s="191"/>
      <c r="D592" s="191"/>
      <c r="E592" s="18"/>
      <c r="F592" s="18"/>
      <c r="G592" s="18"/>
      <c r="H592" s="18"/>
      <c r="I592" s="18"/>
      <c r="J592" s="18"/>
      <c r="K592" s="18"/>
      <c r="L592" s="18"/>
      <c r="M592" s="18"/>
      <c r="N592" s="18"/>
      <c r="O592" s="18"/>
      <c r="P592" s="18"/>
      <c r="Q592" s="18"/>
      <c r="R592" s="18"/>
      <c r="S592" s="18"/>
      <c r="T592" s="18"/>
      <c r="U592" s="18"/>
      <c r="V592" s="18"/>
      <c r="W592" s="18"/>
      <c r="X592" s="18"/>
      <c r="Y592" s="18"/>
      <c r="Z592" s="18"/>
      <c r="AA592" s="18"/>
      <c r="AB592" s="18"/>
      <c r="AC592" s="18"/>
      <c r="AD592" s="18"/>
      <c r="AE592" s="18"/>
      <c r="AF592" s="18"/>
      <c r="AG592" s="18"/>
    </row>
    <row r="593" spans="1:33" ht="16.5" customHeight="1" x14ac:dyDescent="0.3">
      <c r="A593" s="18"/>
      <c r="B593" s="18"/>
      <c r="C593" s="191"/>
      <c r="D593" s="191"/>
      <c r="E593" s="18"/>
      <c r="F593" s="18"/>
      <c r="G593" s="18"/>
      <c r="H593" s="18"/>
      <c r="I593" s="18"/>
      <c r="J593" s="18"/>
      <c r="K593" s="18"/>
      <c r="L593" s="18"/>
      <c r="M593" s="18"/>
      <c r="N593" s="18"/>
      <c r="O593" s="18"/>
      <c r="P593" s="18"/>
      <c r="Q593" s="18"/>
      <c r="R593" s="18"/>
      <c r="S593" s="18"/>
      <c r="T593" s="18"/>
      <c r="U593" s="18"/>
      <c r="V593" s="18"/>
      <c r="W593" s="18"/>
      <c r="X593" s="18"/>
      <c r="Y593" s="18"/>
      <c r="Z593" s="18"/>
      <c r="AA593" s="18"/>
      <c r="AB593" s="18"/>
      <c r="AC593" s="18"/>
      <c r="AD593" s="18"/>
      <c r="AE593" s="18"/>
      <c r="AF593" s="18"/>
      <c r="AG593" s="18"/>
    </row>
    <row r="594" spans="1:33" ht="16.5" customHeight="1" x14ac:dyDescent="0.3">
      <c r="A594" s="18"/>
      <c r="B594" s="18"/>
      <c r="C594" s="191"/>
      <c r="D594" s="191"/>
      <c r="E594" s="18"/>
      <c r="F594" s="18"/>
      <c r="G594" s="18"/>
      <c r="H594" s="18"/>
      <c r="I594" s="18"/>
      <c r="J594" s="18"/>
      <c r="K594" s="18"/>
      <c r="L594" s="18"/>
      <c r="M594" s="18"/>
      <c r="N594" s="18"/>
      <c r="O594" s="18"/>
      <c r="P594" s="18"/>
      <c r="Q594" s="18"/>
      <c r="R594" s="18"/>
      <c r="S594" s="18"/>
      <c r="T594" s="18"/>
      <c r="U594" s="18"/>
      <c r="V594" s="18"/>
      <c r="W594" s="18"/>
      <c r="X594" s="18"/>
      <c r="Y594" s="18"/>
      <c r="Z594" s="18"/>
      <c r="AA594" s="18"/>
      <c r="AB594" s="18"/>
      <c r="AC594" s="18"/>
      <c r="AD594" s="18"/>
      <c r="AE594" s="18"/>
      <c r="AF594" s="18"/>
      <c r="AG594" s="18"/>
    </row>
    <row r="595" spans="1:33" ht="16.5" customHeight="1" x14ac:dyDescent="0.3">
      <c r="A595" s="18"/>
      <c r="B595" s="18"/>
      <c r="C595" s="191"/>
      <c r="D595" s="191"/>
      <c r="E595" s="18"/>
      <c r="F595" s="18"/>
      <c r="G595" s="18"/>
      <c r="H595" s="18"/>
      <c r="I595" s="18"/>
      <c r="J595" s="18"/>
      <c r="K595" s="18"/>
      <c r="L595" s="18"/>
      <c r="M595" s="18"/>
      <c r="N595" s="18"/>
      <c r="O595" s="18"/>
      <c r="P595" s="18"/>
      <c r="Q595" s="18"/>
      <c r="R595" s="18"/>
      <c r="S595" s="18"/>
      <c r="T595" s="18"/>
      <c r="U595" s="18"/>
      <c r="V595" s="18"/>
      <c r="W595" s="18"/>
      <c r="X595" s="18"/>
      <c r="Y595" s="18"/>
      <c r="Z595" s="18"/>
      <c r="AA595" s="18"/>
      <c r="AB595" s="18"/>
      <c r="AC595" s="18"/>
      <c r="AD595" s="18"/>
      <c r="AE595" s="18"/>
      <c r="AF595" s="18"/>
      <c r="AG595" s="18"/>
    </row>
    <row r="596" spans="1:33" ht="16.5" customHeight="1" x14ac:dyDescent="0.3">
      <c r="A596" s="18"/>
      <c r="B596" s="18"/>
      <c r="C596" s="191"/>
      <c r="D596" s="191"/>
      <c r="E596" s="18"/>
      <c r="F596" s="18"/>
      <c r="G596" s="18"/>
      <c r="H596" s="18"/>
      <c r="I596" s="18"/>
      <c r="J596" s="18"/>
      <c r="K596" s="18"/>
      <c r="L596" s="18"/>
      <c r="M596" s="18"/>
      <c r="N596" s="18"/>
      <c r="O596" s="18"/>
      <c r="P596" s="18"/>
      <c r="Q596" s="18"/>
      <c r="R596" s="18"/>
      <c r="S596" s="18"/>
      <c r="T596" s="18"/>
      <c r="U596" s="18"/>
      <c r="V596" s="18"/>
      <c r="W596" s="18"/>
      <c r="X596" s="18"/>
      <c r="Y596" s="18"/>
      <c r="Z596" s="18"/>
      <c r="AA596" s="18"/>
      <c r="AB596" s="18"/>
      <c r="AC596" s="18"/>
      <c r="AD596" s="18"/>
      <c r="AE596" s="18"/>
      <c r="AF596" s="18"/>
      <c r="AG596" s="18"/>
    </row>
    <row r="597" spans="1:33" ht="16.5" customHeight="1" x14ac:dyDescent="0.3">
      <c r="A597" s="18"/>
      <c r="B597" s="18"/>
      <c r="C597" s="191"/>
      <c r="D597" s="191"/>
      <c r="E597" s="18"/>
      <c r="F597" s="18"/>
      <c r="G597" s="18"/>
      <c r="H597" s="18"/>
      <c r="I597" s="18"/>
      <c r="J597" s="18"/>
      <c r="K597" s="18"/>
      <c r="L597" s="18"/>
      <c r="M597" s="18"/>
      <c r="N597" s="18"/>
      <c r="O597" s="18"/>
      <c r="P597" s="18"/>
      <c r="Q597" s="18"/>
      <c r="R597" s="18"/>
      <c r="S597" s="18"/>
      <c r="T597" s="18"/>
      <c r="U597" s="18"/>
      <c r="V597" s="18"/>
      <c r="W597" s="18"/>
      <c r="X597" s="18"/>
      <c r="Y597" s="18"/>
      <c r="Z597" s="18"/>
      <c r="AA597" s="18"/>
      <c r="AB597" s="18"/>
      <c r="AC597" s="18"/>
      <c r="AD597" s="18"/>
      <c r="AE597" s="18"/>
      <c r="AF597" s="18"/>
      <c r="AG597" s="18"/>
    </row>
    <row r="598" spans="1:33" ht="16.5" customHeight="1" x14ac:dyDescent="0.3">
      <c r="A598" s="18"/>
      <c r="B598" s="18"/>
      <c r="C598" s="191"/>
      <c r="D598" s="191"/>
      <c r="E598" s="18"/>
      <c r="F598" s="18"/>
      <c r="G598" s="18"/>
      <c r="H598" s="18"/>
      <c r="I598" s="18"/>
      <c r="J598" s="18"/>
      <c r="K598" s="18"/>
      <c r="L598" s="18"/>
      <c r="M598" s="18"/>
      <c r="N598" s="18"/>
      <c r="O598" s="18"/>
      <c r="P598" s="18"/>
      <c r="Q598" s="18"/>
      <c r="R598" s="18"/>
      <c r="S598" s="18"/>
      <c r="T598" s="18"/>
      <c r="U598" s="18"/>
      <c r="V598" s="18"/>
      <c r="W598" s="18"/>
      <c r="X598" s="18"/>
      <c r="Y598" s="18"/>
      <c r="Z598" s="18"/>
      <c r="AA598" s="18"/>
      <c r="AB598" s="18"/>
      <c r="AC598" s="18"/>
      <c r="AD598" s="18"/>
      <c r="AE598" s="18"/>
      <c r="AF598" s="18"/>
      <c r="AG598" s="18"/>
    </row>
    <row r="599" spans="1:33" ht="16.5" customHeight="1" x14ac:dyDescent="0.3">
      <c r="A599" s="18"/>
      <c r="B599" s="18"/>
      <c r="C599" s="191"/>
      <c r="D599" s="191"/>
      <c r="E599" s="18"/>
      <c r="F599" s="18"/>
      <c r="G599" s="18"/>
      <c r="H599" s="18"/>
      <c r="I599" s="18"/>
      <c r="J599" s="18"/>
      <c r="K599" s="18"/>
      <c r="L599" s="18"/>
      <c r="M599" s="18"/>
      <c r="N599" s="18"/>
      <c r="O599" s="18"/>
      <c r="P599" s="18"/>
      <c r="Q599" s="18"/>
      <c r="R599" s="18"/>
      <c r="S599" s="18"/>
      <c r="T599" s="18"/>
      <c r="U599" s="18"/>
      <c r="V599" s="18"/>
      <c r="W599" s="18"/>
      <c r="X599" s="18"/>
      <c r="Y599" s="18"/>
      <c r="Z599" s="18"/>
      <c r="AA599" s="18"/>
      <c r="AB599" s="18"/>
      <c r="AC599" s="18"/>
      <c r="AD599" s="18"/>
      <c r="AE599" s="18"/>
      <c r="AF599" s="18"/>
      <c r="AG599" s="18"/>
    </row>
    <row r="600" spans="1:33" ht="16.5" customHeight="1" x14ac:dyDescent="0.3">
      <c r="A600" s="18"/>
      <c r="B600" s="18"/>
      <c r="C600" s="191"/>
      <c r="D600" s="191"/>
      <c r="E600" s="18"/>
      <c r="F600" s="18"/>
      <c r="G600" s="18"/>
      <c r="H600" s="18"/>
      <c r="I600" s="18"/>
      <c r="J600" s="18"/>
      <c r="K600" s="18"/>
      <c r="L600" s="18"/>
      <c r="M600" s="18"/>
      <c r="N600" s="18"/>
      <c r="O600" s="18"/>
      <c r="P600" s="18"/>
      <c r="Q600" s="18"/>
      <c r="R600" s="18"/>
      <c r="S600" s="18"/>
      <c r="T600" s="18"/>
      <c r="U600" s="18"/>
      <c r="V600" s="18"/>
      <c r="W600" s="18"/>
      <c r="X600" s="18"/>
      <c r="Y600" s="18"/>
      <c r="Z600" s="18"/>
      <c r="AA600" s="18"/>
      <c r="AB600" s="18"/>
      <c r="AC600" s="18"/>
      <c r="AD600" s="18"/>
      <c r="AE600" s="18"/>
      <c r="AF600" s="18"/>
      <c r="AG600" s="18"/>
    </row>
    <row r="601" spans="1:33" ht="16.5" customHeight="1" x14ac:dyDescent="0.3">
      <c r="A601" s="18"/>
      <c r="B601" s="18"/>
      <c r="C601" s="191"/>
      <c r="D601" s="191"/>
      <c r="E601" s="18"/>
      <c r="F601" s="18"/>
      <c r="G601" s="18"/>
      <c r="H601" s="18"/>
      <c r="I601" s="18"/>
      <c r="J601" s="18"/>
      <c r="K601" s="18"/>
      <c r="L601" s="18"/>
      <c r="M601" s="18"/>
      <c r="N601" s="18"/>
      <c r="O601" s="18"/>
      <c r="P601" s="18"/>
      <c r="Q601" s="18"/>
      <c r="R601" s="18"/>
      <c r="S601" s="18"/>
      <c r="T601" s="18"/>
      <c r="U601" s="18"/>
      <c r="V601" s="18"/>
      <c r="W601" s="18"/>
      <c r="X601" s="18"/>
      <c r="Y601" s="18"/>
      <c r="Z601" s="18"/>
      <c r="AA601" s="18"/>
      <c r="AB601" s="18"/>
      <c r="AC601" s="18"/>
      <c r="AD601" s="18"/>
      <c r="AE601" s="18"/>
      <c r="AF601" s="18"/>
      <c r="AG601" s="18"/>
    </row>
    <row r="602" spans="1:33" ht="16.5" customHeight="1" x14ac:dyDescent="0.3">
      <c r="A602" s="18"/>
      <c r="B602" s="18"/>
      <c r="C602" s="191"/>
      <c r="D602" s="191"/>
      <c r="E602" s="18"/>
      <c r="F602" s="18"/>
      <c r="G602" s="18"/>
      <c r="H602" s="18"/>
      <c r="I602" s="18"/>
      <c r="J602" s="18"/>
      <c r="K602" s="18"/>
      <c r="L602" s="18"/>
      <c r="M602" s="18"/>
      <c r="N602" s="18"/>
      <c r="O602" s="18"/>
      <c r="P602" s="18"/>
      <c r="Q602" s="18"/>
      <c r="R602" s="18"/>
      <c r="S602" s="18"/>
      <c r="T602" s="18"/>
      <c r="U602" s="18"/>
      <c r="V602" s="18"/>
      <c r="W602" s="18"/>
      <c r="X602" s="18"/>
      <c r="Y602" s="18"/>
      <c r="Z602" s="18"/>
      <c r="AA602" s="18"/>
      <c r="AB602" s="18"/>
      <c r="AC602" s="18"/>
      <c r="AD602" s="18"/>
      <c r="AE602" s="18"/>
      <c r="AF602" s="18"/>
      <c r="AG602" s="18"/>
    </row>
    <row r="603" spans="1:33" ht="16.5" customHeight="1" x14ac:dyDescent="0.3">
      <c r="A603" s="18"/>
      <c r="B603" s="18"/>
      <c r="C603" s="191"/>
      <c r="D603" s="191"/>
      <c r="E603" s="18"/>
      <c r="F603" s="18"/>
      <c r="G603" s="18"/>
      <c r="H603" s="18"/>
      <c r="I603" s="18"/>
      <c r="J603" s="18"/>
      <c r="K603" s="18"/>
      <c r="L603" s="18"/>
      <c r="M603" s="18"/>
      <c r="N603" s="18"/>
      <c r="O603" s="18"/>
      <c r="P603" s="18"/>
      <c r="Q603" s="18"/>
      <c r="R603" s="18"/>
      <c r="S603" s="18"/>
      <c r="T603" s="18"/>
      <c r="U603" s="18"/>
      <c r="V603" s="18"/>
      <c r="W603" s="18"/>
      <c r="X603" s="18"/>
      <c r="Y603" s="18"/>
      <c r="Z603" s="18"/>
      <c r="AA603" s="18"/>
      <c r="AB603" s="18"/>
      <c r="AC603" s="18"/>
      <c r="AD603" s="18"/>
      <c r="AE603" s="18"/>
      <c r="AF603" s="18"/>
      <c r="AG603" s="18"/>
    </row>
    <row r="604" spans="1:33" ht="16.5" customHeight="1" x14ac:dyDescent="0.3">
      <c r="A604" s="18"/>
      <c r="B604" s="18"/>
      <c r="C604" s="191"/>
      <c r="D604" s="191"/>
      <c r="E604" s="18"/>
      <c r="F604" s="18"/>
      <c r="G604" s="18"/>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row>
    <row r="605" spans="1:33" ht="16.5" customHeight="1" x14ac:dyDescent="0.3">
      <c r="A605" s="18"/>
      <c r="B605" s="18"/>
      <c r="C605" s="191"/>
      <c r="D605" s="191"/>
      <c r="E605" s="18"/>
      <c r="F605" s="18"/>
      <c r="G605" s="18"/>
      <c r="H605" s="18"/>
      <c r="I605" s="18"/>
      <c r="J605" s="18"/>
      <c r="K605" s="18"/>
      <c r="L605" s="18"/>
      <c r="M605" s="18"/>
      <c r="N605" s="18"/>
      <c r="O605" s="18"/>
      <c r="P605" s="18"/>
      <c r="Q605" s="18"/>
      <c r="R605" s="18"/>
      <c r="S605" s="18"/>
      <c r="T605" s="18"/>
      <c r="U605" s="18"/>
      <c r="V605" s="18"/>
      <c r="W605" s="18"/>
      <c r="X605" s="18"/>
      <c r="Y605" s="18"/>
      <c r="Z605" s="18"/>
      <c r="AA605" s="18"/>
      <c r="AB605" s="18"/>
      <c r="AC605" s="18"/>
      <c r="AD605" s="18"/>
      <c r="AE605" s="18"/>
      <c r="AF605" s="18"/>
      <c r="AG605" s="18"/>
    </row>
    <row r="606" spans="1:33" ht="16.5" customHeight="1" x14ac:dyDescent="0.3">
      <c r="A606" s="18"/>
      <c r="B606" s="18"/>
      <c r="C606" s="191"/>
      <c r="D606" s="191"/>
      <c r="E606" s="18"/>
      <c r="F606" s="18"/>
      <c r="G606" s="18"/>
      <c r="H606" s="18"/>
      <c r="I606" s="18"/>
      <c r="J606" s="18"/>
      <c r="K606" s="18"/>
      <c r="L606" s="18"/>
      <c r="M606" s="18"/>
      <c r="N606" s="18"/>
      <c r="O606" s="18"/>
      <c r="P606" s="18"/>
      <c r="Q606" s="18"/>
      <c r="R606" s="18"/>
      <c r="S606" s="18"/>
      <c r="T606" s="18"/>
      <c r="U606" s="18"/>
      <c r="V606" s="18"/>
      <c r="W606" s="18"/>
      <c r="X606" s="18"/>
      <c r="Y606" s="18"/>
      <c r="Z606" s="18"/>
      <c r="AA606" s="18"/>
      <c r="AB606" s="18"/>
      <c r="AC606" s="18"/>
      <c r="AD606" s="18"/>
      <c r="AE606" s="18"/>
      <c r="AF606" s="18"/>
      <c r="AG606" s="18"/>
    </row>
    <row r="607" spans="1:33" ht="16.5" customHeight="1" x14ac:dyDescent="0.3">
      <c r="A607" s="18"/>
      <c r="B607" s="18"/>
      <c r="C607" s="191"/>
      <c r="D607" s="191"/>
      <c r="E607" s="18"/>
      <c r="F607" s="18"/>
      <c r="G607" s="18"/>
      <c r="H607" s="18"/>
      <c r="I607" s="18"/>
      <c r="J607" s="18"/>
      <c r="K607" s="18"/>
      <c r="L607" s="18"/>
      <c r="M607" s="18"/>
      <c r="N607" s="18"/>
      <c r="O607" s="18"/>
      <c r="P607" s="18"/>
      <c r="Q607" s="18"/>
      <c r="R607" s="18"/>
      <c r="S607" s="18"/>
      <c r="T607" s="18"/>
      <c r="U607" s="18"/>
      <c r="V607" s="18"/>
      <c r="W607" s="18"/>
      <c r="X607" s="18"/>
      <c r="Y607" s="18"/>
      <c r="Z607" s="18"/>
      <c r="AA607" s="18"/>
      <c r="AB607" s="18"/>
      <c r="AC607" s="18"/>
      <c r="AD607" s="18"/>
      <c r="AE607" s="18"/>
      <c r="AF607" s="18"/>
      <c r="AG607" s="18"/>
    </row>
    <row r="608" spans="1:33" ht="16.5" customHeight="1" x14ac:dyDescent="0.3">
      <c r="A608" s="18"/>
      <c r="B608" s="18"/>
      <c r="C608" s="191"/>
      <c r="D608" s="191"/>
      <c r="E608" s="18"/>
      <c r="F608" s="18"/>
      <c r="G608" s="18"/>
      <c r="H608" s="18"/>
      <c r="I608" s="18"/>
      <c r="J608" s="18"/>
      <c r="K608" s="18"/>
      <c r="L608" s="18"/>
      <c r="M608" s="18"/>
      <c r="N608" s="18"/>
      <c r="O608" s="18"/>
      <c r="P608" s="18"/>
      <c r="Q608" s="18"/>
      <c r="R608" s="18"/>
      <c r="S608" s="18"/>
      <c r="T608" s="18"/>
      <c r="U608" s="18"/>
      <c r="V608" s="18"/>
      <c r="W608" s="18"/>
      <c r="X608" s="18"/>
      <c r="Y608" s="18"/>
      <c r="Z608" s="18"/>
      <c r="AA608" s="18"/>
      <c r="AB608" s="18"/>
      <c r="AC608" s="18"/>
      <c r="AD608" s="18"/>
      <c r="AE608" s="18"/>
      <c r="AF608" s="18"/>
      <c r="AG608" s="18"/>
    </row>
    <row r="609" spans="1:33" ht="16.5" customHeight="1" x14ac:dyDescent="0.3">
      <c r="A609" s="18"/>
      <c r="B609" s="18"/>
      <c r="C609" s="191"/>
      <c r="D609" s="191"/>
      <c r="E609" s="18"/>
      <c r="F609" s="18"/>
      <c r="G609" s="18"/>
      <c r="H609" s="18"/>
      <c r="I609" s="18"/>
      <c r="J609" s="18"/>
      <c r="K609" s="18"/>
      <c r="L609" s="18"/>
      <c r="M609" s="18"/>
      <c r="N609" s="18"/>
      <c r="O609" s="18"/>
      <c r="P609" s="18"/>
      <c r="Q609" s="18"/>
      <c r="R609" s="18"/>
      <c r="S609" s="18"/>
      <c r="T609" s="18"/>
      <c r="U609" s="18"/>
      <c r="V609" s="18"/>
      <c r="W609" s="18"/>
      <c r="X609" s="18"/>
      <c r="Y609" s="18"/>
      <c r="Z609" s="18"/>
      <c r="AA609" s="18"/>
      <c r="AB609" s="18"/>
      <c r="AC609" s="18"/>
      <c r="AD609" s="18"/>
      <c r="AE609" s="18"/>
      <c r="AF609" s="18"/>
      <c r="AG609" s="18"/>
    </row>
    <row r="610" spans="1:33" ht="16.5" customHeight="1" x14ac:dyDescent="0.3">
      <c r="A610" s="18"/>
      <c r="B610" s="18"/>
      <c r="C610" s="191"/>
      <c r="D610" s="191"/>
      <c r="E610" s="18"/>
      <c r="F610" s="18"/>
      <c r="G610" s="18"/>
      <c r="H610" s="18"/>
      <c r="I610" s="18"/>
      <c r="J610" s="18"/>
      <c r="K610" s="18"/>
      <c r="L610" s="18"/>
      <c r="M610" s="18"/>
      <c r="N610" s="18"/>
      <c r="O610" s="18"/>
      <c r="P610" s="18"/>
      <c r="Q610" s="18"/>
      <c r="R610" s="18"/>
      <c r="S610" s="18"/>
      <c r="T610" s="18"/>
      <c r="U610" s="18"/>
      <c r="V610" s="18"/>
      <c r="W610" s="18"/>
      <c r="X610" s="18"/>
      <c r="Y610" s="18"/>
      <c r="Z610" s="18"/>
      <c r="AA610" s="18"/>
      <c r="AB610" s="18"/>
      <c r="AC610" s="18"/>
      <c r="AD610" s="18"/>
      <c r="AE610" s="18"/>
      <c r="AF610" s="18"/>
      <c r="AG610" s="18"/>
    </row>
    <row r="611" spans="1:33" ht="16.5" customHeight="1" x14ac:dyDescent="0.3">
      <c r="A611" s="18"/>
      <c r="B611" s="18"/>
      <c r="C611" s="191"/>
      <c r="D611" s="191"/>
      <c r="E611" s="18"/>
      <c r="F611" s="18"/>
      <c r="G611" s="18"/>
      <c r="H611" s="18"/>
      <c r="I611" s="18"/>
      <c r="J611" s="18"/>
      <c r="K611" s="18"/>
      <c r="L611" s="18"/>
      <c r="M611" s="18"/>
      <c r="N611" s="18"/>
      <c r="O611" s="18"/>
      <c r="P611" s="18"/>
      <c r="Q611" s="18"/>
      <c r="R611" s="18"/>
      <c r="S611" s="18"/>
      <c r="T611" s="18"/>
      <c r="U611" s="18"/>
      <c r="V611" s="18"/>
      <c r="W611" s="18"/>
      <c r="X611" s="18"/>
      <c r="Y611" s="18"/>
      <c r="Z611" s="18"/>
      <c r="AA611" s="18"/>
      <c r="AB611" s="18"/>
      <c r="AC611" s="18"/>
      <c r="AD611" s="18"/>
      <c r="AE611" s="18"/>
      <c r="AF611" s="18"/>
      <c r="AG611" s="18"/>
    </row>
    <row r="612" spans="1:33" ht="16.5" customHeight="1" x14ac:dyDescent="0.3">
      <c r="A612" s="18"/>
      <c r="B612" s="18"/>
      <c r="C612" s="191"/>
      <c r="D612" s="191"/>
      <c r="E612" s="18"/>
      <c r="F612" s="18"/>
      <c r="G612" s="18"/>
      <c r="H612" s="18"/>
      <c r="I612" s="18"/>
      <c r="J612" s="18"/>
      <c r="K612" s="18"/>
      <c r="L612" s="18"/>
      <c r="M612" s="18"/>
      <c r="N612" s="18"/>
      <c r="O612" s="18"/>
      <c r="P612" s="18"/>
      <c r="Q612" s="18"/>
      <c r="R612" s="18"/>
      <c r="S612" s="18"/>
      <c r="T612" s="18"/>
      <c r="U612" s="18"/>
      <c r="V612" s="18"/>
      <c r="W612" s="18"/>
      <c r="X612" s="18"/>
      <c r="Y612" s="18"/>
      <c r="Z612" s="18"/>
      <c r="AA612" s="18"/>
      <c r="AB612" s="18"/>
      <c r="AC612" s="18"/>
      <c r="AD612" s="18"/>
      <c r="AE612" s="18"/>
      <c r="AF612" s="18"/>
      <c r="AG612" s="18"/>
    </row>
    <row r="613" spans="1:33" ht="16.5" customHeight="1" x14ac:dyDescent="0.3">
      <c r="A613" s="18"/>
      <c r="B613" s="18"/>
      <c r="C613" s="191"/>
      <c r="D613" s="191"/>
      <c r="E613" s="18"/>
      <c r="F613" s="18"/>
      <c r="G613" s="18"/>
      <c r="H613" s="18"/>
      <c r="I613" s="18"/>
      <c r="J613" s="18"/>
      <c r="K613" s="18"/>
      <c r="L613" s="18"/>
      <c r="M613" s="18"/>
      <c r="N613" s="18"/>
      <c r="O613" s="18"/>
      <c r="P613" s="18"/>
      <c r="Q613" s="18"/>
      <c r="R613" s="18"/>
      <c r="S613" s="18"/>
      <c r="T613" s="18"/>
      <c r="U613" s="18"/>
      <c r="V613" s="18"/>
      <c r="W613" s="18"/>
      <c r="X613" s="18"/>
      <c r="Y613" s="18"/>
      <c r="Z613" s="18"/>
      <c r="AA613" s="18"/>
      <c r="AB613" s="18"/>
      <c r="AC613" s="18"/>
      <c r="AD613" s="18"/>
      <c r="AE613" s="18"/>
      <c r="AF613" s="18"/>
      <c r="AG613" s="18"/>
    </row>
    <row r="614" spans="1:33" ht="16.5" customHeight="1" x14ac:dyDescent="0.3">
      <c r="A614" s="18"/>
      <c r="B614" s="18"/>
      <c r="C614" s="191"/>
      <c r="D614" s="191"/>
      <c r="E614" s="18"/>
      <c r="F614" s="18"/>
      <c r="G614" s="18"/>
      <c r="H614" s="18"/>
      <c r="I614" s="18"/>
      <c r="J614" s="18"/>
      <c r="K614" s="18"/>
      <c r="L614" s="18"/>
      <c r="M614" s="18"/>
      <c r="N614" s="18"/>
      <c r="O614" s="18"/>
      <c r="P614" s="18"/>
      <c r="Q614" s="18"/>
      <c r="R614" s="18"/>
      <c r="S614" s="18"/>
      <c r="T614" s="18"/>
      <c r="U614" s="18"/>
      <c r="V614" s="18"/>
      <c r="W614" s="18"/>
      <c r="X614" s="18"/>
      <c r="Y614" s="18"/>
      <c r="Z614" s="18"/>
      <c r="AA614" s="18"/>
      <c r="AB614" s="18"/>
      <c r="AC614" s="18"/>
      <c r="AD614" s="18"/>
      <c r="AE614" s="18"/>
      <c r="AF614" s="18"/>
      <c r="AG614" s="18"/>
    </row>
    <row r="615" spans="1:33" ht="16.5" customHeight="1" x14ac:dyDescent="0.3">
      <c r="A615" s="18"/>
      <c r="B615" s="18"/>
      <c r="C615" s="191"/>
      <c r="D615" s="191"/>
      <c r="E615" s="18"/>
      <c r="F615" s="18"/>
      <c r="G615" s="18"/>
      <c r="H615" s="18"/>
      <c r="I615" s="18"/>
      <c r="J615" s="18"/>
      <c r="K615" s="18"/>
      <c r="L615" s="18"/>
      <c r="M615" s="18"/>
      <c r="N615" s="18"/>
      <c r="O615" s="18"/>
      <c r="P615" s="18"/>
      <c r="Q615" s="18"/>
      <c r="R615" s="18"/>
      <c r="S615" s="18"/>
      <c r="T615" s="18"/>
      <c r="U615" s="18"/>
      <c r="V615" s="18"/>
      <c r="W615" s="18"/>
      <c r="X615" s="18"/>
      <c r="Y615" s="18"/>
      <c r="Z615" s="18"/>
      <c r="AA615" s="18"/>
      <c r="AB615" s="18"/>
      <c r="AC615" s="18"/>
      <c r="AD615" s="18"/>
      <c r="AE615" s="18"/>
      <c r="AF615" s="18"/>
      <c r="AG615" s="18"/>
    </row>
    <row r="616" spans="1:33" ht="16.5" customHeight="1" x14ac:dyDescent="0.3">
      <c r="A616" s="18"/>
      <c r="B616" s="18"/>
      <c r="C616" s="191"/>
      <c r="D616" s="191"/>
      <c r="E616" s="18"/>
      <c r="F616" s="18"/>
      <c r="G616" s="18"/>
      <c r="H616" s="18"/>
      <c r="I616" s="18"/>
      <c r="J616" s="18"/>
      <c r="K616" s="18"/>
      <c r="L616" s="18"/>
      <c r="M616" s="18"/>
      <c r="N616" s="18"/>
      <c r="O616" s="18"/>
      <c r="P616" s="18"/>
      <c r="Q616" s="18"/>
      <c r="R616" s="18"/>
      <c r="S616" s="18"/>
      <c r="T616" s="18"/>
      <c r="U616" s="18"/>
      <c r="V616" s="18"/>
      <c r="W616" s="18"/>
      <c r="X616" s="18"/>
      <c r="Y616" s="18"/>
      <c r="Z616" s="18"/>
      <c r="AA616" s="18"/>
      <c r="AB616" s="18"/>
      <c r="AC616" s="18"/>
      <c r="AD616" s="18"/>
      <c r="AE616" s="18"/>
      <c r="AF616" s="18"/>
      <c r="AG616" s="18"/>
    </row>
    <row r="617" spans="1:33" ht="16.5" customHeight="1" x14ac:dyDescent="0.3">
      <c r="A617" s="18"/>
      <c r="B617" s="18"/>
      <c r="C617" s="191"/>
      <c r="D617" s="191"/>
      <c r="E617" s="18"/>
      <c r="F617" s="18"/>
      <c r="G617" s="18"/>
      <c r="H617" s="18"/>
      <c r="I617" s="18"/>
      <c r="J617" s="18"/>
      <c r="K617" s="18"/>
      <c r="L617" s="18"/>
      <c r="M617" s="18"/>
      <c r="N617" s="18"/>
      <c r="O617" s="18"/>
      <c r="P617" s="18"/>
      <c r="Q617" s="18"/>
      <c r="R617" s="18"/>
      <c r="S617" s="18"/>
      <c r="T617" s="18"/>
      <c r="U617" s="18"/>
      <c r="V617" s="18"/>
      <c r="W617" s="18"/>
      <c r="X617" s="18"/>
      <c r="Y617" s="18"/>
      <c r="Z617" s="18"/>
      <c r="AA617" s="18"/>
      <c r="AB617" s="18"/>
      <c r="AC617" s="18"/>
      <c r="AD617" s="18"/>
      <c r="AE617" s="18"/>
      <c r="AF617" s="18"/>
      <c r="AG617" s="18"/>
    </row>
    <row r="618" spans="1:33" ht="16.5" customHeight="1" x14ac:dyDescent="0.3">
      <c r="A618" s="18"/>
      <c r="B618" s="18"/>
      <c r="C618" s="191"/>
      <c r="D618" s="191"/>
      <c r="E618" s="18"/>
      <c r="F618" s="18"/>
      <c r="G618" s="18"/>
      <c r="H618" s="18"/>
      <c r="I618" s="18"/>
      <c r="J618" s="18"/>
      <c r="K618" s="18"/>
      <c r="L618" s="18"/>
      <c r="M618" s="18"/>
      <c r="N618" s="18"/>
      <c r="O618" s="18"/>
      <c r="P618" s="18"/>
      <c r="Q618" s="18"/>
      <c r="R618" s="18"/>
      <c r="S618" s="18"/>
      <c r="T618" s="18"/>
      <c r="U618" s="18"/>
      <c r="V618" s="18"/>
      <c r="W618" s="18"/>
      <c r="X618" s="18"/>
      <c r="Y618" s="18"/>
      <c r="Z618" s="18"/>
      <c r="AA618" s="18"/>
      <c r="AB618" s="18"/>
      <c r="AC618" s="18"/>
      <c r="AD618" s="18"/>
      <c r="AE618" s="18"/>
      <c r="AF618" s="18"/>
      <c r="AG618" s="18"/>
    </row>
    <row r="619" spans="1:33" ht="16.5" customHeight="1" x14ac:dyDescent="0.3">
      <c r="A619" s="18"/>
      <c r="B619" s="18"/>
      <c r="C619" s="191"/>
      <c r="D619" s="191"/>
      <c r="E619" s="18"/>
      <c r="F619" s="18"/>
      <c r="G619" s="18"/>
      <c r="H619" s="18"/>
      <c r="I619" s="18"/>
      <c r="J619" s="18"/>
      <c r="K619" s="18"/>
      <c r="L619" s="18"/>
      <c r="M619" s="18"/>
      <c r="N619" s="18"/>
      <c r="O619" s="18"/>
      <c r="P619" s="18"/>
      <c r="Q619" s="18"/>
      <c r="R619" s="18"/>
      <c r="S619" s="18"/>
      <c r="T619" s="18"/>
      <c r="U619" s="18"/>
      <c r="V619" s="18"/>
      <c r="W619" s="18"/>
      <c r="X619" s="18"/>
      <c r="Y619" s="18"/>
      <c r="Z619" s="18"/>
      <c r="AA619" s="18"/>
      <c r="AB619" s="18"/>
      <c r="AC619" s="18"/>
      <c r="AD619" s="18"/>
      <c r="AE619" s="18"/>
      <c r="AF619" s="18"/>
      <c r="AG619" s="18"/>
    </row>
    <row r="620" spans="1:33" ht="16.5" customHeight="1" x14ac:dyDescent="0.3">
      <c r="A620" s="18"/>
      <c r="B620" s="18"/>
      <c r="C620" s="191"/>
      <c r="D620" s="191"/>
      <c r="E620" s="18"/>
      <c r="F620" s="18"/>
      <c r="G620" s="18"/>
      <c r="H620" s="18"/>
      <c r="I620" s="18"/>
      <c r="J620" s="18"/>
      <c r="K620" s="18"/>
      <c r="L620" s="18"/>
      <c r="M620" s="18"/>
      <c r="N620" s="18"/>
      <c r="O620" s="18"/>
      <c r="P620" s="18"/>
      <c r="Q620" s="18"/>
      <c r="R620" s="18"/>
      <c r="S620" s="18"/>
      <c r="T620" s="18"/>
      <c r="U620" s="18"/>
      <c r="V620" s="18"/>
      <c r="W620" s="18"/>
      <c r="X620" s="18"/>
      <c r="Y620" s="18"/>
      <c r="Z620" s="18"/>
      <c r="AA620" s="18"/>
      <c r="AB620" s="18"/>
      <c r="AC620" s="18"/>
      <c r="AD620" s="18"/>
      <c r="AE620" s="18"/>
      <c r="AF620" s="18"/>
      <c r="AG620" s="18"/>
    </row>
    <row r="621" spans="1:33" ht="16.5" customHeight="1" x14ac:dyDescent="0.3">
      <c r="A621" s="18"/>
      <c r="B621" s="18"/>
      <c r="C621" s="191"/>
      <c r="D621" s="191"/>
      <c r="E621" s="18"/>
      <c r="F621" s="18"/>
      <c r="G621" s="18"/>
      <c r="H621" s="18"/>
      <c r="I621" s="18"/>
      <c r="J621" s="18"/>
      <c r="K621" s="18"/>
      <c r="L621" s="18"/>
      <c r="M621" s="18"/>
      <c r="N621" s="18"/>
      <c r="O621" s="18"/>
      <c r="P621" s="18"/>
      <c r="Q621" s="18"/>
      <c r="R621" s="18"/>
      <c r="S621" s="18"/>
      <c r="T621" s="18"/>
      <c r="U621" s="18"/>
      <c r="V621" s="18"/>
      <c r="W621" s="18"/>
      <c r="X621" s="18"/>
      <c r="Y621" s="18"/>
      <c r="Z621" s="18"/>
      <c r="AA621" s="18"/>
      <c r="AB621" s="18"/>
      <c r="AC621" s="18"/>
      <c r="AD621" s="18"/>
      <c r="AE621" s="18"/>
      <c r="AF621" s="18"/>
      <c r="AG621" s="18"/>
    </row>
    <row r="622" spans="1:33" ht="16.5" customHeight="1" x14ac:dyDescent="0.3">
      <c r="A622" s="18"/>
      <c r="B622" s="18"/>
      <c r="C622" s="191"/>
      <c r="D622" s="191"/>
      <c r="E622" s="18"/>
      <c r="F622" s="18"/>
      <c r="G622" s="18"/>
      <c r="H622" s="18"/>
      <c r="I622" s="18"/>
      <c r="J622" s="18"/>
      <c r="K622" s="18"/>
      <c r="L622" s="18"/>
      <c r="M622" s="18"/>
      <c r="N622" s="18"/>
      <c r="O622" s="18"/>
      <c r="P622" s="18"/>
      <c r="Q622" s="18"/>
      <c r="R622" s="18"/>
      <c r="S622" s="18"/>
      <c r="T622" s="18"/>
      <c r="U622" s="18"/>
      <c r="V622" s="18"/>
      <c r="W622" s="18"/>
      <c r="X622" s="18"/>
      <c r="Y622" s="18"/>
      <c r="Z622" s="18"/>
      <c r="AA622" s="18"/>
      <c r="AB622" s="18"/>
      <c r="AC622" s="18"/>
      <c r="AD622" s="18"/>
      <c r="AE622" s="18"/>
      <c r="AF622" s="18"/>
      <c r="AG622" s="18"/>
    </row>
    <row r="623" spans="1:33" ht="16.5" customHeight="1" x14ac:dyDescent="0.3">
      <c r="A623" s="18"/>
      <c r="B623" s="18"/>
      <c r="C623" s="191"/>
      <c r="D623" s="191"/>
      <c r="E623" s="18"/>
      <c r="F623" s="18"/>
      <c r="G623" s="18"/>
      <c r="H623" s="18"/>
      <c r="I623" s="18"/>
      <c r="J623" s="18"/>
      <c r="K623" s="18"/>
      <c r="L623" s="18"/>
      <c r="M623" s="18"/>
      <c r="N623" s="18"/>
      <c r="O623" s="18"/>
      <c r="P623" s="18"/>
      <c r="Q623" s="18"/>
      <c r="R623" s="18"/>
      <c r="S623" s="18"/>
      <c r="T623" s="18"/>
      <c r="U623" s="18"/>
      <c r="V623" s="18"/>
      <c r="W623" s="18"/>
      <c r="X623" s="18"/>
      <c r="Y623" s="18"/>
      <c r="Z623" s="18"/>
      <c r="AA623" s="18"/>
      <c r="AB623" s="18"/>
      <c r="AC623" s="18"/>
      <c r="AD623" s="18"/>
      <c r="AE623" s="18"/>
      <c r="AF623" s="18"/>
      <c r="AG623" s="18"/>
    </row>
    <row r="624" spans="1:33" ht="16.5" customHeight="1" x14ac:dyDescent="0.3">
      <c r="A624" s="18"/>
      <c r="B624" s="18"/>
      <c r="C624" s="191"/>
      <c r="D624" s="191"/>
      <c r="E624" s="18"/>
      <c r="F624" s="18"/>
      <c r="G624" s="18"/>
      <c r="H624" s="18"/>
      <c r="I624" s="18"/>
      <c r="J624" s="18"/>
      <c r="K624" s="18"/>
      <c r="L624" s="18"/>
      <c r="M624" s="18"/>
      <c r="N624" s="18"/>
      <c r="O624" s="18"/>
      <c r="P624" s="18"/>
      <c r="Q624" s="18"/>
      <c r="R624" s="18"/>
      <c r="S624" s="18"/>
      <c r="T624" s="18"/>
      <c r="U624" s="18"/>
      <c r="V624" s="18"/>
      <c r="W624" s="18"/>
      <c r="X624" s="18"/>
      <c r="Y624" s="18"/>
      <c r="Z624" s="18"/>
      <c r="AA624" s="18"/>
      <c r="AB624" s="18"/>
      <c r="AC624" s="18"/>
      <c r="AD624" s="18"/>
      <c r="AE624" s="18"/>
      <c r="AF624" s="18"/>
      <c r="AG624" s="18"/>
    </row>
    <row r="625" spans="1:33" ht="16.5" customHeight="1" x14ac:dyDescent="0.3">
      <c r="A625" s="18"/>
      <c r="B625" s="18"/>
      <c r="C625" s="191"/>
      <c r="D625" s="191"/>
      <c r="E625" s="18"/>
      <c r="F625" s="18"/>
      <c r="G625" s="18"/>
      <c r="H625" s="18"/>
      <c r="I625" s="18"/>
      <c r="J625" s="18"/>
      <c r="K625" s="18"/>
      <c r="L625" s="18"/>
      <c r="M625" s="18"/>
      <c r="N625" s="18"/>
      <c r="O625" s="18"/>
      <c r="P625" s="18"/>
      <c r="Q625" s="18"/>
      <c r="R625" s="18"/>
      <c r="S625" s="18"/>
      <c r="T625" s="18"/>
      <c r="U625" s="18"/>
      <c r="V625" s="18"/>
      <c r="W625" s="18"/>
      <c r="X625" s="18"/>
      <c r="Y625" s="18"/>
      <c r="Z625" s="18"/>
      <c r="AA625" s="18"/>
      <c r="AB625" s="18"/>
      <c r="AC625" s="18"/>
      <c r="AD625" s="18"/>
      <c r="AE625" s="18"/>
      <c r="AF625" s="18"/>
      <c r="AG625" s="18"/>
    </row>
    <row r="626" spans="1:33" ht="16.5" customHeight="1" x14ac:dyDescent="0.3">
      <c r="A626" s="18"/>
      <c r="B626" s="18"/>
      <c r="C626" s="191"/>
      <c r="D626" s="191"/>
      <c r="E626" s="18"/>
      <c r="F626" s="18"/>
      <c r="G626" s="18"/>
      <c r="H626" s="18"/>
      <c r="I626" s="18"/>
      <c r="J626" s="18"/>
      <c r="K626" s="18"/>
      <c r="L626" s="18"/>
      <c r="M626" s="18"/>
      <c r="N626" s="18"/>
      <c r="O626" s="18"/>
      <c r="P626" s="18"/>
      <c r="Q626" s="18"/>
      <c r="R626" s="18"/>
      <c r="S626" s="18"/>
      <c r="T626" s="18"/>
      <c r="U626" s="18"/>
      <c r="V626" s="18"/>
      <c r="W626" s="18"/>
      <c r="X626" s="18"/>
      <c r="Y626" s="18"/>
      <c r="Z626" s="18"/>
      <c r="AA626" s="18"/>
      <c r="AB626" s="18"/>
      <c r="AC626" s="18"/>
      <c r="AD626" s="18"/>
      <c r="AE626" s="18"/>
      <c r="AF626" s="18"/>
      <c r="AG626" s="18"/>
    </row>
    <row r="627" spans="1:33" ht="16.5" customHeight="1" x14ac:dyDescent="0.3">
      <c r="A627" s="18"/>
      <c r="B627" s="18"/>
      <c r="C627" s="191"/>
      <c r="D627" s="191"/>
      <c r="E627" s="18"/>
      <c r="F627" s="18"/>
      <c r="G627" s="18"/>
      <c r="H627" s="18"/>
      <c r="I627" s="18"/>
      <c r="J627" s="18"/>
      <c r="K627" s="18"/>
      <c r="L627" s="18"/>
      <c r="M627" s="18"/>
      <c r="N627" s="18"/>
      <c r="O627" s="18"/>
      <c r="P627" s="18"/>
      <c r="Q627" s="18"/>
      <c r="R627" s="18"/>
      <c r="S627" s="18"/>
      <c r="T627" s="18"/>
      <c r="U627" s="18"/>
      <c r="V627" s="18"/>
      <c r="W627" s="18"/>
      <c r="X627" s="18"/>
      <c r="Y627" s="18"/>
      <c r="Z627" s="18"/>
      <c r="AA627" s="18"/>
      <c r="AB627" s="18"/>
      <c r="AC627" s="18"/>
      <c r="AD627" s="18"/>
      <c r="AE627" s="18"/>
      <c r="AF627" s="18"/>
      <c r="AG627" s="18"/>
    </row>
    <row r="628" spans="1:33" ht="16.5" customHeight="1" x14ac:dyDescent="0.3">
      <c r="A628" s="18"/>
      <c r="B628" s="18"/>
      <c r="C628" s="191"/>
      <c r="D628" s="191"/>
      <c r="E628" s="18"/>
      <c r="F628" s="18"/>
      <c r="G628" s="18"/>
      <c r="H628" s="18"/>
      <c r="I628" s="18"/>
      <c r="J628" s="18"/>
      <c r="K628" s="18"/>
      <c r="L628" s="18"/>
      <c r="M628" s="18"/>
      <c r="N628" s="18"/>
      <c r="O628" s="18"/>
      <c r="P628" s="18"/>
      <c r="Q628" s="18"/>
      <c r="R628" s="18"/>
      <c r="S628" s="18"/>
      <c r="T628" s="18"/>
      <c r="U628" s="18"/>
      <c r="V628" s="18"/>
      <c r="W628" s="18"/>
      <c r="X628" s="18"/>
      <c r="Y628" s="18"/>
      <c r="Z628" s="18"/>
      <c r="AA628" s="18"/>
      <c r="AB628" s="18"/>
      <c r="AC628" s="18"/>
      <c r="AD628" s="18"/>
      <c r="AE628" s="18"/>
      <c r="AF628" s="18"/>
      <c r="AG628" s="18"/>
    </row>
    <row r="629" spans="1:33" ht="16.5" customHeight="1" x14ac:dyDescent="0.3">
      <c r="A629" s="18"/>
      <c r="B629" s="18"/>
      <c r="C629" s="191"/>
      <c r="D629" s="191"/>
      <c r="E629" s="18"/>
      <c r="F629" s="18"/>
      <c r="G629" s="18"/>
      <c r="H629" s="18"/>
      <c r="I629" s="18"/>
      <c r="J629" s="18"/>
      <c r="K629" s="18"/>
      <c r="L629" s="18"/>
      <c r="M629" s="18"/>
      <c r="N629" s="18"/>
      <c r="O629" s="18"/>
      <c r="P629" s="18"/>
      <c r="Q629" s="18"/>
      <c r="R629" s="18"/>
      <c r="S629" s="18"/>
      <c r="T629" s="18"/>
      <c r="U629" s="18"/>
      <c r="V629" s="18"/>
      <c r="W629" s="18"/>
      <c r="X629" s="18"/>
      <c r="Y629" s="18"/>
      <c r="Z629" s="18"/>
      <c r="AA629" s="18"/>
      <c r="AB629" s="18"/>
      <c r="AC629" s="18"/>
      <c r="AD629" s="18"/>
      <c r="AE629" s="18"/>
      <c r="AF629" s="18"/>
      <c r="AG629" s="18"/>
    </row>
    <row r="630" spans="1:33" ht="16.5" customHeight="1" x14ac:dyDescent="0.3">
      <c r="A630" s="18"/>
      <c r="B630" s="18"/>
      <c r="C630" s="191"/>
      <c r="D630" s="191"/>
      <c r="E630" s="18"/>
      <c r="F630" s="18"/>
      <c r="G630" s="18"/>
      <c r="H630" s="18"/>
      <c r="I630" s="18"/>
      <c r="J630" s="18"/>
      <c r="K630" s="18"/>
      <c r="L630" s="18"/>
      <c r="M630" s="18"/>
      <c r="N630" s="18"/>
      <c r="O630" s="18"/>
      <c r="P630" s="18"/>
      <c r="Q630" s="18"/>
      <c r="R630" s="18"/>
      <c r="S630" s="18"/>
      <c r="T630" s="18"/>
      <c r="U630" s="18"/>
      <c r="V630" s="18"/>
      <c r="W630" s="18"/>
      <c r="X630" s="18"/>
      <c r="Y630" s="18"/>
      <c r="Z630" s="18"/>
      <c r="AA630" s="18"/>
      <c r="AB630" s="18"/>
      <c r="AC630" s="18"/>
      <c r="AD630" s="18"/>
      <c r="AE630" s="18"/>
      <c r="AF630" s="18"/>
      <c r="AG630" s="18"/>
    </row>
    <row r="631" spans="1:33" ht="16.5" customHeight="1" x14ac:dyDescent="0.3">
      <c r="A631" s="18"/>
      <c r="B631" s="18"/>
      <c r="C631" s="191"/>
      <c r="D631" s="191"/>
      <c r="E631" s="18"/>
      <c r="F631" s="18"/>
      <c r="G631" s="18"/>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row>
    <row r="632" spans="1:33" ht="16.5" customHeight="1" x14ac:dyDescent="0.3">
      <c r="A632" s="18"/>
      <c r="B632" s="18"/>
      <c r="C632" s="191"/>
      <c r="D632" s="191"/>
      <c r="E632" s="18"/>
      <c r="F632" s="18"/>
      <c r="G632" s="18"/>
      <c r="H632" s="18"/>
      <c r="I632" s="18"/>
      <c r="J632" s="18"/>
      <c r="K632" s="18"/>
      <c r="L632" s="18"/>
      <c r="M632" s="18"/>
      <c r="N632" s="18"/>
      <c r="O632" s="18"/>
      <c r="P632" s="18"/>
      <c r="Q632" s="18"/>
      <c r="R632" s="18"/>
      <c r="S632" s="18"/>
      <c r="T632" s="18"/>
      <c r="U632" s="18"/>
      <c r="V632" s="18"/>
      <c r="W632" s="18"/>
      <c r="X632" s="18"/>
      <c r="Y632" s="18"/>
      <c r="Z632" s="18"/>
      <c r="AA632" s="18"/>
      <c r="AB632" s="18"/>
      <c r="AC632" s="18"/>
      <c r="AD632" s="18"/>
      <c r="AE632" s="18"/>
      <c r="AF632" s="18"/>
      <c r="AG632" s="18"/>
    </row>
    <row r="633" spans="1:33" ht="16.5" customHeight="1" x14ac:dyDescent="0.3">
      <c r="A633" s="18"/>
      <c r="B633" s="18"/>
      <c r="C633" s="191"/>
      <c r="D633" s="191"/>
      <c r="E633" s="18"/>
      <c r="F633" s="18"/>
      <c r="G633" s="18"/>
      <c r="H633" s="18"/>
      <c r="I633" s="18"/>
      <c r="J633" s="18"/>
      <c r="K633" s="18"/>
      <c r="L633" s="18"/>
      <c r="M633" s="18"/>
      <c r="N633" s="18"/>
      <c r="O633" s="18"/>
      <c r="P633" s="18"/>
      <c r="Q633" s="18"/>
      <c r="R633" s="18"/>
      <c r="S633" s="18"/>
      <c r="T633" s="18"/>
      <c r="U633" s="18"/>
      <c r="V633" s="18"/>
      <c r="W633" s="18"/>
      <c r="X633" s="18"/>
      <c r="Y633" s="18"/>
      <c r="Z633" s="18"/>
      <c r="AA633" s="18"/>
      <c r="AB633" s="18"/>
      <c r="AC633" s="18"/>
      <c r="AD633" s="18"/>
      <c r="AE633" s="18"/>
      <c r="AF633" s="18"/>
      <c r="AG633" s="18"/>
    </row>
    <row r="634" spans="1:33" ht="16.5" customHeight="1" x14ac:dyDescent="0.3">
      <c r="A634" s="18"/>
      <c r="B634" s="18"/>
      <c r="C634" s="191"/>
      <c r="D634" s="191"/>
      <c r="E634" s="18"/>
      <c r="F634" s="18"/>
      <c r="G634" s="18"/>
      <c r="H634" s="18"/>
      <c r="I634" s="18"/>
      <c r="J634" s="18"/>
      <c r="K634" s="18"/>
      <c r="L634" s="18"/>
      <c r="M634" s="18"/>
      <c r="N634" s="18"/>
      <c r="O634" s="18"/>
      <c r="P634" s="18"/>
      <c r="Q634" s="18"/>
      <c r="R634" s="18"/>
      <c r="S634" s="18"/>
      <c r="T634" s="18"/>
      <c r="U634" s="18"/>
      <c r="V634" s="18"/>
      <c r="W634" s="18"/>
      <c r="X634" s="18"/>
      <c r="Y634" s="18"/>
      <c r="Z634" s="18"/>
      <c r="AA634" s="18"/>
      <c r="AB634" s="18"/>
      <c r="AC634" s="18"/>
      <c r="AD634" s="18"/>
      <c r="AE634" s="18"/>
      <c r="AF634" s="18"/>
      <c r="AG634" s="18"/>
    </row>
    <row r="635" spans="1:33" ht="16.5" customHeight="1" x14ac:dyDescent="0.3">
      <c r="A635" s="18"/>
      <c r="B635" s="18"/>
      <c r="C635" s="191"/>
      <c r="D635" s="191"/>
      <c r="E635" s="18"/>
      <c r="F635" s="18"/>
      <c r="G635" s="18"/>
      <c r="H635" s="18"/>
      <c r="I635" s="18"/>
      <c r="J635" s="18"/>
      <c r="K635" s="18"/>
      <c r="L635" s="18"/>
      <c r="M635" s="18"/>
      <c r="N635" s="18"/>
      <c r="O635" s="18"/>
      <c r="P635" s="18"/>
      <c r="Q635" s="18"/>
      <c r="R635" s="18"/>
      <c r="S635" s="18"/>
      <c r="T635" s="18"/>
      <c r="U635" s="18"/>
      <c r="V635" s="18"/>
      <c r="W635" s="18"/>
      <c r="X635" s="18"/>
      <c r="Y635" s="18"/>
      <c r="Z635" s="18"/>
      <c r="AA635" s="18"/>
      <c r="AB635" s="18"/>
      <c r="AC635" s="18"/>
      <c r="AD635" s="18"/>
      <c r="AE635" s="18"/>
      <c r="AF635" s="18"/>
      <c r="AG635" s="18"/>
    </row>
    <row r="636" spans="1:33" ht="16.5" customHeight="1" x14ac:dyDescent="0.3">
      <c r="A636" s="18"/>
      <c r="B636" s="18"/>
      <c r="C636" s="191"/>
      <c r="D636" s="191"/>
      <c r="E636" s="18"/>
      <c r="F636" s="18"/>
      <c r="G636" s="18"/>
      <c r="H636" s="18"/>
      <c r="I636" s="18"/>
      <c r="J636" s="18"/>
      <c r="K636" s="18"/>
      <c r="L636" s="18"/>
      <c r="M636" s="18"/>
      <c r="N636" s="18"/>
      <c r="O636" s="18"/>
      <c r="P636" s="18"/>
      <c r="Q636" s="18"/>
      <c r="R636" s="18"/>
      <c r="S636" s="18"/>
      <c r="T636" s="18"/>
      <c r="U636" s="18"/>
      <c r="V636" s="18"/>
      <c r="W636" s="18"/>
      <c r="X636" s="18"/>
      <c r="Y636" s="18"/>
      <c r="Z636" s="18"/>
      <c r="AA636" s="18"/>
      <c r="AB636" s="18"/>
      <c r="AC636" s="18"/>
      <c r="AD636" s="18"/>
      <c r="AE636" s="18"/>
      <c r="AF636" s="18"/>
      <c r="AG636" s="18"/>
    </row>
    <row r="637" spans="1:33" ht="16.5" customHeight="1" x14ac:dyDescent="0.3">
      <c r="A637" s="18"/>
      <c r="B637" s="18"/>
      <c r="C637" s="191"/>
      <c r="D637" s="191"/>
      <c r="E637" s="18"/>
      <c r="F637" s="18"/>
      <c r="G637" s="18"/>
      <c r="H637" s="18"/>
      <c r="I637" s="18"/>
      <c r="J637" s="18"/>
      <c r="K637" s="18"/>
      <c r="L637" s="18"/>
      <c r="M637" s="18"/>
      <c r="N637" s="18"/>
      <c r="O637" s="18"/>
      <c r="P637" s="18"/>
      <c r="Q637" s="18"/>
      <c r="R637" s="18"/>
      <c r="S637" s="18"/>
      <c r="T637" s="18"/>
      <c r="U637" s="18"/>
      <c r="V637" s="18"/>
      <c r="W637" s="18"/>
      <c r="X637" s="18"/>
      <c r="Y637" s="18"/>
      <c r="Z637" s="18"/>
      <c r="AA637" s="18"/>
      <c r="AB637" s="18"/>
      <c r="AC637" s="18"/>
      <c r="AD637" s="18"/>
      <c r="AE637" s="18"/>
      <c r="AF637" s="18"/>
      <c r="AG637" s="18"/>
    </row>
    <row r="638" spans="1:33" ht="16.5" customHeight="1" x14ac:dyDescent="0.3">
      <c r="A638" s="18"/>
      <c r="B638" s="18"/>
      <c r="C638" s="191"/>
      <c r="D638" s="191"/>
      <c r="E638" s="18"/>
      <c r="F638" s="18"/>
      <c r="G638" s="18"/>
      <c r="H638" s="18"/>
      <c r="I638" s="18"/>
      <c r="J638" s="18"/>
      <c r="K638" s="18"/>
      <c r="L638" s="18"/>
      <c r="M638" s="18"/>
      <c r="N638" s="18"/>
      <c r="O638" s="18"/>
      <c r="P638" s="18"/>
      <c r="Q638" s="18"/>
      <c r="R638" s="18"/>
      <c r="S638" s="18"/>
      <c r="T638" s="18"/>
      <c r="U638" s="18"/>
      <c r="V638" s="18"/>
      <c r="W638" s="18"/>
      <c r="X638" s="18"/>
      <c r="Y638" s="18"/>
      <c r="Z638" s="18"/>
      <c r="AA638" s="18"/>
      <c r="AB638" s="18"/>
      <c r="AC638" s="18"/>
      <c r="AD638" s="18"/>
      <c r="AE638" s="18"/>
      <c r="AF638" s="18"/>
      <c r="AG638" s="18"/>
    </row>
    <row r="639" spans="1:33" ht="16.5" customHeight="1" x14ac:dyDescent="0.3">
      <c r="A639" s="18"/>
      <c r="B639" s="18"/>
      <c r="C639" s="191"/>
      <c r="D639" s="191"/>
      <c r="E639" s="18"/>
      <c r="F639" s="18"/>
      <c r="G639" s="18"/>
      <c r="H639" s="18"/>
      <c r="I639" s="18"/>
      <c r="J639" s="18"/>
      <c r="K639" s="18"/>
      <c r="L639" s="18"/>
      <c r="M639" s="18"/>
      <c r="N639" s="18"/>
      <c r="O639" s="18"/>
      <c r="P639" s="18"/>
      <c r="Q639" s="18"/>
      <c r="R639" s="18"/>
      <c r="S639" s="18"/>
      <c r="T639" s="18"/>
      <c r="U639" s="18"/>
      <c r="V639" s="18"/>
      <c r="W639" s="18"/>
      <c r="X639" s="18"/>
      <c r="Y639" s="18"/>
      <c r="Z639" s="18"/>
      <c r="AA639" s="18"/>
      <c r="AB639" s="18"/>
      <c r="AC639" s="18"/>
      <c r="AD639" s="18"/>
      <c r="AE639" s="18"/>
      <c r="AF639" s="18"/>
      <c r="AG639" s="18"/>
    </row>
    <row r="640" spans="1:33" ht="16.5" customHeight="1" x14ac:dyDescent="0.3">
      <c r="A640" s="18"/>
      <c r="B640" s="18"/>
      <c r="C640" s="191"/>
      <c r="D640" s="191"/>
      <c r="E640" s="18"/>
      <c r="F640" s="18"/>
      <c r="G640" s="18"/>
      <c r="H640" s="18"/>
      <c r="I640" s="18"/>
      <c r="J640" s="18"/>
      <c r="K640" s="18"/>
      <c r="L640" s="18"/>
      <c r="M640" s="18"/>
      <c r="N640" s="18"/>
      <c r="O640" s="18"/>
      <c r="P640" s="18"/>
      <c r="Q640" s="18"/>
      <c r="R640" s="18"/>
      <c r="S640" s="18"/>
      <c r="T640" s="18"/>
      <c r="U640" s="18"/>
      <c r="V640" s="18"/>
      <c r="W640" s="18"/>
      <c r="X640" s="18"/>
      <c r="Y640" s="18"/>
      <c r="Z640" s="18"/>
      <c r="AA640" s="18"/>
      <c r="AB640" s="18"/>
      <c r="AC640" s="18"/>
      <c r="AD640" s="18"/>
      <c r="AE640" s="18"/>
      <c r="AF640" s="18"/>
      <c r="AG640" s="18"/>
    </row>
    <row r="641" spans="1:33" ht="16.5" customHeight="1" x14ac:dyDescent="0.3">
      <c r="A641" s="18"/>
      <c r="B641" s="18"/>
      <c r="C641" s="191"/>
      <c r="D641" s="191"/>
      <c r="E641" s="18"/>
      <c r="F641" s="18"/>
      <c r="G641" s="18"/>
      <c r="H641" s="18"/>
      <c r="I641" s="18"/>
      <c r="J641" s="18"/>
      <c r="K641" s="18"/>
      <c r="L641" s="18"/>
      <c r="M641" s="18"/>
      <c r="N641" s="18"/>
      <c r="O641" s="18"/>
      <c r="P641" s="18"/>
      <c r="Q641" s="18"/>
      <c r="R641" s="18"/>
      <c r="S641" s="18"/>
      <c r="T641" s="18"/>
      <c r="U641" s="18"/>
      <c r="V641" s="18"/>
      <c r="W641" s="18"/>
      <c r="X641" s="18"/>
      <c r="Y641" s="18"/>
      <c r="Z641" s="18"/>
      <c r="AA641" s="18"/>
      <c r="AB641" s="18"/>
      <c r="AC641" s="18"/>
      <c r="AD641" s="18"/>
      <c r="AE641" s="18"/>
      <c r="AF641" s="18"/>
      <c r="AG641" s="18"/>
    </row>
    <row r="642" spans="1:33" ht="16.5" customHeight="1" x14ac:dyDescent="0.3">
      <c r="A642" s="18"/>
      <c r="B642" s="18"/>
      <c r="C642" s="191"/>
      <c r="D642" s="191"/>
      <c r="E642" s="18"/>
      <c r="F642" s="18"/>
      <c r="G642" s="18"/>
      <c r="H642" s="18"/>
      <c r="I642" s="18"/>
      <c r="J642" s="18"/>
      <c r="K642" s="18"/>
      <c r="L642" s="18"/>
      <c r="M642" s="18"/>
      <c r="N642" s="18"/>
      <c r="O642" s="18"/>
      <c r="P642" s="18"/>
      <c r="Q642" s="18"/>
      <c r="R642" s="18"/>
      <c r="S642" s="18"/>
      <c r="T642" s="18"/>
      <c r="U642" s="18"/>
      <c r="V642" s="18"/>
      <c r="W642" s="18"/>
      <c r="X642" s="18"/>
      <c r="Y642" s="18"/>
      <c r="Z642" s="18"/>
      <c r="AA642" s="18"/>
      <c r="AB642" s="18"/>
      <c r="AC642" s="18"/>
      <c r="AD642" s="18"/>
      <c r="AE642" s="18"/>
      <c r="AF642" s="18"/>
      <c r="AG642" s="18"/>
    </row>
    <row r="643" spans="1:33" ht="16.5" customHeight="1" x14ac:dyDescent="0.3">
      <c r="A643" s="18"/>
      <c r="B643" s="18"/>
      <c r="C643" s="191"/>
      <c r="D643" s="191"/>
      <c r="E643" s="18"/>
      <c r="F643" s="18"/>
      <c r="G643" s="18"/>
      <c r="H643" s="18"/>
      <c r="I643" s="18"/>
      <c r="J643" s="18"/>
      <c r="K643" s="18"/>
      <c r="L643" s="18"/>
      <c r="M643" s="18"/>
      <c r="N643" s="18"/>
      <c r="O643" s="18"/>
      <c r="P643" s="18"/>
      <c r="Q643" s="18"/>
      <c r="R643" s="18"/>
      <c r="S643" s="18"/>
      <c r="T643" s="18"/>
      <c r="U643" s="18"/>
      <c r="V643" s="18"/>
      <c r="W643" s="18"/>
      <c r="X643" s="18"/>
      <c r="Y643" s="18"/>
      <c r="Z643" s="18"/>
      <c r="AA643" s="18"/>
      <c r="AB643" s="18"/>
      <c r="AC643" s="18"/>
      <c r="AD643" s="18"/>
      <c r="AE643" s="18"/>
      <c r="AF643" s="18"/>
      <c r="AG643" s="18"/>
    </row>
    <row r="644" spans="1:33" ht="16.5" customHeight="1" x14ac:dyDescent="0.3">
      <c r="A644" s="18"/>
      <c r="B644" s="18"/>
      <c r="C644" s="191"/>
      <c r="D644" s="191"/>
      <c r="E644" s="18"/>
      <c r="F644" s="18"/>
      <c r="G644" s="18"/>
      <c r="H644" s="18"/>
      <c r="I644" s="18"/>
      <c r="J644" s="18"/>
      <c r="K644" s="18"/>
      <c r="L644" s="18"/>
      <c r="M644" s="18"/>
      <c r="N644" s="18"/>
      <c r="O644" s="18"/>
      <c r="P644" s="18"/>
      <c r="Q644" s="18"/>
      <c r="R644" s="18"/>
      <c r="S644" s="18"/>
      <c r="T644" s="18"/>
      <c r="U644" s="18"/>
      <c r="V644" s="18"/>
      <c r="W644" s="18"/>
      <c r="X644" s="18"/>
      <c r="Y644" s="18"/>
      <c r="Z644" s="18"/>
      <c r="AA644" s="18"/>
      <c r="AB644" s="18"/>
      <c r="AC644" s="18"/>
      <c r="AD644" s="18"/>
      <c r="AE644" s="18"/>
      <c r="AF644" s="18"/>
      <c r="AG644" s="18"/>
    </row>
    <row r="645" spans="1:33" ht="16.5" customHeight="1" x14ac:dyDescent="0.3">
      <c r="A645" s="18"/>
      <c r="B645" s="18"/>
      <c r="C645" s="191"/>
      <c r="D645" s="191"/>
      <c r="E645" s="18"/>
      <c r="F645" s="18"/>
      <c r="G645" s="18"/>
      <c r="H645" s="18"/>
      <c r="I645" s="18"/>
      <c r="J645" s="18"/>
      <c r="K645" s="18"/>
      <c r="L645" s="18"/>
      <c r="M645" s="18"/>
      <c r="N645" s="18"/>
      <c r="O645" s="18"/>
      <c r="P645" s="18"/>
      <c r="Q645" s="18"/>
      <c r="R645" s="18"/>
      <c r="S645" s="18"/>
      <c r="T645" s="18"/>
      <c r="U645" s="18"/>
      <c r="V645" s="18"/>
      <c r="W645" s="18"/>
      <c r="X645" s="18"/>
      <c r="Y645" s="18"/>
      <c r="Z645" s="18"/>
      <c r="AA645" s="18"/>
      <c r="AB645" s="18"/>
      <c r="AC645" s="18"/>
      <c r="AD645" s="18"/>
      <c r="AE645" s="18"/>
      <c r="AF645" s="18"/>
      <c r="AG645" s="18"/>
    </row>
    <row r="646" spans="1:33" ht="16.5" customHeight="1" x14ac:dyDescent="0.3">
      <c r="A646" s="18"/>
      <c r="B646" s="18"/>
      <c r="C646" s="191"/>
      <c r="D646" s="191"/>
      <c r="E646" s="18"/>
      <c r="F646" s="18"/>
      <c r="G646" s="18"/>
      <c r="H646" s="18"/>
      <c r="I646" s="18"/>
      <c r="J646" s="18"/>
      <c r="K646" s="18"/>
      <c r="L646" s="18"/>
      <c r="M646" s="18"/>
      <c r="N646" s="18"/>
      <c r="O646" s="18"/>
      <c r="P646" s="18"/>
      <c r="Q646" s="18"/>
      <c r="R646" s="18"/>
      <c r="S646" s="18"/>
      <c r="T646" s="18"/>
      <c r="U646" s="18"/>
      <c r="V646" s="18"/>
      <c r="W646" s="18"/>
      <c r="X646" s="18"/>
      <c r="Y646" s="18"/>
      <c r="Z646" s="18"/>
      <c r="AA646" s="18"/>
      <c r="AB646" s="18"/>
      <c r="AC646" s="18"/>
      <c r="AD646" s="18"/>
      <c r="AE646" s="18"/>
      <c r="AF646" s="18"/>
      <c r="AG646" s="18"/>
    </row>
    <row r="647" spans="1:33" ht="16.5" customHeight="1" x14ac:dyDescent="0.3">
      <c r="A647" s="18"/>
      <c r="B647" s="18"/>
      <c r="C647" s="191"/>
      <c r="D647" s="191"/>
      <c r="E647" s="18"/>
      <c r="F647" s="18"/>
      <c r="G647" s="18"/>
      <c r="H647" s="18"/>
      <c r="I647" s="18"/>
      <c r="J647" s="18"/>
      <c r="K647" s="18"/>
      <c r="L647" s="18"/>
      <c r="M647" s="18"/>
      <c r="N647" s="18"/>
      <c r="O647" s="18"/>
      <c r="P647" s="18"/>
      <c r="Q647" s="18"/>
      <c r="R647" s="18"/>
      <c r="S647" s="18"/>
      <c r="T647" s="18"/>
      <c r="U647" s="18"/>
      <c r="V647" s="18"/>
      <c r="W647" s="18"/>
      <c r="X647" s="18"/>
      <c r="Y647" s="18"/>
      <c r="Z647" s="18"/>
      <c r="AA647" s="18"/>
      <c r="AB647" s="18"/>
      <c r="AC647" s="18"/>
      <c r="AD647" s="18"/>
      <c r="AE647" s="18"/>
      <c r="AF647" s="18"/>
      <c r="AG647" s="18"/>
    </row>
    <row r="648" spans="1:33" ht="16.5" customHeight="1" x14ac:dyDescent="0.3">
      <c r="A648" s="18"/>
      <c r="B648" s="18"/>
      <c r="C648" s="191"/>
      <c r="D648" s="191"/>
      <c r="E648" s="18"/>
      <c r="F648" s="18"/>
      <c r="G648" s="18"/>
      <c r="H648" s="18"/>
      <c r="I648" s="18"/>
      <c r="J648" s="18"/>
      <c r="K648" s="18"/>
      <c r="L648" s="18"/>
      <c r="M648" s="18"/>
      <c r="N648" s="18"/>
      <c r="O648" s="18"/>
      <c r="P648" s="18"/>
      <c r="Q648" s="18"/>
      <c r="R648" s="18"/>
      <c r="S648" s="18"/>
      <c r="T648" s="18"/>
      <c r="U648" s="18"/>
      <c r="V648" s="18"/>
      <c r="W648" s="18"/>
      <c r="X648" s="18"/>
      <c r="Y648" s="18"/>
      <c r="Z648" s="18"/>
      <c r="AA648" s="18"/>
      <c r="AB648" s="18"/>
      <c r="AC648" s="18"/>
      <c r="AD648" s="18"/>
      <c r="AE648" s="18"/>
      <c r="AF648" s="18"/>
      <c r="AG648" s="18"/>
    </row>
    <row r="649" spans="1:33" ht="16.5" customHeight="1" x14ac:dyDescent="0.3">
      <c r="A649" s="18"/>
      <c r="B649" s="18"/>
      <c r="C649" s="191"/>
      <c r="D649" s="191"/>
      <c r="E649" s="18"/>
      <c r="F649" s="18"/>
      <c r="G649" s="18"/>
      <c r="H649" s="18"/>
      <c r="I649" s="18"/>
      <c r="J649" s="18"/>
      <c r="K649" s="18"/>
      <c r="L649" s="18"/>
      <c r="M649" s="18"/>
      <c r="N649" s="18"/>
      <c r="O649" s="18"/>
      <c r="P649" s="18"/>
      <c r="Q649" s="18"/>
      <c r="R649" s="18"/>
      <c r="S649" s="18"/>
      <c r="T649" s="18"/>
      <c r="U649" s="18"/>
      <c r="V649" s="18"/>
      <c r="W649" s="18"/>
      <c r="X649" s="18"/>
      <c r="Y649" s="18"/>
      <c r="Z649" s="18"/>
      <c r="AA649" s="18"/>
      <c r="AB649" s="18"/>
      <c r="AC649" s="18"/>
      <c r="AD649" s="18"/>
      <c r="AE649" s="18"/>
      <c r="AF649" s="18"/>
      <c r="AG649" s="18"/>
    </row>
    <row r="650" spans="1:33" ht="16.5" customHeight="1" x14ac:dyDescent="0.3">
      <c r="A650" s="18"/>
      <c r="B650" s="18"/>
      <c r="C650" s="191"/>
      <c r="D650" s="191"/>
      <c r="E650" s="18"/>
      <c r="F650" s="18"/>
      <c r="G650" s="18"/>
      <c r="H650" s="18"/>
      <c r="I650" s="18"/>
      <c r="J650" s="18"/>
      <c r="K650" s="18"/>
      <c r="L650" s="18"/>
      <c r="M650" s="18"/>
      <c r="N650" s="18"/>
      <c r="O650" s="18"/>
      <c r="P650" s="18"/>
      <c r="Q650" s="18"/>
      <c r="R650" s="18"/>
      <c r="S650" s="18"/>
      <c r="T650" s="18"/>
      <c r="U650" s="18"/>
      <c r="V650" s="18"/>
      <c r="W650" s="18"/>
      <c r="X650" s="18"/>
      <c r="Y650" s="18"/>
      <c r="Z650" s="18"/>
      <c r="AA650" s="18"/>
      <c r="AB650" s="18"/>
      <c r="AC650" s="18"/>
      <c r="AD650" s="18"/>
      <c r="AE650" s="18"/>
      <c r="AF650" s="18"/>
      <c r="AG650" s="18"/>
    </row>
    <row r="651" spans="1:33" ht="16.5" customHeight="1" x14ac:dyDescent="0.3">
      <c r="A651" s="18"/>
      <c r="B651" s="18"/>
      <c r="C651" s="191"/>
      <c r="D651" s="191"/>
      <c r="E651" s="18"/>
      <c r="F651" s="18"/>
      <c r="G651" s="18"/>
      <c r="H651" s="18"/>
      <c r="I651" s="18"/>
      <c r="J651" s="18"/>
      <c r="K651" s="18"/>
      <c r="L651" s="18"/>
      <c r="M651" s="18"/>
      <c r="N651" s="18"/>
      <c r="O651" s="18"/>
      <c r="P651" s="18"/>
      <c r="Q651" s="18"/>
      <c r="R651" s="18"/>
      <c r="S651" s="18"/>
      <c r="T651" s="18"/>
      <c r="U651" s="18"/>
      <c r="V651" s="18"/>
      <c r="W651" s="18"/>
      <c r="X651" s="18"/>
      <c r="Y651" s="18"/>
      <c r="Z651" s="18"/>
      <c r="AA651" s="18"/>
      <c r="AB651" s="18"/>
      <c r="AC651" s="18"/>
      <c r="AD651" s="18"/>
      <c r="AE651" s="18"/>
      <c r="AF651" s="18"/>
      <c r="AG651" s="18"/>
    </row>
    <row r="652" spans="1:33" ht="16.5" customHeight="1" x14ac:dyDescent="0.3">
      <c r="A652" s="18"/>
      <c r="B652" s="18"/>
      <c r="C652" s="191"/>
      <c r="D652" s="191"/>
      <c r="E652" s="18"/>
      <c r="F652" s="18"/>
      <c r="G652" s="18"/>
      <c r="H652" s="18"/>
      <c r="I652" s="18"/>
      <c r="J652" s="18"/>
      <c r="K652" s="18"/>
      <c r="L652" s="18"/>
      <c r="M652" s="18"/>
      <c r="N652" s="18"/>
      <c r="O652" s="18"/>
      <c r="P652" s="18"/>
      <c r="Q652" s="18"/>
      <c r="R652" s="18"/>
      <c r="S652" s="18"/>
      <c r="T652" s="18"/>
      <c r="U652" s="18"/>
      <c r="V652" s="18"/>
      <c r="W652" s="18"/>
      <c r="X652" s="18"/>
      <c r="Y652" s="18"/>
      <c r="Z652" s="18"/>
      <c r="AA652" s="18"/>
      <c r="AB652" s="18"/>
      <c r="AC652" s="18"/>
      <c r="AD652" s="18"/>
      <c r="AE652" s="18"/>
      <c r="AF652" s="18"/>
      <c r="AG652" s="18"/>
    </row>
    <row r="653" spans="1:33" ht="16.5" customHeight="1" x14ac:dyDescent="0.3">
      <c r="A653" s="18"/>
      <c r="B653" s="18"/>
      <c r="C653" s="191"/>
      <c r="D653" s="191"/>
      <c r="E653" s="18"/>
      <c r="F653" s="18"/>
      <c r="G653" s="18"/>
      <c r="H653" s="18"/>
      <c r="I653" s="18"/>
      <c r="J653" s="18"/>
      <c r="K653" s="18"/>
      <c r="L653" s="18"/>
      <c r="M653" s="18"/>
      <c r="N653" s="18"/>
      <c r="O653" s="18"/>
      <c r="P653" s="18"/>
      <c r="Q653" s="18"/>
      <c r="R653" s="18"/>
      <c r="S653" s="18"/>
      <c r="T653" s="18"/>
      <c r="U653" s="18"/>
      <c r="V653" s="18"/>
      <c r="W653" s="18"/>
      <c r="X653" s="18"/>
      <c r="Y653" s="18"/>
      <c r="Z653" s="18"/>
      <c r="AA653" s="18"/>
      <c r="AB653" s="18"/>
      <c r="AC653" s="18"/>
      <c r="AD653" s="18"/>
      <c r="AE653" s="18"/>
      <c r="AF653" s="18"/>
      <c r="AG653" s="18"/>
    </row>
    <row r="654" spans="1:33" ht="16.5" customHeight="1" x14ac:dyDescent="0.3">
      <c r="A654" s="18"/>
      <c r="B654" s="18"/>
      <c r="C654" s="191"/>
      <c r="D654" s="191"/>
      <c r="E654" s="18"/>
      <c r="F654" s="18"/>
      <c r="G654" s="18"/>
      <c r="H654" s="18"/>
      <c r="I654" s="18"/>
      <c r="J654" s="18"/>
      <c r="K654" s="18"/>
      <c r="L654" s="18"/>
      <c r="M654" s="18"/>
      <c r="N654" s="18"/>
      <c r="O654" s="18"/>
      <c r="P654" s="18"/>
      <c r="Q654" s="18"/>
      <c r="R654" s="18"/>
      <c r="S654" s="18"/>
      <c r="T654" s="18"/>
      <c r="U654" s="18"/>
      <c r="V654" s="18"/>
      <c r="W654" s="18"/>
      <c r="X654" s="18"/>
      <c r="Y654" s="18"/>
      <c r="Z654" s="18"/>
      <c r="AA654" s="18"/>
      <c r="AB654" s="18"/>
      <c r="AC654" s="18"/>
      <c r="AD654" s="18"/>
      <c r="AE654" s="18"/>
      <c r="AF654" s="18"/>
      <c r="AG654" s="18"/>
    </row>
    <row r="655" spans="1:33" ht="16.5" customHeight="1" x14ac:dyDescent="0.3">
      <c r="A655" s="18"/>
      <c r="B655" s="18"/>
      <c r="C655" s="191"/>
      <c r="D655" s="191"/>
      <c r="E655" s="18"/>
      <c r="F655" s="18"/>
      <c r="G655" s="18"/>
      <c r="H655" s="18"/>
      <c r="I655" s="18"/>
      <c r="J655" s="18"/>
      <c r="K655" s="18"/>
      <c r="L655" s="18"/>
      <c r="M655" s="18"/>
      <c r="N655" s="18"/>
      <c r="O655" s="18"/>
      <c r="P655" s="18"/>
      <c r="Q655" s="18"/>
      <c r="R655" s="18"/>
      <c r="S655" s="18"/>
      <c r="T655" s="18"/>
      <c r="U655" s="18"/>
      <c r="V655" s="18"/>
      <c r="W655" s="18"/>
      <c r="X655" s="18"/>
      <c r="Y655" s="18"/>
      <c r="Z655" s="18"/>
      <c r="AA655" s="18"/>
      <c r="AB655" s="18"/>
      <c r="AC655" s="18"/>
      <c r="AD655" s="18"/>
      <c r="AE655" s="18"/>
      <c r="AF655" s="18"/>
      <c r="AG655" s="18"/>
    </row>
    <row r="656" spans="1:33" ht="16.5" customHeight="1" x14ac:dyDescent="0.3">
      <c r="A656" s="18"/>
      <c r="B656" s="18"/>
      <c r="C656" s="191"/>
      <c r="D656" s="191"/>
      <c r="E656" s="18"/>
      <c r="F656" s="18"/>
      <c r="G656" s="18"/>
      <c r="H656" s="18"/>
      <c r="I656" s="18"/>
      <c r="J656" s="18"/>
      <c r="K656" s="18"/>
      <c r="L656" s="18"/>
      <c r="M656" s="18"/>
      <c r="N656" s="18"/>
      <c r="O656" s="18"/>
      <c r="P656" s="18"/>
      <c r="Q656" s="18"/>
      <c r="R656" s="18"/>
      <c r="S656" s="18"/>
      <c r="T656" s="18"/>
      <c r="U656" s="18"/>
      <c r="V656" s="18"/>
      <c r="W656" s="18"/>
      <c r="X656" s="18"/>
      <c r="Y656" s="18"/>
      <c r="Z656" s="18"/>
      <c r="AA656" s="18"/>
      <c r="AB656" s="18"/>
      <c r="AC656" s="18"/>
      <c r="AD656" s="18"/>
      <c r="AE656" s="18"/>
      <c r="AF656" s="18"/>
      <c r="AG656" s="18"/>
    </row>
    <row r="657" spans="1:33" ht="16.5" customHeight="1" x14ac:dyDescent="0.3">
      <c r="A657" s="18"/>
      <c r="B657" s="18"/>
      <c r="C657" s="191"/>
      <c r="D657" s="191"/>
      <c r="E657" s="18"/>
      <c r="F657" s="18"/>
      <c r="G657" s="18"/>
      <c r="H657" s="18"/>
      <c r="I657" s="18"/>
      <c r="J657" s="18"/>
      <c r="K657" s="18"/>
      <c r="L657" s="18"/>
      <c r="M657" s="18"/>
      <c r="N657" s="18"/>
      <c r="O657" s="18"/>
      <c r="P657" s="18"/>
      <c r="Q657" s="18"/>
      <c r="R657" s="18"/>
      <c r="S657" s="18"/>
      <c r="T657" s="18"/>
      <c r="U657" s="18"/>
      <c r="V657" s="18"/>
      <c r="W657" s="18"/>
      <c r="X657" s="18"/>
      <c r="Y657" s="18"/>
      <c r="Z657" s="18"/>
      <c r="AA657" s="18"/>
      <c r="AB657" s="18"/>
      <c r="AC657" s="18"/>
      <c r="AD657" s="18"/>
      <c r="AE657" s="18"/>
      <c r="AF657" s="18"/>
      <c r="AG657" s="18"/>
    </row>
    <row r="658" spans="1:33" ht="16.5" customHeight="1" x14ac:dyDescent="0.3">
      <c r="A658" s="18"/>
      <c r="B658" s="18"/>
      <c r="C658" s="191"/>
      <c r="D658" s="191"/>
      <c r="E658" s="18"/>
      <c r="F658" s="18"/>
      <c r="G658" s="18"/>
      <c r="H658" s="18"/>
      <c r="I658" s="18"/>
      <c r="J658" s="18"/>
      <c r="K658" s="18"/>
      <c r="L658" s="18"/>
      <c r="M658" s="18"/>
      <c r="N658" s="18"/>
      <c r="O658" s="18"/>
      <c r="P658" s="18"/>
      <c r="Q658" s="18"/>
      <c r="R658" s="18"/>
      <c r="S658" s="18"/>
      <c r="T658" s="18"/>
      <c r="U658" s="18"/>
      <c r="V658" s="18"/>
      <c r="W658" s="18"/>
      <c r="X658" s="18"/>
      <c r="Y658" s="18"/>
      <c r="Z658" s="18"/>
      <c r="AA658" s="18"/>
      <c r="AB658" s="18"/>
      <c r="AC658" s="18"/>
      <c r="AD658" s="18"/>
      <c r="AE658" s="18"/>
      <c r="AF658" s="18"/>
      <c r="AG658" s="18"/>
    </row>
    <row r="659" spans="1:33" ht="16.5" customHeight="1" x14ac:dyDescent="0.3">
      <c r="A659" s="18"/>
      <c r="B659" s="18"/>
      <c r="C659" s="191"/>
      <c r="D659" s="191"/>
      <c r="E659" s="18"/>
      <c r="F659" s="18"/>
      <c r="G659" s="18"/>
      <c r="H659" s="18"/>
      <c r="I659" s="18"/>
      <c r="J659" s="18"/>
      <c r="K659" s="18"/>
      <c r="L659" s="18"/>
      <c r="M659" s="18"/>
      <c r="N659" s="18"/>
      <c r="O659" s="18"/>
      <c r="P659" s="18"/>
      <c r="Q659" s="18"/>
      <c r="R659" s="18"/>
      <c r="S659" s="18"/>
      <c r="T659" s="18"/>
      <c r="U659" s="18"/>
      <c r="V659" s="18"/>
      <c r="W659" s="18"/>
      <c r="X659" s="18"/>
      <c r="Y659" s="18"/>
      <c r="Z659" s="18"/>
      <c r="AA659" s="18"/>
      <c r="AB659" s="18"/>
      <c r="AC659" s="18"/>
      <c r="AD659" s="18"/>
      <c r="AE659" s="18"/>
      <c r="AF659" s="18"/>
      <c r="AG659" s="18"/>
    </row>
    <row r="660" spans="1:33" ht="16.5" customHeight="1" x14ac:dyDescent="0.3">
      <c r="A660" s="18"/>
      <c r="B660" s="18"/>
      <c r="C660" s="191"/>
      <c r="D660" s="191"/>
      <c r="E660" s="18"/>
      <c r="F660" s="18"/>
      <c r="G660" s="18"/>
      <c r="H660" s="18"/>
      <c r="I660" s="18"/>
      <c r="J660" s="18"/>
      <c r="K660" s="18"/>
      <c r="L660" s="18"/>
      <c r="M660" s="18"/>
      <c r="N660" s="18"/>
      <c r="O660" s="18"/>
      <c r="P660" s="18"/>
      <c r="Q660" s="18"/>
      <c r="R660" s="18"/>
      <c r="S660" s="18"/>
      <c r="T660" s="18"/>
      <c r="U660" s="18"/>
      <c r="V660" s="18"/>
      <c r="W660" s="18"/>
      <c r="X660" s="18"/>
      <c r="Y660" s="18"/>
      <c r="Z660" s="18"/>
      <c r="AA660" s="18"/>
      <c r="AB660" s="18"/>
      <c r="AC660" s="18"/>
      <c r="AD660" s="18"/>
      <c r="AE660" s="18"/>
      <c r="AF660" s="18"/>
      <c r="AG660" s="18"/>
    </row>
    <row r="661" spans="1:33" ht="16.5" customHeight="1" x14ac:dyDescent="0.3">
      <c r="A661" s="18"/>
      <c r="B661" s="18"/>
      <c r="C661" s="191"/>
      <c r="D661" s="191"/>
      <c r="E661" s="18"/>
      <c r="F661" s="18"/>
      <c r="G661" s="18"/>
      <c r="H661" s="18"/>
      <c r="I661" s="18"/>
      <c r="J661" s="18"/>
      <c r="K661" s="18"/>
      <c r="L661" s="18"/>
      <c r="M661" s="18"/>
      <c r="N661" s="18"/>
      <c r="O661" s="18"/>
      <c r="P661" s="18"/>
      <c r="Q661" s="18"/>
      <c r="R661" s="18"/>
      <c r="S661" s="18"/>
      <c r="T661" s="18"/>
      <c r="U661" s="18"/>
      <c r="V661" s="18"/>
      <c r="W661" s="18"/>
      <c r="X661" s="18"/>
      <c r="Y661" s="18"/>
      <c r="Z661" s="18"/>
      <c r="AA661" s="18"/>
      <c r="AB661" s="18"/>
      <c r="AC661" s="18"/>
      <c r="AD661" s="18"/>
      <c r="AE661" s="18"/>
      <c r="AF661" s="18"/>
      <c r="AG661" s="18"/>
    </row>
    <row r="662" spans="1:33" ht="16.5" customHeight="1" x14ac:dyDescent="0.3">
      <c r="A662" s="18"/>
      <c r="B662" s="18"/>
      <c r="C662" s="191"/>
      <c r="D662" s="191"/>
      <c r="E662" s="18"/>
      <c r="F662" s="18"/>
      <c r="G662" s="18"/>
      <c r="H662" s="18"/>
      <c r="I662" s="18"/>
      <c r="J662" s="18"/>
      <c r="K662" s="18"/>
      <c r="L662" s="18"/>
      <c r="M662" s="18"/>
      <c r="N662" s="18"/>
      <c r="O662" s="18"/>
      <c r="P662" s="18"/>
      <c r="Q662" s="18"/>
      <c r="R662" s="18"/>
      <c r="S662" s="18"/>
      <c r="T662" s="18"/>
      <c r="U662" s="18"/>
      <c r="V662" s="18"/>
      <c r="W662" s="18"/>
      <c r="X662" s="18"/>
      <c r="Y662" s="18"/>
      <c r="Z662" s="18"/>
      <c r="AA662" s="18"/>
      <c r="AB662" s="18"/>
      <c r="AC662" s="18"/>
      <c r="AD662" s="18"/>
      <c r="AE662" s="18"/>
      <c r="AF662" s="18"/>
      <c r="AG662" s="18"/>
    </row>
    <row r="663" spans="1:33" ht="16.5" customHeight="1" x14ac:dyDescent="0.3">
      <c r="A663" s="18"/>
      <c r="B663" s="18"/>
      <c r="C663" s="191"/>
      <c r="D663" s="191"/>
      <c r="E663" s="18"/>
      <c r="F663" s="18"/>
      <c r="G663" s="18"/>
      <c r="H663" s="18"/>
      <c r="I663" s="18"/>
      <c r="J663" s="18"/>
      <c r="K663" s="18"/>
      <c r="L663" s="18"/>
      <c r="M663" s="18"/>
      <c r="N663" s="18"/>
      <c r="O663" s="18"/>
      <c r="P663" s="18"/>
      <c r="Q663" s="18"/>
      <c r="R663" s="18"/>
      <c r="S663" s="18"/>
      <c r="T663" s="18"/>
      <c r="U663" s="18"/>
      <c r="V663" s="18"/>
      <c r="W663" s="18"/>
      <c r="X663" s="18"/>
      <c r="Y663" s="18"/>
      <c r="Z663" s="18"/>
      <c r="AA663" s="18"/>
      <c r="AB663" s="18"/>
      <c r="AC663" s="18"/>
      <c r="AD663" s="18"/>
      <c r="AE663" s="18"/>
      <c r="AF663" s="18"/>
      <c r="AG663" s="18"/>
    </row>
    <row r="664" spans="1:33" ht="16.5" customHeight="1" x14ac:dyDescent="0.3">
      <c r="A664" s="18"/>
      <c r="B664" s="18"/>
      <c r="C664" s="191"/>
      <c r="D664" s="191"/>
      <c r="E664" s="18"/>
      <c r="F664" s="18"/>
      <c r="G664" s="18"/>
      <c r="H664" s="18"/>
      <c r="I664" s="18"/>
      <c r="J664" s="18"/>
      <c r="K664" s="18"/>
      <c r="L664" s="18"/>
      <c r="M664" s="18"/>
      <c r="N664" s="18"/>
      <c r="O664" s="18"/>
      <c r="P664" s="18"/>
      <c r="Q664" s="18"/>
      <c r="R664" s="18"/>
      <c r="S664" s="18"/>
      <c r="T664" s="18"/>
      <c r="U664" s="18"/>
      <c r="V664" s="18"/>
      <c r="W664" s="18"/>
      <c r="X664" s="18"/>
      <c r="Y664" s="18"/>
      <c r="Z664" s="18"/>
      <c r="AA664" s="18"/>
      <c r="AB664" s="18"/>
      <c r="AC664" s="18"/>
      <c r="AD664" s="18"/>
      <c r="AE664" s="18"/>
      <c r="AF664" s="18"/>
      <c r="AG664" s="18"/>
    </row>
    <row r="665" spans="1:33" ht="16.5" customHeight="1" x14ac:dyDescent="0.3">
      <c r="A665" s="18"/>
      <c r="B665" s="18"/>
      <c r="C665" s="191"/>
      <c r="D665" s="191"/>
      <c r="E665" s="18"/>
      <c r="F665" s="18"/>
      <c r="G665" s="18"/>
      <c r="H665" s="18"/>
      <c r="I665" s="18"/>
      <c r="J665" s="18"/>
      <c r="K665" s="18"/>
      <c r="L665" s="18"/>
      <c r="M665" s="18"/>
      <c r="N665" s="18"/>
      <c r="O665" s="18"/>
      <c r="P665" s="18"/>
      <c r="Q665" s="18"/>
      <c r="R665" s="18"/>
      <c r="S665" s="18"/>
      <c r="T665" s="18"/>
      <c r="U665" s="18"/>
      <c r="V665" s="18"/>
      <c r="W665" s="18"/>
      <c r="X665" s="18"/>
      <c r="Y665" s="18"/>
      <c r="Z665" s="18"/>
      <c r="AA665" s="18"/>
      <c r="AB665" s="18"/>
      <c r="AC665" s="18"/>
      <c r="AD665" s="18"/>
      <c r="AE665" s="18"/>
      <c r="AF665" s="18"/>
      <c r="AG665" s="18"/>
    </row>
    <row r="666" spans="1:33" ht="16.5" customHeight="1" x14ac:dyDescent="0.3">
      <c r="A666" s="18"/>
      <c r="B666" s="18"/>
      <c r="C666" s="191"/>
      <c r="D666" s="191"/>
      <c r="E666" s="18"/>
      <c r="F666" s="18"/>
      <c r="G666" s="18"/>
      <c r="H666" s="18"/>
      <c r="I666" s="18"/>
      <c r="J666" s="18"/>
      <c r="K666" s="18"/>
      <c r="L666" s="18"/>
      <c r="M666" s="18"/>
      <c r="N666" s="18"/>
      <c r="O666" s="18"/>
      <c r="P666" s="18"/>
      <c r="Q666" s="18"/>
      <c r="R666" s="18"/>
      <c r="S666" s="18"/>
      <c r="T666" s="18"/>
      <c r="U666" s="18"/>
      <c r="V666" s="18"/>
      <c r="W666" s="18"/>
      <c r="X666" s="18"/>
      <c r="Y666" s="18"/>
      <c r="Z666" s="18"/>
      <c r="AA666" s="18"/>
      <c r="AB666" s="18"/>
      <c r="AC666" s="18"/>
      <c r="AD666" s="18"/>
      <c r="AE666" s="18"/>
      <c r="AF666" s="18"/>
      <c r="AG666" s="18"/>
    </row>
    <row r="667" spans="1:33" ht="16.5" customHeight="1" x14ac:dyDescent="0.3">
      <c r="A667" s="18"/>
      <c r="B667" s="18"/>
      <c r="C667" s="191"/>
      <c r="D667" s="191"/>
      <c r="E667" s="18"/>
      <c r="F667" s="18"/>
      <c r="G667" s="18"/>
      <c r="H667" s="18"/>
      <c r="I667" s="18"/>
      <c r="J667" s="18"/>
      <c r="K667" s="18"/>
      <c r="L667" s="18"/>
      <c r="M667" s="18"/>
      <c r="N667" s="18"/>
      <c r="O667" s="18"/>
      <c r="P667" s="18"/>
      <c r="Q667" s="18"/>
      <c r="R667" s="18"/>
      <c r="S667" s="18"/>
      <c r="T667" s="18"/>
      <c r="U667" s="18"/>
      <c r="V667" s="18"/>
      <c r="W667" s="18"/>
      <c r="X667" s="18"/>
      <c r="Y667" s="18"/>
      <c r="Z667" s="18"/>
      <c r="AA667" s="18"/>
      <c r="AB667" s="18"/>
      <c r="AC667" s="18"/>
      <c r="AD667" s="18"/>
      <c r="AE667" s="18"/>
      <c r="AF667" s="18"/>
      <c r="AG667" s="18"/>
    </row>
    <row r="668" spans="1:33" ht="16.5" customHeight="1" x14ac:dyDescent="0.3">
      <c r="A668" s="18"/>
      <c r="B668" s="18"/>
      <c r="C668" s="191"/>
      <c r="D668" s="191"/>
      <c r="E668" s="18"/>
      <c r="F668" s="18"/>
      <c r="G668" s="18"/>
      <c r="H668" s="18"/>
      <c r="I668" s="18"/>
      <c r="J668" s="18"/>
      <c r="K668" s="18"/>
      <c r="L668" s="18"/>
      <c r="M668" s="18"/>
      <c r="N668" s="18"/>
      <c r="O668" s="18"/>
      <c r="P668" s="18"/>
      <c r="Q668" s="18"/>
      <c r="R668" s="18"/>
      <c r="S668" s="18"/>
      <c r="T668" s="18"/>
      <c r="U668" s="18"/>
      <c r="V668" s="18"/>
      <c r="W668" s="18"/>
      <c r="X668" s="18"/>
      <c r="Y668" s="18"/>
      <c r="Z668" s="18"/>
      <c r="AA668" s="18"/>
      <c r="AB668" s="18"/>
      <c r="AC668" s="18"/>
      <c r="AD668" s="18"/>
      <c r="AE668" s="18"/>
      <c r="AF668" s="18"/>
      <c r="AG668" s="18"/>
    </row>
    <row r="669" spans="1:33" ht="16.5" customHeight="1" x14ac:dyDescent="0.3">
      <c r="A669" s="18"/>
      <c r="B669" s="18"/>
      <c r="C669" s="191"/>
      <c r="D669" s="191"/>
      <c r="E669" s="18"/>
      <c r="F669" s="18"/>
      <c r="G669" s="18"/>
      <c r="H669" s="18"/>
      <c r="I669" s="18"/>
      <c r="J669" s="18"/>
      <c r="K669" s="18"/>
      <c r="L669" s="18"/>
      <c r="M669" s="18"/>
      <c r="N669" s="18"/>
      <c r="O669" s="18"/>
      <c r="P669" s="18"/>
      <c r="Q669" s="18"/>
      <c r="R669" s="18"/>
      <c r="S669" s="18"/>
      <c r="T669" s="18"/>
      <c r="U669" s="18"/>
      <c r="V669" s="18"/>
      <c r="W669" s="18"/>
      <c r="X669" s="18"/>
      <c r="Y669" s="18"/>
      <c r="Z669" s="18"/>
      <c r="AA669" s="18"/>
      <c r="AB669" s="18"/>
      <c r="AC669" s="18"/>
      <c r="AD669" s="18"/>
      <c r="AE669" s="18"/>
      <c r="AF669" s="18"/>
      <c r="AG669" s="18"/>
    </row>
    <row r="670" spans="1:33" ht="16.5" customHeight="1" x14ac:dyDescent="0.3">
      <c r="A670" s="18"/>
      <c r="B670" s="18"/>
      <c r="C670" s="191"/>
      <c r="D670" s="191"/>
      <c r="E670" s="18"/>
      <c r="F670" s="18"/>
      <c r="G670" s="18"/>
      <c r="H670" s="18"/>
      <c r="I670" s="18"/>
      <c r="J670" s="18"/>
      <c r="K670" s="18"/>
      <c r="L670" s="18"/>
      <c r="M670" s="18"/>
      <c r="N670" s="18"/>
      <c r="O670" s="18"/>
      <c r="P670" s="18"/>
      <c r="Q670" s="18"/>
      <c r="R670" s="18"/>
      <c r="S670" s="18"/>
      <c r="T670" s="18"/>
      <c r="U670" s="18"/>
      <c r="V670" s="18"/>
      <c r="W670" s="18"/>
      <c r="X670" s="18"/>
      <c r="Y670" s="18"/>
      <c r="Z670" s="18"/>
      <c r="AA670" s="18"/>
      <c r="AB670" s="18"/>
      <c r="AC670" s="18"/>
      <c r="AD670" s="18"/>
      <c r="AE670" s="18"/>
      <c r="AF670" s="18"/>
      <c r="AG670" s="18"/>
    </row>
    <row r="671" spans="1:33" ht="16.5" customHeight="1" x14ac:dyDescent="0.3">
      <c r="A671" s="18"/>
      <c r="B671" s="18"/>
      <c r="C671" s="191"/>
      <c r="D671" s="191"/>
      <c r="E671" s="18"/>
      <c r="F671" s="18"/>
      <c r="G671" s="18"/>
      <c r="H671" s="18"/>
      <c r="I671" s="18"/>
      <c r="J671" s="18"/>
      <c r="K671" s="18"/>
      <c r="L671" s="18"/>
      <c r="M671" s="18"/>
      <c r="N671" s="18"/>
      <c r="O671" s="18"/>
      <c r="P671" s="18"/>
      <c r="Q671" s="18"/>
      <c r="R671" s="18"/>
      <c r="S671" s="18"/>
      <c r="T671" s="18"/>
      <c r="U671" s="18"/>
      <c r="V671" s="18"/>
      <c r="W671" s="18"/>
      <c r="X671" s="18"/>
      <c r="Y671" s="18"/>
      <c r="Z671" s="18"/>
      <c r="AA671" s="18"/>
      <c r="AB671" s="18"/>
      <c r="AC671" s="18"/>
      <c r="AD671" s="18"/>
      <c r="AE671" s="18"/>
      <c r="AF671" s="18"/>
      <c r="AG671" s="18"/>
    </row>
    <row r="672" spans="1:33" ht="16.5" customHeight="1" x14ac:dyDescent="0.3">
      <c r="A672" s="18"/>
      <c r="B672" s="18"/>
      <c r="C672" s="191"/>
      <c r="D672" s="191"/>
      <c r="E672" s="18"/>
      <c r="F672" s="18"/>
      <c r="G672" s="18"/>
      <c r="H672" s="18"/>
      <c r="I672" s="18"/>
      <c r="J672" s="18"/>
      <c r="K672" s="18"/>
      <c r="L672" s="18"/>
      <c r="M672" s="18"/>
      <c r="N672" s="18"/>
      <c r="O672" s="18"/>
      <c r="P672" s="18"/>
      <c r="Q672" s="18"/>
      <c r="R672" s="18"/>
      <c r="S672" s="18"/>
      <c r="T672" s="18"/>
      <c r="U672" s="18"/>
      <c r="V672" s="18"/>
      <c r="W672" s="18"/>
      <c r="X672" s="18"/>
      <c r="Y672" s="18"/>
      <c r="Z672" s="18"/>
      <c r="AA672" s="18"/>
      <c r="AB672" s="18"/>
      <c r="AC672" s="18"/>
      <c r="AD672" s="18"/>
      <c r="AE672" s="18"/>
      <c r="AF672" s="18"/>
      <c r="AG672" s="18"/>
    </row>
    <row r="673" spans="1:33" ht="16.5" customHeight="1" x14ac:dyDescent="0.3">
      <c r="A673" s="18"/>
      <c r="B673" s="18"/>
      <c r="C673" s="191"/>
      <c r="D673" s="191"/>
      <c r="E673" s="18"/>
      <c r="F673" s="18"/>
      <c r="G673" s="18"/>
      <c r="H673" s="18"/>
      <c r="I673" s="18"/>
      <c r="J673" s="18"/>
      <c r="K673" s="18"/>
      <c r="L673" s="18"/>
      <c r="M673" s="18"/>
      <c r="N673" s="18"/>
      <c r="O673" s="18"/>
      <c r="P673" s="18"/>
      <c r="Q673" s="18"/>
      <c r="R673" s="18"/>
      <c r="S673" s="18"/>
      <c r="T673" s="18"/>
      <c r="U673" s="18"/>
      <c r="V673" s="18"/>
      <c r="W673" s="18"/>
      <c r="X673" s="18"/>
      <c r="Y673" s="18"/>
      <c r="Z673" s="18"/>
      <c r="AA673" s="18"/>
      <c r="AB673" s="18"/>
      <c r="AC673" s="18"/>
      <c r="AD673" s="18"/>
      <c r="AE673" s="18"/>
      <c r="AF673" s="18"/>
      <c r="AG673" s="18"/>
    </row>
    <row r="674" spans="1:33" ht="16.5" customHeight="1" x14ac:dyDescent="0.3">
      <c r="A674" s="18"/>
      <c r="B674" s="18"/>
      <c r="C674" s="191"/>
      <c r="D674" s="191"/>
      <c r="E674" s="18"/>
      <c r="F674" s="18"/>
      <c r="G674" s="18"/>
      <c r="H674" s="18"/>
      <c r="I674" s="18"/>
      <c r="J674" s="18"/>
      <c r="K674" s="18"/>
      <c r="L674" s="18"/>
      <c r="M674" s="18"/>
      <c r="N674" s="18"/>
      <c r="O674" s="18"/>
      <c r="P674" s="18"/>
      <c r="Q674" s="18"/>
      <c r="R674" s="18"/>
      <c r="S674" s="18"/>
      <c r="T674" s="18"/>
      <c r="U674" s="18"/>
      <c r="V674" s="18"/>
      <c r="W674" s="18"/>
      <c r="X674" s="18"/>
      <c r="Y674" s="18"/>
      <c r="Z674" s="18"/>
      <c r="AA674" s="18"/>
      <c r="AB674" s="18"/>
      <c r="AC674" s="18"/>
      <c r="AD674" s="18"/>
      <c r="AE674" s="18"/>
      <c r="AF674" s="18"/>
      <c r="AG674" s="18"/>
    </row>
    <row r="675" spans="1:33" ht="16.5" customHeight="1" x14ac:dyDescent="0.3">
      <c r="A675" s="18"/>
      <c r="B675" s="18"/>
      <c r="C675" s="191"/>
      <c r="D675" s="191"/>
      <c r="E675" s="18"/>
      <c r="F675" s="18"/>
      <c r="G675" s="18"/>
      <c r="H675" s="18"/>
      <c r="I675" s="18"/>
      <c r="J675" s="18"/>
      <c r="K675" s="18"/>
      <c r="L675" s="18"/>
      <c r="M675" s="18"/>
      <c r="N675" s="18"/>
      <c r="O675" s="18"/>
      <c r="P675" s="18"/>
      <c r="Q675" s="18"/>
      <c r="R675" s="18"/>
      <c r="S675" s="18"/>
      <c r="T675" s="18"/>
      <c r="U675" s="18"/>
      <c r="V675" s="18"/>
      <c r="W675" s="18"/>
      <c r="X675" s="18"/>
      <c r="Y675" s="18"/>
      <c r="Z675" s="18"/>
      <c r="AA675" s="18"/>
      <c r="AB675" s="18"/>
      <c r="AC675" s="18"/>
      <c r="AD675" s="18"/>
      <c r="AE675" s="18"/>
      <c r="AF675" s="18"/>
      <c r="AG675" s="18"/>
    </row>
    <row r="676" spans="1:33" ht="16.5" customHeight="1" x14ac:dyDescent="0.3">
      <c r="A676" s="18"/>
      <c r="B676" s="18"/>
      <c r="C676" s="191"/>
      <c r="D676" s="191"/>
      <c r="E676" s="18"/>
      <c r="F676" s="18"/>
      <c r="G676" s="18"/>
      <c r="H676" s="18"/>
      <c r="I676" s="18"/>
      <c r="J676" s="18"/>
      <c r="K676" s="18"/>
      <c r="L676" s="18"/>
      <c r="M676" s="18"/>
      <c r="N676" s="18"/>
      <c r="O676" s="18"/>
      <c r="P676" s="18"/>
      <c r="Q676" s="18"/>
      <c r="R676" s="18"/>
      <c r="S676" s="18"/>
      <c r="T676" s="18"/>
      <c r="U676" s="18"/>
      <c r="V676" s="18"/>
      <c r="W676" s="18"/>
      <c r="X676" s="18"/>
      <c r="Y676" s="18"/>
      <c r="Z676" s="18"/>
      <c r="AA676" s="18"/>
      <c r="AB676" s="18"/>
      <c r="AC676" s="18"/>
      <c r="AD676" s="18"/>
      <c r="AE676" s="18"/>
      <c r="AF676" s="18"/>
      <c r="AG676" s="18"/>
    </row>
    <row r="677" spans="1:33" ht="16.5" customHeight="1" x14ac:dyDescent="0.3">
      <c r="A677" s="18"/>
      <c r="B677" s="18"/>
      <c r="C677" s="191"/>
      <c r="D677" s="191"/>
      <c r="E677" s="18"/>
      <c r="F677" s="18"/>
      <c r="G677" s="18"/>
      <c r="H677" s="18"/>
      <c r="I677" s="18"/>
      <c r="J677" s="18"/>
      <c r="K677" s="18"/>
      <c r="L677" s="18"/>
      <c r="M677" s="18"/>
      <c r="N677" s="18"/>
      <c r="O677" s="18"/>
      <c r="P677" s="18"/>
      <c r="Q677" s="18"/>
      <c r="R677" s="18"/>
      <c r="S677" s="18"/>
      <c r="T677" s="18"/>
      <c r="U677" s="18"/>
      <c r="V677" s="18"/>
      <c r="W677" s="18"/>
      <c r="X677" s="18"/>
      <c r="Y677" s="18"/>
      <c r="Z677" s="18"/>
      <c r="AA677" s="18"/>
      <c r="AB677" s="18"/>
      <c r="AC677" s="18"/>
      <c r="AD677" s="18"/>
      <c r="AE677" s="18"/>
      <c r="AF677" s="18"/>
      <c r="AG677" s="18"/>
    </row>
    <row r="678" spans="1:33" ht="16.5" customHeight="1" x14ac:dyDescent="0.3">
      <c r="A678" s="18"/>
      <c r="B678" s="18"/>
      <c r="C678" s="191"/>
      <c r="D678" s="191"/>
      <c r="E678" s="18"/>
      <c r="F678" s="18"/>
      <c r="G678" s="18"/>
      <c r="H678" s="18"/>
      <c r="I678" s="18"/>
      <c r="J678" s="18"/>
      <c r="K678" s="18"/>
      <c r="L678" s="18"/>
      <c r="M678" s="18"/>
      <c r="N678" s="18"/>
      <c r="O678" s="18"/>
      <c r="P678" s="18"/>
      <c r="Q678" s="18"/>
      <c r="R678" s="18"/>
      <c r="S678" s="18"/>
      <c r="T678" s="18"/>
      <c r="U678" s="18"/>
      <c r="V678" s="18"/>
      <c r="W678" s="18"/>
      <c r="X678" s="18"/>
      <c r="Y678" s="18"/>
      <c r="Z678" s="18"/>
      <c r="AA678" s="18"/>
      <c r="AB678" s="18"/>
      <c r="AC678" s="18"/>
      <c r="AD678" s="18"/>
      <c r="AE678" s="18"/>
      <c r="AF678" s="18"/>
      <c r="AG678" s="18"/>
    </row>
    <row r="679" spans="1:33" ht="16.5" customHeight="1" x14ac:dyDescent="0.3">
      <c r="A679" s="18"/>
      <c r="B679" s="18"/>
      <c r="C679" s="191"/>
      <c r="D679" s="191"/>
      <c r="E679" s="18"/>
      <c r="F679" s="18"/>
      <c r="G679" s="18"/>
      <c r="H679" s="18"/>
      <c r="I679" s="18"/>
      <c r="J679" s="18"/>
      <c r="K679" s="18"/>
      <c r="L679" s="18"/>
      <c r="M679" s="18"/>
      <c r="N679" s="18"/>
      <c r="O679" s="18"/>
      <c r="P679" s="18"/>
      <c r="Q679" s="18"/>
      <c r="R679" s="18"/>
      <c r="S679" s="18"/>
      <c r="T679" s="18"/>
      <c r="U679" s="18"/>
      <c r="V679" s="18"/>
      <c r="W679" s="18"/>
      <c r="X679" s="18"/>
      <c r="Y679" s="18"/>
      <c r="Z679" s="18"/>
      <c r="AA679" s="18"/>
      <c r="AB679" s="18"/>
      <c r="AC679" s="18"/>
      <c r="AD679" s="18"/>
      <c r="AE679" s="18"/>
      <c r="AF679" s="18"/>
      <c r="AG679" s="18"/>
    </row>
    <row r="680" spans="1:33" ht="16.5" customHeight="1" x14ac:dyDescent="0.3">
      <c r="A680" s="18"/>
      <c r="B680" s="18"/>
      <c r="C680" s="191"/>
      <c r="D680" s="191"/>
      <c r="E680" s="18"/>
      <c r="F680" s="18"/>
      <c r="G680" s="18"/>
      <c r="H680" s="18"/>
      <c r="I680" s="18"/>
      <c r="J680" s="18"/>
      <c r="K680" s="18"/>
      <c r="L680" s="18"/>
      <c r="M680" s="18"/>
      <c r="N680" s="18"/>
      <c r="O680" s="18"/>
      <c r="P680" s="18"/>
      <c r="Q680" s="18"/>
      <c r="R680" s="18"/>
      <c r="S680" s="18"/>
      <c r="T680" s="18"/>
      <c r="U680" s="18"/>
      <c r="V680" s="18"/>
      <c r="W680" s="18"/>
      <c r="X680" s="18"/>
      <c r="Y680" s="18"/>
      <c r="Z680" s="18"/>
      <c r="AA680" s="18"/>
      <c r="AB680" s="18"/>
      <c r="AC680" s="18"/>
      <c r="AD680" s="18"/>
      <c r="AE680" s="18"/>
      <c r="AF680" s="18"/>
      <c r="AG680" s="18"/>
    </row>
    <row r="681" spans="1:33" ht="16.5" customHeight="1" x14ac:dyDescent="0.3">
      <c r="A681" s="18"/>
      <c r="B681" s="18"/>
      <c r="C681" s="191"/>
      <c r="D681" s="191"/>
      <c r="E681" s="18"/>
      <c r="F681" s="18"/>
      <c r="G681" s="18"/>
      <c r="H681" s="18"/>
      <c r="I681" s="18"/>
      <c r="J681" s="18"/>
      <c r="K681" s="18"/>
      <c r="L681" s="18"/>
      <c r="M681" s="18"/>
      <c r="N681" s="18"/>
      <c r="O681" s="18"/>
      <c r="P681" s="18"/>
      <c r="Q681" s="18"/>
      <c r="R681" s="18"/>
      <c r="S681" s="18"/>
      <c r="T681" s="18"/>
      <c r="U681" s="18"/>
      <c r="V681" s="18"/>
      <c r="W681" s="18"/>
      <c r="X681" s="18"/>
      <c r="Y681" s="18"/>
      <c r="Z681" s="18"/>
      <c r="AA681" s="18"/>
      <c r="AB681" s="18"/>
      <c r="AC681" s="18"/>
      <c r="AD681" s="18"/>
      <c r="AE681" s="18"/>
      <c r="AF681" s="18"/>
      <c r="AG681" s="18"/>
    </row>
    <row r="682" spans="1:33" ht="16.5" customHeight="1" x14ac:dyDescent="0.3">
      <c r="A682" s="18"/>
      <c r="B682" s="18"/>
      <c r="C682" s="191"/>
      <c r="D682" s="191"/>
      <c r="E682" s="18"/>
      <c r="F682" s="18"/>
      <c r="G682" s="18"/>
      <c r="H682" s="18"/>
      <c r="I682" s="18"/>
      <c r="J682" s="18"/>
      <c r="K682" s="18"/>
      <c r="L682" s="18"/>
      <c r="M682" s="18"/>
      <c r="N682" s="18"/>
      <c r="O682" s="18"/>
      <c r="P682" s="18"/>
      <c r="Q682" s="18"/>
      <c r="R682" s="18"/>
      <c r="S682" s="18"/>
      <c r="T682" s="18"/>
      <c r="U682" s="18"/>
      <c r="V682" s="18"/>
      <c r="W682" s="18"/>
      <c r="X682" s="18"/>
      <c r="Y682" s="18"/>
      <c r="Z682" s="18"/>
      <c r="AA682" s="18"/>
      <c r="AB682" s="18"/>
      <c r="AC682" s="18"/>
      <c r="AD682" s="18"/>
      <c r="AE682" s="18"/>
      <c r="AF682" s="18"/>
      <c r="AG682" s="18"/>
    </row>
    <row r="683" spans="1:33" ht="16.5" customHeight="1" x14ac:dyDescent="0.3">
      <c r="A683" s="18"/>
      <c r="B683" s="18"/>
      <c r="C683" s="191"/>
      <c r="D683" s="191"/>
      <c r="E683" s="18"/>
      <c r="F683" s="18"/>
      <c r="G683" s="18"/>
      <c r="H683" s="18"/>
      <c r="I683" s="18"/>
      <c r="J683" s="18"/>
      <c r="K683" s="18"/>
      <c r="L683" s="18"/>
      <c r="M683" s="18"/>
      <c r="N683" s="18"/>
      <c r="O683" s="18"/>
      <c r="P683" s="18"/>
      <c r="Q683" s="18"/>
      <c r="R683" s="18"/>
      <c r="S683" s="18"/>
      <c r="T683" s="18"/>
      <c r="U683" s="18"/>
      <c r="V683" s="18"/>
      <c r="W683" s="18"/>
      <c r="X683" s="18"/>
      <c r="Y683" s="18"/>
      <c r="Z683" s="18"/>
      <c r="AA683" s="18"/>
      <c r="AB683" s="18"/>
      <c r="AC683" s="18"/>
      <c r="AD683" s="18"/>
      <c r="AE683" s="18"/>
      <c r="AF683" s="18"/>
      <c r="AG683" s="18"/>
    </row>
    <row r="684" spans="1:33" ht="16.5" customHeight="1" x14ac:dyDescent="0.3">
      <c r="A684" s="18"/>
      <c r="B684" s="18"/>
      <c r="C684" s="191"/>
      <c r="D684" s="191"/>
      <c r="E684" s="18"/>
      <c r="F684" s="18"/>
      <c r="G684" s="18"/>
      <c r="H684" s="18"/>
      <c r="I684" s="18"/>
      <c r="J684" s="18"/>
      <c r="K684" s="18"/>
      <c r="L684" s="18"/>
      <c r="M684" s="18"/>
      <c r="N684" s="18"/>
      <c r="O684" s="18"/>
      <c r="P684" s="18"/>
      <c r="Q684" s="18"/>
      <c r="R684" s="18"/>
      <c r="S684" s="18"/>
      <c r="T684" s="18"/>
      <c r="U684" s="18"/>
      <c r="V684" s="18"/>
      <c r="W684" s="18"/>
      <c r="X684" s="18"/>
      <c r="Y684" s="18"/>
      <c r="Z684" s="18"/>
      <c r="AA684" s="18"/>
      <c r="AB684" s="18"/>
      <c r="AC684" s="18"/>
      <c r="AD684" s="18"/>
      <c r="AE684" s="18"/>
      <c r="AF684" s="18"/>
      <c r="AG684" s="18"/>
    </row>
    <row r="685" spans="1:33" ht="16.5" customHeight="1" x14ac:dyDescent="0.3">
      <c r="A685" s="18"/>
      <c r="B685" s="18"/>
      <c r="C685" s="191"/>
      <c r="D685" s="191"/>
      <c r="E685" s="18"/>
      <c r="F685" s="18"/>
      <c r="G685" s="18"/>
      <c r="H685" s="18"/>
      <c r="I685" s="18"/>
      <c r="J685" s="18"/>
      <c r="K685" s="18"/>
      <c r="L685" s="18"/>
      <c r="M685" s="18"/>
      <c r="N685" s="18"/>
      <c r="O685" s="18"/>
      <c r="P685" s="18"/>
      <c r="Q685" s="18"/>
      <c r="R685" s="18"/>
      <c r="S685" s="18"/>
      <c r="T685" s="18"/>
      <c r="U685" s="18"/>
      <c r="V685" s="18"/>
      <c r="W685" s="18"/>
      <c r="X685" s="18"/>
      <c r="Y685" s="18"/>
      <c r="Z685" s="18"/>
      <c r="AA685" s="18"/>
      <c r="AB685" s="18"/>
      <c r="AC685" s="18"/>
      <c r="AD685" s="18"/>
      <c r="AE685" s="18"/>
      <c r="AF685" s="18"/>
      <c r="AG685" s="18"/>
    </row>
    <row r="686" spans="1:33" ht="16.5" customHeight="1" x14ac:dyDescent="0.3">
      <c r="A686" s="18"/>
      <c r="B686" s="18"/>
      <c r="C686" s="191"/>
      <c r="D686" s="191"/>
      <c r="E686" s="18"/>
      <c r="F686" s="18"/>
      <c r="G686" s="18"/>
      <c r="H686" s="18"/>
      <c r="I686" s="18"/>
      <c r="J686" s="18"/>
      <c r="K686" s="18"/>
      <c r="L686" s="18"/>
      <c r="M686" s="18"/>
      <c r="N686" s="18"/>
      <c r="O686" s="18"/>
      <c r="P686" s="18"/>
      <c r="Q686" s="18"/>
      <c r="R686" s="18"/>
      <c r="S686" s="18"/>
      <c r="T686" s="18"/>
      <c r="U686" s="18"/>
      <c r="V686" s="18"/>
      <c r="W686" s="18"/>
      <c r="X686" s="18"/>
      <c r="Y686" s="18"/>
      <c r="Z686" s="18"/>
      <c r="AA686" s="18"/>
      <c r="AB686" s="18"/>
      <c r="AC686" s="18"/>
      <c r="AD686" s="18"/>
      <c r="AE686" s="18"/>
      <c r="AF686" s="18"/>
      <c r="AG686" s="18"/>
    </row>
    <row r="687" spans="1:33" ht="16.5" customHeight="1" x14ac:dyDescent="0.3">
      <c r="A687" s="18"/>
      <c r="B687" s="18"/>
      <c r="C687" s="191"/>
      <c r="D687" s="191"/>
      <c r="E687" s="18"/>
      <c r="F687" s="18"/>
      <c r="G687" s="18"/>
      <c r="H687" s="18"/>
      <c r="I687" s="18"/>
      <c r="J687" s="18"/>
      <c r="K687" s="18"/>
      <c r="L687" s="18"/>
      <c r="M687" s="18"/>
      <c r="N687" s="18"/>
      <c r="O687" s="18"/>
      <c r="P687" s="18"/>
      <c r="Q687" s="18"/>
      <c r="R687" s="18"/>
      <c r="S687" s="18"/>
      <c r="T687" s="18"/>
      <c r="U687" s="18"/>
      <c r="V687" s="18"/>
      <c r="W687" s="18"/>
      <c r="X687" s="18"/>
      <c r="Y687" s="18"/>
      <c r="Z687" s="18"/>
      <c r="AA687" s="18"/>
      <c r="AB687" s="18"/>
      <c r="AC687" s="18"/>
      <c r="AD687" s="18"/>
      <c r="AE687" s="18"/>
      <c r="AF687" s="18"/>
      <c r="AG687" s="18"/>
    </row>
    <row r="688" spans="1:33" ht="16.5" customHeight="1" x14ac:dyDescent="0.3">
      <c r="A688" s="18"/>
      <c r="B688" s="18"/>
      <c r="C688" s="191"/>
      <c r="D688" s="191"/>
      <c r="E688" s="18"/>
      <c r="F688" s="18"/>
      <c r="G688" s="18"/>
      <c r="H688" s="18"/>
      <c r="I688" s="18"/>
      <c r="J688" s="18"/>
      <c r="K688" s="18"/>
      <c r="L688" s="18"/>
      <c r="M688" s="18"/>
      <c r="N688" s="18"/>
      <c r="O688" s="18"/>
      <c r="P688" s="18"/>
      <c r="Q688" s="18"/>
      <c r="R688" s="18"/>
      <c r="S688" s="18"/>
      <c r="T688" s="18"/>
      <c r="U688" s="18"/>
      <c r="V688" s="18"/>
      <c r="W688" s="18"/>
      <c r="X688" s="18"/>
      <c r="Y688" s="18"/>
      <c r="Z688" s="18"/>
      <c r="AA688" s="18"/>
      <c r="AB688" s="18"/>
      <c r="AC688" s="18"/>
      <c r="AD688" s="18"/>
      <c r="AE688" s="18"/>
      <c r="AF688" s="18"/>
      <c r="AG688" s="18"/>
    </row>
    <row r="689" spans="1:33" ht="16.5" customHeight="1" x14ac:dyDescent="0.3">
      <c r="A689" s="18"/>
      <c r="B689" s="18"/>
      <c r="C689" s="191"/>
      <c r="D689" s="191"/>
      <c r="E689" s="18"/>
      <c r="F689" s="18"/>
      <c r="G689" s="18"/>
      <c r="H689" s="18"/>
      <c r="I689" s="18"/>
      <c r="J689" s="18"/>
      <c r="K689" s="18"/>
      <c r="L689" s="18"/>
      <c r="M689" s="18"/>
      <c r="N689" s="18"/>
      <c r="O689" s="18"/>
      <c r="P689" s="18"/>
      <c r="Q689" s="18"/>
      <c r="R689" s="18"/>
      <c r="S689" s="18"/>
      <c r="T689" s="18"/>
      <c r="U689" s="18"/>
      <c r="V689" s="18"/>
      <c r="W689" s="18"/>
      <c r="X689" s="18"/>
      <c r="Y689" s="18"/>
      <c r="Z689" s="18"/>
      <c r="AA689" s="18"/>
      <c r="AB689" s="18"/>
      <c r="AC689" s="18"/>
      <c r="AD689" s="18"/>
      <c r="AE689" s="18"/>
      <c r="AF689" s="18"/>
      <c r="AG689" s="18"/>
    </row>
    <row r="690" spans="1:33" ht="16.5" customHeight="1" x14ac:dyDescent="0.3">
      <c r="A690" s="18"/>
      <c r="B690" s="18"/>
      <c r="C690" s="191"/>
      <c r="D690" s="191"/>
      <c r="E690" s="18"/>
      <c r="F690" s="18"/>
      <c r="G690" s="18"/>
      <c r="H690" s="18"/>
      <c r="I690" s="18"/>
      <c r="J690" s="18"/>
      <c r="K690" s="18"/>
      <c r="L690" s="18"/>
      <c r="M690" s="18"/>
      <c r="N690" s="18"/>
      <c r="O690" s="18"/>
      <c r="P690" s="18"/>
      <c r="Q690" s="18"/>
      <c r="R690" s="18"/>
      <c r="S690" s="18"/>
      <c r="T690" s="18"/>
      <c r="U690" s="18"/>
      <c r="V690" s="18"/>
      <c r="W690" s="18"/>
      <c r="X690" s="18"/>
      <c r="Y690" s="18"/>
      <c r="Z690" s="18"/>
      <c r="AA690" s="18"/>
      <c r="AB690" s="18"/>
      <c r="AC690" s="18"/>
      <c r="AD690" s="18"/>
      <c r="AE690" s="18"/>
      <c r="AF690" s="18"/>
      <c r="AG690" s="18"/>
    </row>
    <row r="691" spans="1:33" ht="16.5" customHeight="1" x14ac:dyDescent="0.3">
      <c r="A691" s="18"/>
      <c r="B691" s="18"/>
      <c r="C691" s="191"/>
      <c r="D691" s="191"/>
      <c r="E691" s="18"/>
      <c r="F691" s="18"/>
      <c r="G691" s="18"/>
      <c r="H691" s="18"/>
      <c r="I691" s="18"/>
      <c r="J691" s="18"/>
      <c r="K691" s="18"/>
      <c r="L691" s="18"/>
      <c r="M691" s="18"/>
      <c r="N691" s="18"/>
      <c r="O691" s="18"/>
      <c r="P691" s="18"/>
      <c r="Q691" s="18"/>
      <c r="R691" s="18"/>
      <c r="S691" s="18"/>
      <c r="T691" s="18"/>
      <c r="U691" s="18"/>
      <c r="V691" s="18"/>
      <c r="W691" s="18"/>
      <c r="X691" s="18"/>
      <c r="Y691" s="18"/>
      <c r="Z691" s="18"/>
      <c r="AA691" s="18"/>
      <c r="AB691" s="18"/>
      <c r="AC691" s="18"/>
      <c r="AD691" s="18"/>
      <c r="AE691" s="18"/>
      <c r="AF691" s="18"/>
      <c r="AG691" s="18"/>
    </row>
    <row r="692" spans="1:33" ht="16.5" customHeight="1" x14ac:dyDescent="0.3">
      <c r="A692" s="18"/>
      <c r="B692" s="18"/>
      <c r="C692" s="191"/>
      <c r="D692" s="191"/>
      <c r="E692" s="18"/>
      <c r="F692" s="18"/>
      <c r="G692" s="18"/>
      <c r="H692" s="18"/>
      <c r="I692" s="18"/>
      <c r="J692" s="18"/>
      <c r="K692" s="18"/>
      <c r="L692" s="18"/>
      <c r="M692" s="18"/>
      <c r="N692" s="18"/>
      <c r="O692" s="18"/>
      <c r="P692" s="18"/>
      <c r="Q692" s="18"/>
      <c r="R692" s="18"/>
      <c r="S692" s="18"/>
      <c r="T692" s="18"/>
      <c r="U692" s="18"/>
      <c r="V692" s="18"/>
      <c r="W692" s="18"/>
      <c r="X692" s="18"/>
      <c r="Y692" s="18"/>
      <c r="Z692" s="18"/>
      <c r="AA692" s="18"/>
      <c r="AB692" s="18"/>
      <c r="AC692" s="18"/>
      <c r="AD692" s="18"/>
      <c r="AE692" s="18"/>
      <c r="AF692" s="18"/>
      <c r="AG692" s="18"/>
    </row>
    <row r="693" spans="1:33" ht="16.5" customHeight="1" x14ac:dyDescent="0.3">
      <c r="A693" s="18"/>
      <c r="B693" s="18"/>
      <c r="C693" s="191"/>
      <c r="D693" s="191"/>
      <c r="E693" s="18"/>
      <c r="F693" s="18"/>
      <c r="G693" s="18"/>
      <c r="H693" s="18"/>
      <c r="I693" s="18"/>
      <c r="J693" s="18"/>
      <c r="K693" s="18"/>
      <c r="L693" s="18"/>
      <c r="M693" s="18"/>
      <c r="N693" s="18"/>
      <c r="O693" s="18"/>
      <c r="P693" s="18"/>
      <c r="Q693" s="18"/>
      <c r="R693" s="18"/>
      <c r="S693" s="18"/>
      <c r="T693" s="18"/>
      <c r="U693" s="18"/>
      <c r="V693" s="18"/>
      <c r="W693" s="18"/>
      <c r="X693" s="18"/>
      <c r="Y693" s="18"/>
      <c r="Z693" s="18"/>
      <c r="AA693" s="18"/>
      <c r="AB693" s="18"/>
      <c r="AC693" s="18"/>
      <c r="AD693" s="18"/>
      <c r="AE693" s="18"/>
      <c r="AF693" s="18"/>
      <c r="AG693" s="18"/>
    </row>
    <row r="694" spans="1:33" ht="16.5" customHeight="1" x14ac:dyDescent="0.3">
      <c r="A694" s="18"/>
      <c r="B694" s="18"/>
      <c r="C694" s="191"/>
      <c r="D694" s="191"/>
      <c r="E694" s="18"/>
      <c r="F694" s="18"/>
      <c r="G694" s="18"/>
      <c r="H694" s="18"/>
      <c r="I694" s="18"/>
      <c r="J694" s="18"/>
      <c r="K694" s="18"/>
      <c r="L694" s="18"/>
      <c r="M694" s="18"/>
      <c r="N694" s="18"/>
      <c r="O694" s="18"/>
      <c r="P694" s="18"/>
      <c r="Q694" s="18"/>
      <c r="R694" s="18"/>
      <c r="S694" s="18"/>
      <c r="T694" s="18"/>
      <c r="U694" s="18"/>
      <c r="V694" s="18"/>
      <c r="W694" s="18"/>
      <c r="X694" s="18"/>
      <c r="Y694" s="18"/>
      <c r="Z694" s="18"/>
      <c r="AA694" s="18"/>
      <c r="AB694" s="18"/>
      <c r="AC694" s="18"/>
      <c r="AD694" s="18"/>
      <c r="AE694" s="18"/>
      <c r="AF694" s="18"/>
      <c r="AG694" s="18"/>
    </row>
    <row r="695" spans="1:33" ht="16.5" customHeight="1" x14ac:dyDescent="0.3">
      <c r="A695" s="18"/>
      <c r="B695" s="18"/>
      <c r="C695" s="191"/>
      <c r="D695" s="191"/>
      <c r="E695" s="18"/>
      <c r="F695" s="18"/>
      <c r="G695" s="18"/>
      <c r="H695" s="18"/>
      <c r="I695" s="18"/>
      <c r="J695" s="18"/>
      <c r="K695" s="18"/>
      <c r="L695" s="18"/>
      <c r="M695" s="18"/>
      <c r="N695" s="18"/>
      <c r="O695" s="18"/>
      <c r="P695" s="18"/>
      <c r="Q695" s="18"/>
      <c r="R695" s="18"/>
      <c r="S695" s="18"/>
      <c r="T695" s="18"/>
      <c r="U695" s="18"/>
      <c r="V695" s="18"/>
      <c r="W695" s="18"/>
      <c r="X695" s="18"/>
      <c r="Y695" s="18"/>
      <c r="Z695" s="18"/>
      <c r="AA695" s="18"/>
      <c r="AB695" s="18"/>
      <c r="AC695" s="18"/>
      <c r="AD695" s="18"/>
      <c r="AE695" s="18"/>
      <c r="AF695" s="18"/>
      <c r="AG695" s="18"/>
    </row>
    <row r="696" spans="1:33" ht="16.5" customHeight="1" x14ac:dyDescent="0.3">
      <c r="A696" s="18"/>
      <c r="B696" s="18"/>
      <c r="C696" s="191"/>
      <c r="D696" s="191"/>
      <c r="E696" s="18"/>
      <c r="F696" s="18"/>
      <c r="G696" s="18"/>
      <c r="H696" s="18"/>
      <c r="I696" s="18"/>
      <c r="J696" s="18"/>
      <c r="K696" s="18"/>
      <c r="L696" s="18"/>
      <c r="M696" s="18"/>
      <c r="N696" s="18"/>
      <c r="O696" s="18"/>
      <c r="P696" s="18"/>
      <c r="Q696" s="18"/>
      <c r="R696" s="18"/>
      <c r="S696" s="18"/>
      <c r="T696" s="18"/>
      <c r="U696" s="18"/>
      <c r="V696" s="18"/>
      <c r="W696" s="18"/>
      <c r="X696" s="18"/>
      <c r="Y696" s="18"/>
      <c r="Z696" s="18"/>
      <c r="AA696" s="18"/>
      <c r="AB696" s="18"/>
      <c r="AC696" s="18"/>
      <c r="AD696" s="18"/>
      <c r="AE696" s="18"/>
      <c r="AF696" s="18"/>
      <c r="AG696" s="18"/>
    </row>
    <row r="697" spans="1:33" ht="16.5" customHeight="1" x14ac:dyDescent="0.3">
      <c r="A697" s="18"/>
      <c r="B697" s="18"/>
      <c r="C697" s="191"/>
      <c r="D697" s="191"/>
      <c r="E697" s="18"/>
      <c r="F697" s="18"/>
      <c r="G697" s="18"/>
      <c r="H697" s="18"/>
      <c r="I697" s="18"/>
      <c r="J697" s="18"/>
      <c r="K697" s="18"/>
      <c r="L697" s="18"/>
      <c r="M697" s="18"/>
      <c r="N697" s="18"/>
      <c r="O697" s="18"/>
      <c r="P697" s="18"/>
      <c r="Q697" s="18"/>
      <c r="R697" s="18"/>
      <c r="S697" s="18"/>
      <c r="T697" s="18"/>
      <c r="U697" s="18"/>
      <c r="V697" s="18"/>
      <c r="W697" s="18"/>
      <c r="X697" s="18"/>
      <c r="Y697" s="18"/>
      <c r="Z697" s="18"/>
      <c r="AA697" s="18"/>
      <c r="AB697" s="18"/>
      <c r="AC697" s="18"/>
      <c r="AD697" s="18"/>
      <c r="AE697" s="18"/>
      <c r="AF697" s="18"/>
      <c r="AG697" s="18"/>
    </row>
    <row r="698" spans="1:33" ht="16.5" customHeight="1" x14ac:dyDescent="0.3">
      <c r="A698" s="18"/>
      <c r="B698" s="18"/>
      <c r="C698" s="191"/>
      <c r="D698" s="191"/>
      <c r="E698" s="18"/>
      <c r="F698" s="18"/>
      <c r="G698" s="18"/>
      <c r="H698" s="18"/>
      <c r="I698" s="18"/>
      <c r="J698" s="18"/>
      <c r="K698" s="18"/>
      <c r="L698" s="18"/>
      <c r="M698" s="18"/>
      <c r="N698" s="18"/>
      <c r="O698" s="18"/>
      <c r="P698" s="18"/>
      <c r="Q698" s="18"/>
      <c r="R698" s="18"/>
      <c r="S698" s="18"/>
      <c r="T698" s="18"/>
      <c r="U698" s="18"/>
      <c r="V698" s="18"/>
      <c r="W698" s="18"/>
      <c r="X698" s="18"/>
      <c r="Y698" s="18"/>
      <c r="Z698" s="18"/>
      <c r="AA698" s="18"/>
      <c r="AB698" s="18"/>
      <c r="AC698" s="18"/>
      <c r="AD698" s="18"/>
      <c r="AE698" s="18"/>
      <c r="AF698" s="18"/>
      <c r="AG698" s="18"/>
    </row>
    <row r="699" spans="1:33" ht="16.5" customHeight="1" x14ac:dyDescent="0.3">
      <c r="A699" s="18"/>
      <c r="B699" s="18"/>
      <c r="C699" s="191"/>
      <c r="D699" s="191"/>
      <c r="E699" s="18"/>
      <c r="F699" s="18"/>
      <c r="G699" s="18"/>
      <c r="H699" s="18"/>
      <c r="I699" s="18"/>
      <c r="J699" s="18"/>
      <c r="K699" s="18"/>
      <c r="L699" s="18"/>
      <c r="M699" s="18"/>
      <c r="N699" s="18"/>
      <c r="O699" s="18"/>
      <c r="P699" s="18"/>
      <c r="Q699" s="18"/>
      <c r="R699" s="18"/>
      <c r="S699" s="18"/>
      <c r="T699" s="18"/>
      <c r="U699" s="18"/>
      <c r="V699" s="18"/>
      <c r="W699" s="18"/>
      <c r="X699" s="18"/>
      <c r="Y699" s="18"/>
      <c r="Z699" s="18"/>
      <c r="AA699" s="18"/>
      <c r="AB699" s="18"/>
      <c r="AC699" s="18"/>
      <c r="AD699" s="18"/>
      <c r="AE699" s="18"/>
      <c r="AF699" s="18"/>
      <c r="AG699" s="18"/>
    </row>
    <row r="700" spans="1:33" ht="16.5" customHeight="1" x14ac:dyDescent="0.3">
      <c r="A700" s="18"/>
      <c r="B700" s="18"/>
      <c r="C700" s="191"/>
      <c r="D700" s="191"/>
      <c r="E700" s="18"/>
      <c r="F700" s="18"/>
      <c r="G700" s="18"/>
      <c r="H700" s="18"/>
      <c r="I700" s="18"/>
      <c r="J700" s="18"/>
      <c r="K700" s="18"/>
      <c r="L700" s="18"/>
      <c r="M700" s="18"/>
      <c r="N700" s="18"/>
      <c r="O700" s="18"/>
      <c r="P700" s="18"/>
      <c r="Q700" s="18"/>
      <c r="R700" s="18"/>
      <c r="S700" s="18"/>
      <c r="T700" s="18"/>
      <c r="U700" s="18"/>
      <c r="V700" s="18"/>
      <c r="W700" s="18"/>
      <c r="X700" s="18"/>
      <c r="Y700" s="18"/>
      <c r="Z700" s="18"/>
      <c r="AA700" s="18"/>
      <c r="AB700" s="18"/>
      <c r="AC700" s="18"/>
      <c r="AD700" s="18"/>
      <c r="AE700" s="18"/>
      <c r="AF700" s="18"/>
      <c r="AG700" s="18"/>
    </row>
    <row r="701" spans="1:33" ht="16.5" customHeight="1" x14ac:dyDescent="0.3">
      <c r="A701" s="18"/>
      <c r="B701" s="18"/>
      <c r="C701" s="191"/>
      <c r="D701" s="191"/>
      <c r="E701" s="18"/>
      <c r="F701" s="18"/>
      <c r="G701" s="18"/>
      <c r="H701" s="18"/>
      <c r="I701" s="18"/>
      <c r="J701" s="18"/>
      <c r="K701" s="18"/>
      <c r="L701" s="18"/>
      <c r="M701" s="18"/>
      <c r="N701" s="18"/>
      <c r="O701" s="18"/>
      <c r="P701" s="18"/>
      <c r="Q701" s="18"/>
      <c r="R701" s="18"/>
      <c r="S701" s="18"/>
      <c r="T701" s="18"/>
      <c r="U701" s="18"/>
      <c r="V701" s="18"/>
      <c r="W701" s="18"/>
      <c r="X701" s="18"/>
      <c r="Y701" s="18"/>
      <c r="Z701" s="18"/>
      <c r="AA701" s="18"/>
      <c r="AB701" s="18"/>
      <c r="AC701" s="18"/>
      <c r="AD701" s="18"/>
      <c r="AE701" s="18"/>
      <c r="AF701" s="18"/>
      <c r="AG701" s="18"/>
    </row>
    <row r="702" spans="1:33" ht="16.5" customHeight="1" x14ac:dyDescent="0.3">
      <c r="A702" s="18"/>
      <c r="B702" s="18"/>
      <c r="C702" s="191"/>
      <c r="D702" s="191"/>
      <c r="E702" s="18"/>
      <c r="F702" s="18"/>
      <c r="G702" s="18"/>
      <c r="H702" s="18"/>
      <c r="I702" s="18"/>
      <c r="J702" s="18"/>
      <c r="K702" s="18"/>
      <c r="L702" s="18"/>
      <c r="M702" s="18"/>
      <c r="N702" s="18"/>
      <c r="O702" s="18"/>
      <c r="P702" s="18"/>
      <c r="Q702" s="18"/>
      <c r="R702" s="18"/>
      <c r="S702" s="18"/>
      <c r="T702" s="18"/>
      <c r="U702" s="18"/>
      <c r="V702" s="18"/>
      <c r="W702" s="18"/>
      <c r="X702" s="18"/>
      <c r="Y702" s="18"/>
      <c r="Z702" s="18"/>
      <c r="AA702" s="18"/>
      <c r="AB702" s="18"/>
      <c r="AC702" s="18"/>
      <c r="AD702" s="18"/>
      <c r="AE702" s="18"/>
      <c r="AF702" s="18"/>
      <c r="AG702" s="18"/>
    </row>
    <row r="703" spans="1:33" ht="16.5" customHeight="1" x14ac:dyDescent="0.3">
      <c r="A703" s="18"/>
      <c r="B703" s="18"/>
      <c r="C703" s="191"/>
      <c r="D703" s="191"/>
      <c r="E703" s="18"/>
      <c r="F703" s="18"/>
      <c r="G703" s="18"/>
      <c r="H703" s="18"/>
      <c r="I703" s="18"/>
      <c r="J703" s="18"/>
      <c r="K703" s="18"/>
      <c r="L703" s="18"/>
      <c r="M703" s="18"/>
      <c r="N703" s="18"/>
      <c r="O703" s="18"/>
      <c r="P703" s="18"/>
      <c r="Q703" s="18"/>
      <c r="R703" s="18"/>
      <c r="S703" s="18"/>
      <c r="T703" s="18"/>
      <c r="U703" s="18"/>
      <c r="V703" s="18"/>
      <c r="W703" s="18"/>
      <c r="X703" s="18"/>
      <c r="Y703" s="18"/>
      <c r="Z703" s="18"/>
      <c r="AA703" s="18"/>
      <c r="AB703" s="18"/>
      <c r="AC703" s="18"/>
      <c r="AD703" s="18"/>
      <c r="AE703" s="18"/>
      <c r="AF703" s="18"/>
      <c r="AG703" s="18"/>
    </row>
    <row r="704" spans="1:33" ht="16.5" customHeight="1" x14ac:dyDescent="0.3">
      <c r="A704" s="18"/>
      <c r="B704" s="18"/>
      <c r="C704" s="191"/>
      <c r="D704" s="191"/>
      <c r="E704" s="18"/>
      <c r="F704" s="18"/>
      <c r="G704" s="18"/>
      <c r="H704" s="18"/>
      <c r="I704" s="18"/>
      <c r="J704" s="18"/>
      <c r="K704" s="18"/>
      <c r="L704" s="18"/>
      <c r="M704" s="18"/>
      <c r="N704" s="18"/>
      <c r="O704" s="18"/>
      <c r="P704" s="18"/>
      <c r="Q704" s="18"/>
      <c r="R704" s="18"/>
      <c r="S704" s="18"/>
      <c r="T704" s="18"/>
      <c r="U704" s="18"/>
      <c r="V704" s="18"/>
      <c r="W704" s="18"/>
      <c r="X704" s="18"/>
      <c r="Y704" s="18"/>
      <c r="Z704" s="18"/>
      <c r="AA704" s="18"/>
      <c r="AB704" s="18"/>
      <c r="AC704" s="18"/>
      <c r="AD704" s="18"/>
      <c r="AE704" s="18"/>
      <c r="AF704" s="18"/>
      <c r="AG704" s="18"/>
    </row>
    <row r="705" spans="1:33" ht="16.5" customHeight="1" x14ac:dyDescent="0.3">
      <c r="A705" s="18"/>
      <c r="B705" s="18"/>
      <c r="C705" s="191"/>
      <c r="D705" s="191"/>
      <c r="E705" s="18"/>
      <c r="F705" s="18"/>
      <c r="G705" s="18"/>
      <c r="H705" s="18"/>
      <c r="I705" s="18"/>
      <c r="J705" s="18"/>
      <c r="K705" s="18"/>
      <c r="L705" s="18"/>
      <c r="M705" s="18"/>
      <c r="N705" s="18"/>
      <c r="O705" s="18"/>
      <c r="P705" s="18"/>
      <c r="Q705" s="18"/>
      <c r="R705" s="18"/>
      <c r="S705" s="18"/>
      <c r="T705" s="18"/>
      <c r="U705" s="18"/>
      <c r="V705" s="18"/>
      <c r="W705" s="18"/>
      <c r="X705" s="18"/>
      <c r="Y705" s="18"/>
      <c r="Z705" s="18"/>
      <c r="AA705" s="18"/>
      <c r="AB705" s="18"/>
      <c r="AC705" s="18"/>
      <c r="AD705" s="18"/>
      <c r="AE705" s="18"/>
      <c r="AF705" s="18"/>
      <c r="AG705" s="18"/>
    </row>
    <row r="706" spans="1:33" ht="16.5" customHeight="1" x14ac:dyDescent="0.3">
      <c r="A706" s="18"/>
      <c r="B706" s="18"/>
      <c r="C706" s="191"/>
      <c r="D706" s="191"/>
      <c r="E706" s="18"/>
      <c r="F706" s="18"/>
      <c r="G706" s="18"/>
      <c r="H706" s="18"/>
      <c r="I706" s="18"/>
      <c r="J706" s="18"/>
      <c r="K706" s="18"/>
      <c r="L706" s="18"/>
      <c r="M706" s="18"/>
      <c r="N706" s="18"/>
      <c r="O706" s="18"/>
      <c r="P706" s="18"/>
      <c r="Q706" s="18"/>
      <c r="R706" s="18"/>
      <c r="S706" s="18"/>
      <c r="T706" s="18"/>
      <c r="U706" s="18"/>
      <c r="V706" s="18"/>
      <c r="W706" s="18"/>
      <c r="X706" s="18"/>
      <c r="Y706" s="18"/>
      <c r="Z706" s="18"/>
      <c r="AA706" s="18"/>
      <c r="AB706" s="18"/>
      <c r="AC706" s="18"/>
      <c r="AD706" s="18"/>
      <c r="AE706" s="18"/>
      <c r="AF706" s="18"/>
      <c r="AG706" s="18"/>
    </row>
    <row r="707" spans="1:33" ht="16.5" customHeight="1" x14ac:dyDescent="0.3">
      <c r="A707" s="18"/>
      <c r="B707" s="18"/>
      <c r="C707" s="191"/>
      <c r="D707" s="191"/>
      <c r="E707" s="18"/>
      <c r="F707" s="18"/>
      <c r="G707" s="18"/>
      <c r="H707" s="18"/>
      <c r="I707" s="18"/>
      <c r="J707" s="18"/>
      <c r="K707" s="18"/>
      <c r="L707" s="18"/>
      <c r="M707" s="18"/>
      <c r="N707" s="18"/>
      <c r="O707" s="18"/>
      <c r="P707" s="18"/>
      <c r="Q707" s="18"/>
      <c r="R707" s="18"/>
      <c r="S707" s="18"/>
      <c r="T707" s="18"/>
      <c r="U707" s="18"/>
      <c r="V707" s="18"/>
      <c r="W707" s="18"/>
      <c r="X707" s="18"/>
      <c r="Y707" s="18"/>
      <c r="Z707" s="18"/>
      <c r="AA707" s="18"/>
      <c r="AB707" s="18"/>
      <c r="AC707" s="18"/>
      <c r="AD707" s="18"/>
      <c r="AE707" s="18"/>
      <c r="AF707" s="18"/>
      <c r="AG707" s="18"/>
    </row>
    <row r="708" spans="1:33" ht="16.5" customHeight="1" x14ac:dyDescent="0.3">
      <c r="A708" s="18"/>
      <c r="B708" s="18"/>
      <c r="C708" s="191"/>
      <c r="D708" s="191"/>
      <c r="E708" s="18"/>
      <c r="F708" s="18"/>
      <c r="G708" s="18"/>
      <c r="H708" s="18"/>
      <c r="I708" s="18"/>
      <c r="J708" s="18"/>
      <c r="K708" s="18"/>
      <c r="L708" s="18"/>
      <c r="M708" s="18"/>
      <c r="N708" s="18"/>
      <c r="O708" s="18"/>
      <c r="P708" s="18"/>
      <c r="Q708" s="18"/>
      <c r="R708" s="18"/>
      <c r="S708" s="18"/>
      <c r="T708" s="18"/>
      <c r="U708" s="18"/>
      <c r="V708" s="18"/>
      <c r="W708" s="18"/>
      <c r="X708" s="18"/>
      <c r="Y708" s="18"/>
      <c r="Z708" s="18"/>
      <c r="AA708" s="18"/>
      <c r="AB708" s="18"/>
      <c r="AC708" s="18"/>
      <c r="AD708" s="18"/>
      <c r="AE708" s="18"/>
      <c r="AF708" s="18"/>
      <c r="AG708" s="18"/>
    </row>
    <row r="709" spans="1:33" ht="16.5" customHeight="1" x14ac:dyDescent="0.3">
      <c r="A709" s="18"/>
      <c r="B709" s="18"/>
      <c r="C709" s="191"/>
      <c r="D709" s="191"/>
      <c r="E709" s="18"/>
      <c r="F709" s="18"/>
      <c r="G709" s="18"/>
      <c r="H709" s="18"/>
      <c r="I709" s="18"/>
      <c r="J709" s="18"/>
      <c r="K709" s="18"/>
      <c r="L709" s="18"/>
      <c r="M709" s="18"/>
      <c r="N709" s="18"/>
      <c r="O709" s="18"/>
      <c r="P709" s="18"/>
      <c r="Q709" s="18"/>
      <c r="R709" s="18"/>
      <c r="S709" s="18"/>
      <c r="T709" s="18"/>
      <c r="U709" s="18"/>
      <c r="V709" s="18"/>
      <c r="W709" s="18"/>
      <c r="X709" s="18"/>
      <c r="Y709" s="18"/>
      <c r="Z709" s="18"/>
      <c r="AA709" s="18"/>
      <c r="AB709" s="18"/>
      <c r="AC709" s="18"/>
      <c r="AD709" s="18"/>
      <c r="AE709" s="18"/>
      <c r="AF709" s="18"/>
      <c r="AG709" s="18"/>
    </row>
    <row r="710" spans="1:33" ht="16.5" customHeight="1" x14ac:dyDescent="0.3">
      <c r="A710" s="18"/>
      <c r="B710" s="18"/>
      <c r="C710" s="191"/>
      <c r="D710" s="191"/>
      <c r="E710" s="18"/>
      <c r="F710" s="18"/>
      <c r="G710" s="18"/>
      <c r="H710" s="18"/>
      <c r="I710" s="18"/>
      <c r="J710" s="18"/>
      <c r="K710" s="18"/>
      <c r="L710" s="18"/>
      <c r="M710" s="18"/>
      <c r="N710" s="18"/>
      <c r="O710" s="18"/>
      <c r="P710" s="18"/>
      <c r="Q710" s="18"/>
      <c r="R710" s="18"/>
      <c r="S710" s="18"/>
      <c r="T710" s="18"/>
      <c r="U710" s="18"/>
      <c r="V710" s="18"/>
      <c r="W710" s="18"/>
      <c r="X710" s="18"/>
      <c r="Y710" s="18"/>
      <c r="Z710" s="18"/>
      <c r="AA710" s="18"/>
      <c r="AB710" s="18"/>
      <c r="AC710" s="18"/>
      <c r="AD710" s="18"/>
      <c r="AE710" s="18"/>
      <c r="AF710" s="18"/>
      <c r="AG710" s="18"/>
    </row>
    <row r="711" spans="1:33" ht="16.5" customHeight="1" x14ac:dyDescent="0.3">
      <c r="A711" s="18"/>
      <c r="B711" s="18"/>
      <c r="C711" s="191"/>
      <c r="D711" s="191"/>
      <c r="E711" s="18"/>
      <c r="F711" s="18"/>
      <c r="G711" s="18"/>
      <c r="H711" s="18"/>
      <c r="I711" s="18"/>
      <c r="J711" s="18"/>
      <c r="K711" s="18"/>
      <c r="L711" s="18"/>
      <c r="M711" s="18"/>
      <c r="N711" s="18"/>
      <c r="O711" s="18"/>
      <c r="P711" s="18"/>
      <c r="Q711" s="18"/>
      <c r="R711" s="18"/>
      <c r="S711" s="18"/>
      <c r="T711" s="18"/>
      <c r="U711" s="18"/>
      <c r="V711" s="18"/>
      <c r="W711" s="18"/>
      <c r="X711" s="18"/>
      <c r="Y711" s="18"/>
      <c r="Z711" s="18"/>
      <c r="AA711" s="18"/>
      <c r="AB711" s="18"/>
      <c r="AC711" s="18"/>
      <c r="AD711" s="18"/>
      <c r="AE711" s="18"/>
      <c r="AF711" s="18"/>
      <c r="AG711" s="18"/>
    </row>
    <row r="712" spans="1:33" ht="16.5" customHeight="1" x14ac:dyDescent="0.3">
      <c r="A712" s="18"/>
      <c r="B712" s="18"/>
      <c r="C712" s="191"/>
      <c r="D712" s="191"/>
      <c r="E712" s="18"/>
      <c r="F712" s="18"/>
      <c r="G712" s="18"/>
      <c r="H712" s="18"/>
      <c r="I712" s="18"/>
      <c r="J712" s="18"/>
      <c r="K712" s="18"/>
      <c r="L712" s="18"/>
      <c r="M712" s="18"/>
      <c r="N712" s="18"/>
      <c r="O712" s="18"/>
      <c r="P712" s="18"/>
      <c r="Q712" s="18"/>
      <c r="R712" s="18"/>
      <c r="S712" s="18"/>
      <c r="T712" s="18"/>
      <c r="U712" s="18"/>
      <c r="V712" s="18"/>
      <c r="W712" s="18"/>
      <c r="X712" s="18"/>
      <c r="Y712" s="18"/>
      <c r="Z712" s="18"/>
      <c r="AA712" s="18"/>
      <c r="AB712" s="18"/>
      <c r="AC712" s="18"/>
      <c r="AD712" s="18"/>
      <c r="AE712" s="18"/>
      <c r="AF712" s="18"/>
      <c r="AG712" s="18"/>
    </row>
    <row r="713" spans="1:33" ht="16.5" customHeight="1" x14ac:dyDescent="0.3">
      <c r="A713" s="18"/>
      <c r="B713" s="18"/>
      <c r="C713" s="191"/>
      <c r="D713" s="191"/>
      <c r="E713" s="18"/>
      <c r="F713" s="18"/>
      <c r="G713" s="18"/>
      <c r="H713" s="18"/>
      <c r="I713" s="18"/>
      <c r="J713" s="18"/>
      <c r="K713" s="18"/>
      <c r="L713" s="18"/>
      <c r="M713" s="18"/>
      <c r="N713" s="18"/>
      <c r="O713" s="18"/>
      <c r="P713" s="18"/>
      <c r="Q713" s="18"/>
      <c r="R713" s="18"/>
      <c r="S713" s="18"/>
      <c r="T713" s="18"/>
      <c r="U713" s="18"/>
      <c r="V713" s="18"/>
      <c r="W713" s="18"/>
      <c r="X713" s="18"/>
      <c r="Y713" s="18"/>
      <c r="Z713" s="18"/>
      <c r="AA713" s="18"/>
      <c r="AB713" s="18"/>
      <c r="AC713" s="18"/>
      <c r="AD713" s="18"/>
      <c r="AE713" s="18"/>
      <c r="AF713" s="18"/>
      <c r="AG713" s="18"/>
    </row>
    <row r="714" spans="1:33" ht="16.5" customHeight="1" x14ac:dyDescent="0.3">
      <c r="A714" s="18"/>
      <c r="B714" s="18"/>
      <c r="C714" s="191"/>
      <c r="D714" s="191"/>
      <c r="E714" s="18"/>
      <c r="F714" s="18"/>
      <c r="G714" s="18"/>
      <c r="H714" s="18"/>
      <c r="I714" s="18"/>
      <c r="J714" s="18"/>
      <c r="K714" s="18"/>
      <c r="L714" s="18"/>
      <c r="M714" s="18"/>
      <c r="N714" s="18"/>
      <c r="O714" s="18"/>
      <c r="P714" s="18"/>
      <c r="Q714" s="18"/>
      <c r="R714" s="18"/>
      <c r="S714" s="18"/>
      <c r="T714" s="18"/>
      <c r="U714" s="18"/>
      <c r="V714" s="18"/>
      <c r="W714" s="18"/>
      <c r="X714" s="18"/>
      <c r="Y714" s="18"/>
      <c r="Z714" s="18"/>
      <c r="AA714" s="18"/>
      <c r="AB714" s="18"/>
      <c r="AC714" s="18"/>
      <c r="AD714" s="18"/>
      <c r="AE714" s="18"/>
      <c r="AF714" s="18"/>
      <c r="AG714" s="18"/>
    </row>
    <row r="715" spans="1:33" ht="16.5" customHeight="1" x14ac:dyDescent="0.3">
      <c r="A715" s="18"/>
      <c r="B715" s="18"/>
      <c r="C715" s="191"/>
      <c r="D715" s="191"/>
      <c r="E715" s="18"/>
      <c r="F715" s="18"/>
      <c r="G715" s="18"/>
      <c r="H715" s="18"/>
      <c r="I715" s="18"/>
      <c r="J715" s="18"/>
      <c r="K715" s="18"/>
      <c r="L715" s="18"/>
      <c r="M715" s="18"/>
      <c r="N715" s="18"/>
      <c r="O715" s="18"/>
      <c r="P715" s="18"/>
      <c r="Q715" s="18"/>
      <c r="R715" s="18"/>
      <c r="S715" s="18"/>
      <c r="T715" s="18"/>
      <c r="U715" s="18"/>
      <c r="V715" s="18"/>
      <c r="W715" s="18"/>
      <c r="X715" s="18"/>
      <c r="Y715" s="18"/>
      <c r="Z715" s="18"/>
      <c r="AA715" s="18"/>
      <c r="AB715" s="18"/>
      <c r="AC715" s="18"/>
      <c r="AD715" s="18"/>
      <c r="AE715" s="18"/>
      <c r="AF715" s="18"/>
      <c r="AG715" s="18"/>
    </row>
    <row r="716" spans="1:33" ht="16.5" customHeight="1" x14ac:dyDescent="0.3">
      <c r="A716" s="18"/>
      <c r="B716" s="18"/>
      <c r="C716" s="191"/>
      <c r="D716" s="191"/>
      <c r="E716" s="18"/>
      <c r="F716" s="18"/>
      <c r="G716" s="18"/>
      <c r="H716" s="18"/>
      <c r="I716" s="18"/>
      <c r="J716" s="18"/>
      <c r="K716" s="18"/>
      <c r="L716" s="18"/>
      <c r="M716" s="18"/>
      <c r="N716" s="18"/>
      <c r="O716" s="18"/>
      <c r="P716" s="18"/>
      <c r="Q716" s="18"/>
      <c r="R716" s="18"/>
      <c r="S716" s="18"/>
      <c r="T716" s="18"/>
      <c r="U716" s="18"/>
      <c r="V716" s="18"/>
      <c r="W716" s="18"/>
      <c r="X716" s="18"/>
      <c r="Y716" s="18"/>
      <c r="Z716" s="18"/>
      <c r="AA716" s="18"/>
      <c r="AB716" s="18"/>
      <c r="AC716" s="18"/>
      <c r="AD716" s="18"/>
      <c r="AE716" s="18"/>
      <c r="AF716" s="18"/>
      <c r="AG716" s="18"/>
    </row>
    <row r="717" spans="1:33" ht="16.5" customHeight="1" x14ac:dyDescent="0.3">
      <c r="A717" s="18"/>
      <c r="B717" s="18"/>
      <c r="C717" s="191"/>
      <c r="D717" s="191"/>
      <c r="E717" s="18"/>
      <c r="F717" s="18"/>
      <c r="G717" s="18"/>
      <c r="H717" s="18"/>
      <c r="I717" s="18"/>
      <c r="J717" s="18"/>
      <c r="K717" s="18"/>
      <c r="L717" s="18"/>
      <c r="M717" s="18"/>
      <c r="N717" s="18"/>
      <c r="O717" s="18"/>
      <c r="P717" s="18"/>
      <c r="Q717" s="18"/>
      <c r="R717" s="18"/>
      <c r="S717" s="18"/>
      <c r="T717" s="18"/>
      <c r="U717" s="18"/>
      <c r="V717" s="18"/>
      <c r="W717" s="18"/>
      <c r="X717" s="18"/>
      <c r="Y717" s="18"/>
      <c r="Z717" s="18"/>
      <c r="AA717" s="18"/>
      <c r="AB717" s="18"/>
      <c r="AC717" s="18"/>
      <c r="AD717" s="18"/>
      <c r="AE717" s="18"/>
      <c r="AF717" s="18"/>
      <c r="AG717" s="18"/>
    </row>
    <row r="718" spans="1:33" ht="16.5" customHeight="1" x14ac:dyDescent="0.3">
      <c r="A718" s="18"/>
      <c r="B718" s="18"/>
      <c r="C718" s="191"/>
      <c r="D718" s="191"/>
      <c r="E718" s="18"/>
      <c r="F718" s="18"/>
      <c r="G718" s="18"/>
      <c r="H718" s="18"/>
      <c r="I718" s="18"/>
      <c r="J718" s="18"/>
      <c r="K718" s="18"/>
      <c r="L718" s="18"/>
      <c r="M718" s="18"/>
      <c r="N718" s="18"/>
      <c r="O718" s="18"/>
      <c r="P718" s="18"/>
      <c r="Q718" s="18"/>
      <c r="R718" s="18"/>
      <c r="S718" s="18"/>
      <c r="T718" s="18"/>
      <c r="U718" s="18"/>
      <c r="V718" s="18"/>
      <c r="W718" s="18"/>
      <c r="X718" s="18"/>
      <c r="Y718" s="18"/>
      <c r="Z718" s="18"/>
      <c r="AA718" s="18"/>
      <c r="AB718" s="18"/>
      <c r="AC718" s="18"/>
      <c r="AD718" s="18"/>
      <c r="AE718" s="18"/>
      <c r="AF718" s="18"/>
      <c r="AG718" s="18"/>
    </row>
    <row r="719" spans="1:33" ht="16.5" customHeight="1" x14ac:dyDescent="0.3">
      <c r="A719" s="18"/>
      <c r="B719" s="18"/>
      <c r="C719" s="191"/>
      <c r="D719" s="191"/>
      <c r="E719" s="18"/>
      <c r="F719" s="18"/>
      <c r="G719" s="18"/>
      <c r="H719" s="18"/>
      <c r="I719" s="18"/>
      <c r="J719" s="18"/>
      <c r="K719" s="18"/>
      <c r="L719" s="18"/>
      <c r="M719" s="18"/>
      <c r="N719" s="18"/>
      <c r="O719" s="18"/>
      <c r="P719" s="18"/>
      <c r="Q719" s="18"/>
      <c r="R719" s="18"/>
      <c r="S719" s="18"/>
      <c r="T719" s="18"/>
      <c r="U719" s="18"/>
      <c r="V719" s="18"/>
      <c r="W719" s="18"/>
      <c r="X719" s="18"/>
      <c r="Y719" s="18"/>
      <c r="Z719" s="18"/>
      <c r="AA719" s="18"/>
      <c r="AB719" s="18"/>
      <c r="AC719" s="18"/>
      <c r="AD719" s="18"/>
      <c r="AE719" s="18"/>
      <c r="AF719" s="18"/>
      <c r="AG719" s="18"/>
    </row>
    <row r="720" spans="1:33" ht="16.5" customHeight="1" x14ac:dyDescent="0.3">
      <c r="A720" s="18"/>
      <c r="B720" s="18"/>
      <c r="C720" s="191"/>
      <c r="D720" s="191"/>
      <c r="E720" s="18"/>
      <c r="F720" s="18"/>
      <c r="G720" s="18"/>
      <c r="H720" s="18"/>
      <c r="I720" s="18"/>
      <c r="J720" s="18"/>
      <c r="K720" s="18"/>
      <c r="L720" s="18"/>
      <c r="M720" s="18"/>
      <c r="N720" s="18"/>
      <c r="O720" s="18"/>
      <c r="P720" s="18"/>
      <c r="Q720" s="18"/>
      <c r="R720" s="18"/>
      <c r="S720" s="18"/>
      <c r="T720" s="18"/>
      <c r="U720" s="18"/>
      <c r="V720" s="18"/>
      <c r="W720" s="18"/>
      <c r="X720" s="18"/>
      <c r="Y720" s="18"/>
      <c r="Z720" s="18"/>
      <c r="AA720" s="18"/>
      <c r="AB720" s="18"/>
      <c r="AC720" s="18"/>
      <c r="AD720" s="18"/>
      <c r="AE720" s="18"/>
      <c r="AF720" s="18"/>
      <c r="AG720" s="18"/>
    </row>
    <row r="721" spans="1:33" ht="16.5" customHeight="1" x14ac:dyDescent="0.3">
      <c r="A721" s="18"/>
      <c r="B721" s="18"/>
      <c r="C721" s="191"/>
      <c r="D721" s="191"/>
      <c r="E721" s="18"/>
      <c r="F721" s="18"/>
      <c r="G721" s="18"/>
      <c r="H721" s="18"/>
      <c r="I721" s="18"/>
      <c r="J721" s="18"/>
      <c r="K721" s="18"/>
      <c r="L721" s="18"/>
      <c r="M721" s="18"/>
      <c r="N721" s="18"/>
      <c r="O721" s="18"/>
      <c r="P721" s="18"/>
      <c r="Q721" s="18"/>
      <c r="R721" s="18"/>
      <c r="S721" s="18"/>
      <c r="T721" s="18"/>
      <c r="U721" s="18"/>
      <c r="V721" s="18"/>
      <c r="W721" s="18"/>
      <c r="X721" s="18"/>
      <c r="Y721" s="18"/>
      <c r="Z721" s="18"/>
      <c r="AA721" s="18"/>
      <c r="AB721" s="18"/>
      <c r="AC721" s="18"/>
      <c r="AD721" s="18"/>
      <c r="AE721" s="18"/>
      <c r="AF721" s="18"/>
      <c r="AG721" s="18"/>
    </row>
    <row r="722" spans="1:33" ht="16.5" customHeight="1" x14ac:dyDescent="0.3">
      <c r="A722" s="18"/>
      <c r="B722" s="18"/>
      <c r="C722" s="191"/>
      <c r="D722" s="191"/>
      <c r="E722" s="18"/>
      <c r="F722" s="18"/>
      <c r="G722" s="18"/>
      <c r="H722" s="18"/>
      <c r="I722" s="18"/>
      <c r="J722" s="18"/>
      <c r="K722" s="18"/>
      <c r="L722" s="18"/>
      <c r="M722" s="18"/>
      <c r="N722" s="18"/>
      <c r="O722" s="18"/>
      <c r="P722" s="18"/>
      <c r="Q722" s="18"/>
      <c r="R722" s="18"/>
      <c r="S722" s="18"/>
      <c r="T722" s="18"/>
      <c r="U722" s="18"/>
      <c r="V722" s="18"/>
      <c r="W722" s="18"/>
      <c r="X722" s="18"/>
      <c r="Y722" s="18"/>
      <c r="Z722" s="18"/>
      <c r="AA722" s="18"/>
      <c r="AB722" s="18"/>
      <c r="AC722" s="18"/>
      <c r="AD722" s="18"/>
      <c r="AE722" s="18"/>
      <c r="AF722" s="18"/>
      <c r="AG722" s="18"/>
    </row>
    <row r="723" spans="1:33" ht="16.5" customHeight="1" x14ac:dyDescent="0.3">
      <c r="A723" s="18"/>
      <c r="B723" s="18"/>
      <c r="C723" s="191"/>
      <c r="D723" s="191"/>
      <c r="E723" s="18"/>
      <c r="F723" s="18"/>
      <c r="G723" s="18"/>
      <c r="H723" s="18"/>
      <c r="I723" s="18"/>
      <c r="J723" s="18"/>
      <c r="K723" s="18"/>
      <c r="L723" s="18"/>
      <c r="M723" s="18"/>
      <c r="N723" s="18"/>
      <c r="O723" s="18"/>
      <c r="P723" s="18"/>
      <c r="Q723" s="18"/>
      <c r="R723" s="18"/>
      <c r="S723" s="18"/>
      <c r="T723" s="18"/>
      <c r="U723" s="18"/>
      <c r="V723" s="18"/>
      <c r="W723" s="18"/>
      <c r="X723" s="18"/>
      <c r="Y723" s="18"/>
      <c r="Z723" s="18"/>
      <c r="AA723" s="18"/>
      <c r="AB723" s="18"/>
      <c r="AC723" s="18"/>
      <c r="AD723" s="18"/>
      <c r="AE723" s="18"/>
      <c r="AF723" s="18"/>
      <c r="AG723" s="18"/>
    </row>
    <row r="724" spans="1:33" ht="16.5" customHeight="1" x14ac:dyDescent="0.3">
      <c r="A724" s="18"/>
      <c r="B724" s="18"/>
      <c r="C724" s="191"/>
      <c r="D724" s="191"/>
      <c r="E724" s="18"/>
      <c r="F724" s="18"/>
      <c r="G724" s="18"/>
      <c r="H724" s="18"/>
      <c r="I724" s="18"/>
      <c r="J724" s="18"/>
      <c r="K724" s="18"/>
      <c r="L724" s="18"/>
      <c r="M724" s="18"/>
      <c r="N724" s="18"/>
      <c r="O724" s="18"/>
      <c r="P724" s="18"/>
      <c r="Q724" s="18"/>
      <c r="R724" s="18"/>
      <c r="S724" s="18"/>
      <c r="T724" s="18"/>
      <c r="U724" s="18"/>
      <c r="V724" s="18"/>
      <c r="W724" s="18"/>
      <c r="X724" s="18"/>
      <c r="Y724" s="18"/>
      <c r="Z724" s="18"/>
      <c r="AA724" s="18"/>
      <c r="AB724" s="18"/>
      <c r="AC724" s="18"/>
      <c r="AD724" s="18"/>
      <c r="AE724" s="18"/>
      <c r="AF724" s="18"/>
      <c r="AG724" s="18"/>
    </row>
    <row r="725" spans="1:33" ht="16.5" customHeight="1" x14ac:dyDescent="0.3">
      <c r="A725" s="18"/>
      <c r="B725" s="18"/>
      <c r="C725" s="191"/>
      <c r="D725" s="191"/>
      <c r="E725" s="18"/>
      <c r="F725" s="18"/>
      <c r="G725" s="18"/>
      <c r="H725" s="18"/>
      <c r="I725" s="18"/>
      <c r="J725" s="18"/>
      <c r="K725" s="18"/>
      <c r="L725" s="18"/>
      <c r="M725" s="18"/>
      <c r="N725" s="18"/>
      <c r="O725" s="18"/>
      <c r="P725" s="18"/>
      <c r="Q725" s="18"/>
      <c r="R725" s="18"/>
      <c r="S725" s="18"/>
      <c r="T725" s="18"/>
      <c r="U725" s="18"/>
      <c r="V725" s="18"/>
      <c r="W725" s="18"/>
      <c r="X725" s="18"/>
      <c r="Y725" s="18"/>
      <c r="Z725" s="18"/>
      <c r="AA725" s="18"/>
      <c r="AB725" s="18"/>
      <c r="AC725" s="18"/>
      <c r="AD725" s="18"/>
      <c r="AE725" s="18"/>
      <c r="AF725" s="18"/>
      <c r="AG725" s="18"/>
    </row>
    <row r="726" spans="1:33" ht="16.5" customHeight="1" x14ac:dyDescent="0.3">
      <c r="A726" s="18"/>
      <c r="B726" s="18"/>
      <c r="C726" s="191"/>
      <c r="D726" s="191"/>
      <c r="E726" s="18"/>
      <c r="F726" s="18"/>
      <c r="G726" s="18"/>
      <c r="H726" s="18"/>
      <c r="I726" s="18"/>
      <c r="J726" s="18"/>
      <c r="K726" s="18"/>
      <c r="L726" s="18"/>
      <c r="M726" s="18"/>
      <c r="N726" s="18"/>
      <c r="O726" s="18"/>
      <c r="P726" s="18"/>
      <c r="Q726" s="18"/>
      <c r="R726" s="18"/>
      <c r="S726" s="18"/>
      <c r="T726" s="18"/>
      <c r="U726" s="18"/>
      <c r="V726" s="18"/>
      <c r="W726" s="18"/>
      <c r="X726" s="18"/>
      <c r="Y726" s="18"/>
      <c r="Z726" s="18"/>
      <c r="AA726" s="18"/>
      <c r="AB726" s="18"/>
      <c r="AC726" s="18"/>
      <c r="AD726" s="18"/>
      <c r="AE726" s="18"/>
      <c r="AF726" s="18"/>
      <c r="AG726" s="18"/>
    </row>
    <row r="727" spans="1:33" ht="16.5" customHeight="1" x14ac:dyDescent="0.3">
      <c r="A727" s="18"/>
      <c r="B727" s="18"/>
      <c r="C727" s="191"/>
      <c r="D727" s="191"/>
      <c r="E727" s="18"/>
      <c r="F727" s="18"/>
      <c r="G727" s="18"/>
      <c r="H727" s="18"/>
      <c r="I727" s="18"/>
      <c r="J727" s="18"/>
      <c r="K727" s="18"/>
      <c r="L727" s="18"/>
      <c r="M727" s="18"/>
      <c r="N727" s="18"/>
      <c r="O727" s="18"/>
      <c r="P727" s="18"/>
      <c r="Q727" s="18"/>
      <c r="R727" s="18"/>
      <c r="S727" s="18"/>
      <c r="T727" s="18"/>
      <c r="U727" s="18"/>
      <c r="V727" s="18"/>
      <c r="W727" s="18"/>
      <c r="X727" s="18"/>
      <c r="Y727" s="18"/>
      <c r="Z727" s="18"/>
      <c r="AA727" s="18"/>
      <c r="AB727" s="18"/>
      <c r="AC727" s="18"/>
      <c r="AD727" s="18"/>
      <c r="AE727" s="18"/>
      <c r="AF727" s="18"/>
      <c r="AG727" s="18"/>
    </row>
    <row r="728" spans="1:33" ht="16.5" customHeight="1" x14ac:dyDescent="0.3">
      <c r="A728" s="18"/>
      <c r="B728" s="18"/>
      <c r="C728" s="191"/>
      <c r="D728" s="191"/>
      <c r="E728" s="18"/>
      <c r="F728" s="18"/>
      <c r="G728" s="18"/>
      <c r="H728" s="18"/>
      <c r="I728" s="18"/>
      <c r="J728" s="18"/>
      <c r="K728" s="18"/>
      <c r="L728" s="18"/>
      <c r="M728" s="18"/>
      <c r="N728" s="18"/>
      <c r="O728" s="18"/>
      <c r="P728" s="18"/>
      <c r="Q728" s="18"/>
      <c r="R728" s="18"/>
      <c r="S728" s="18"/>
      <c r="T728" s="18"/>
      <c r="U728" s="18"/>
      <c r="V728" s="18"/>
      <c r="W728" s="18"/>
      <c r="X728" s="18"/>
      <c r="Y728" s="18"/>
      <c r="Z728" s="18"/>
      <c r="AA728" s="18"/>
      <c r="AB728" s="18"/>
      <c r="AC728" s="18"/>
      <c r="AD728" s="18"/>
      <c r="AE728" s="18"/>
      <c r="AF728" s="18"/>
      <c r="AG728" s="18"/>
    </row>
    <row r="729" spans="1:33" ht="16.5" customHeight="1" x14ac:dyDescent="0.3">
      <c r="A729" s="18"/>
      <c r="B729" s="18"/>
      <c r="C729" s="191"/>
      <c r="D729" s="191"/>
      <c r="E729" s="18"/>
      <c r="F729" s="18"/>
      <c r="G729" s="18"/>
      <c r="H729" s="18"/>
      <c r="I729" s="18"/>
      <c r="J729" s="18"/>
      <c r="K729" s="18"/>
      <c r="L729" s="18"/>
      <c r="M729" s="18"/>
      <c r="N729" s="18"/>
      <c r="O729" s="18"/>
      <c r="P729" s="18"/>
      <c r="Q729" s="18"/>
      <c r="R729" s="18"/>
      <c r="S729" s="18"/>
      <c r="T729" s="18"/>
      <c r="U729" s="18"/>
      <c r="V729" s="18"/>
      <c r="W729" s="18"/>
      <c r="X729" s="18"/>
      <c r="Y729" s="18"/>
      <c r="Z729" s="18"/>
      <c r="AA729" s="18"/>
      <c r="AB729" s="18"/>
      <c r="AC729" s="18"/>
      <c r="AD729" s="18"/>
      <c r="AE729" s="18"/>
      <c r="AF729" s="18"/>
      <c r="AG729" s="18"/>
    </row>
    <row r="730" spans="1:33" ht="16.5" customHeight="1" x14ac:dyDescent="0.3">
      <c r="A730" s="18"/>
      <c r="B730" s="18"/>
      <c r="C730" s="191"/>
      <c r="D730" s="191"/>
      <c r="E730" s="18"/>
      <c r="F730" s="18"/>
      <c r="G730" s="18"/>
      <c r="H730" s="18"/>
      <c r="I730" s="18"/>
      <c r="J730" s="18"/>
      <c r="K730" s="18"/>
      <c r="L730" s="18"/>
      <c r="M730" s="18"/>
      <c r="N730" s="18"/>
      <c r="O730" s="18"/>
      <c r="P730" s="18"/>
      <c r="Q730" s="18"/>
      <c r="R730" s="18"/>
      <c r="S730" s="18"/>
      <c r="T730" s="18"/>
      <c r="U730" s="18"/>
      <c r="V730" s="18"/>
      <c r="W730" s="18"/>
      <c r="X730" s="18"/>
      <c r="Y730" s="18"/>
      <c r="Z730" s="18"/>
      <c r="AA730" s="18"/>
      <c r="AB730" s="18"/>
      <c r="AC730" s="18"/>
      <c r="AD730" s="18"/>
      <c r="AE730" s="18"/>
      <c r="AF730" s="18"/>
      <c r="AG730" s="18"/>
    </row>
    <row r="731" spans="1:33" ht="16.5" customHeight="1" x14ac:dyDescent="0.3">
      <c r="A731" s="18"/>
      <c r="B731" s="18"/>
      <c r="C731" s="191"/>
      <c r="D731" s="191"/>
      <c r="E731" s="18"/>
      <c r="F731" s="18"/>
      <c r="G731" s="18"/>
      <c r="H731" s="18"/>
      <c r="I731" s="18"/>
      <c r="J731" s="18"/>
      <c r="K731" s="18"/>
      <c r="L731" s="18"/>
      <c r="M731" s="18"/>
      <c r="N731" s="18"/>
      <c r="O731" s="18"/>
      <c r="P731" s="18"/>
      <c r="Q731" s="18"/>
      <c r="R731" s="18"/>
      <c r="S731" s="18"/>
      <c r="T731" s="18"/>
      <c r="U731" s="18"/>
      <c r="V731" s="18"/>
      <c r="W731" s="18"/>
      <c r="X731" s="18"/>
      <c r="Y731" s="18"/>
      <c r="Z731" s="18"/>
      <c r="AA731" s="18"/>
      <c r="AB731" s="18"/>
      <c r="AC731" s="18"/>
      <c r="AD731" s="18"/>
      <c r="AE731" s="18"/>
      <c r="AF731" s="18"/>
      <c r="AG731" s="18"/>
    </row>
    <row r="732" spans="1:33" ht="16.5" customHeight="1" x14ac:dyDescent="0.3">
      <c r="A732" s="18"/>
      <c r="B732" s="18"/>
      <c r="C732" s="191"/>
      <c r="D732" s="191"/>
      <c r="E732" s="18"/>
      <c r="F732" s="18"/>
      <c r="G732" s="18"/>
      <c r="H732" s="18"/>
      <c r="I732" s="18"/>
      <c r="J732" s="18"/>
      <c r="K732" s="18"/>
      <c r="L732" s="18"/>
      <c r="M732" s="18"/>
      <c r="N732" s="18"/>
      <c r="O732" s="18"/>
      <c r="P732" s="18"/>
      <c r="Q732" s="18"/>
      <c r="R732" s="18"/>
      <c r="S732" s="18"/>
      <c r="T732" s="18"/>
      <c r="U732" s="18"/>
      <c r="V732" s="18"/>
      <c r="W732" s="18"/>
      <c r="X732" s="18"/>
      <c r="Y732" s="18"/>
      <c r="Z732" s="18"/>
      <c r="AA732" s="18"/>
      <c r="AB732" s="18"/>
      <c r="AC732" s="18"/>
      <c r="AD732" s="18"/>
      <c r="AE732" s="18"/>
      <c r="AF732" s="18"/>
      <c r="AG732" s="18"/>
    </row>
    <row r="733" spans="1:33" ht="16.5" customHeight="1" x14ac:dyDescent="0.3">
      <c r="A733" s="18"/>
      <c r="B733" s="18"/>
      <c r="C733" s="191"/>
      <c r="D733" s="191"/>
      <c r="E733" s="18"/>
      <c r="F733" s="18"/>
      <c r="G733" s="18"/>
      <c r="H733" s="18"/>
      <c r="I733" s="18"/>
      <c r="J733" s="18"/>
      <c r="K733" s="18"/>
      <c r="L733" s="18"/>
      <c r="M733" s="18"/>
      <c r="N733" s="18"/>
      <c r="O733" s="18"/>
      <c r="P733" s="18"/>
      <c r="Q733" s="18"/>
      <c r="R733" s="18"/>
      <c r="S733" s="18"/>
      <c r="T733" s="18"/>
      <c r="U733" s="18"/>
      <c r="V733" s="18"/>
      <c r="W733" s="18"/>
      <c r="X733" s="18"/>
      <c r="Y733" s="18"/>
      <c r="Z733" s="18"/>
      <c r="AA733" s="18"/>
      <c r="AB733" s="18"/>
      <c r="AC733" s="18"/>
      <c r="AD733" s="18"/>
      <c r="AE733" s="18"/>
      <c r="AF733" s="18"/>
      <c r="AG733" s="18"/>
    </row>
    <row r="734" spans="1:33" ht="16.5" customHeight="1" x14ac:dyDescent="0.3">
      <c r="A734" s="18"/>
      <c r="B734" s="18"/>
      <c r="C734" s="191"/>
      <c r="D734" s="191"/>
      <c r="E734" s="18"/>
      <c r="F734" s="18"/>
      <c r="G734" s="18"/>
      <c r="H734" s="18"/>
      <c r="I734" s="18"/>
      <c r="J734" s="18"/>
      <c r="K734" s="18"/>
      <c r="L734" s="18"/>
      <c r="M734" s="18"/>
      <c r="N734" s="18"/>
      <c r="O734" s="18"/>
      <c r="P734" s="18"/>
      <c r="Q734" s="18"/>
      <c r="R734" s="18"/>
      <c r="S734" s="18"/>
      <c r="T734" s="18"/>
      <c r="U734" s="18"/>
      <c r="V734" s="18"/>
      <c r="W734" s="18"/>
      <c r="X734" s="18"/>
      <c r="Y734" s="18"/>
      <c r="Z734" s="18"/>
      <c r="AA734" s="18"/>
      <c r="AB734" s="18"/>
      <c r="AC734" s="18"/>
      <c r="AD734" s="18"/>
      <c r="AE734" s="18"/>
      <c r="AF734" s="18"/>
      <c r="AG734" s="18"/>
    </row>
    <row r="735" spans="1:33" ht="16.5" customHeight="1" x14ac:dyDescent="0.3">
      <c r="A735" s="18"/>
      <c r="B735" s="18"/>
      <c r="C735" s="191"/>
      <c r="D735" s="191"/>
      <c r="E735" s="18"/>
      <c r="F735" s="18"/>
      <c r="G735" s="18"/>
      <c r="H735" s="18"/>
      <c r="I735" s="18"/>
      <c r="J735" s="18"/>
      <c r="K735" s="18"/>
      <c r="L735" s="18"/>
      <c r="M735" s="18"/>
      <c r="N735" s="18"/>
      <c r="O735" s="18"/>
      <c r="P735" s="18"/>
      <c r="Q735" s="18"/>
      <c r="R735" s="18"/>
      <c r="S735" s="18"/>
      <c r="T735" s="18"/>
      <c r="U735" s="18"/>
      <c r="V735" s="18"/>
      <c r="W735" s="18"/>
      <c r="X735" s="18"/>
      <c r="Y735" s="18"/>
      <c r="Z735" s="18"/>
      <c r="AA735" s="18"/>
      <c r="AB735" s="18"/>
      <c r="AC735" s="18"/>
      <c r="AD735" s="18"/>
      <c r="AE735" s="18"/>
      <c r="AF735" s="18"/>
      <c r="AG735" s="18"/>
    </row>
    <row r="736" spans="1:33" ht="16.5" customHeight="1" x14ac:dyDescent="0.3">
      <c r="A736" s="18"/>
      <c r="B736" s="18"/>
      <c r="C736" s="191"/>
      <c r="D736" s="191"/>
      <c r="E736" s="18"/>
      <c r="F736" s="18"/>
      <c r="G736" s="18"/>
      <c r="H736" s="18"/>
      <c r="I736" s="18"/>
      <c r="J736" s="18"/>
      <c r="K736" s="18"/>
      <c r="L736" s="18"/>
      <c r="M736" s="18"/>
      <c r="N736" s="18"/>
      <c r="O736" s="18"/>
      <c r="P736" s="18"/>
      <c r="Q736" s="18"/>
      <c r="R736" s="18"/>
      <c r="S736" s="18"/>
      <c r="T736" s="18"/>
      <c r="U736" s="18"/>
      <c r="V736" s="18"/>
      <c r="W736" s="18"/>
      <c r="X736" s="18"/>
      <c r="Y736" s="18"/>
      <c r="Z736" s="18"/>
      <c r="AA736" s="18"/>
      <c r="AB736" s="18"/>
      <c r="AC736" s="18"/>
      <c r="AD736" s="18"/>
      <c r="AE736" s="18"/>
      <c r="AF736" s="18"/>
      <c r="AG736" s="18"/>
    </row>
    <row r="737" spans="1:33" ht="16.5" customHeight="1" x14ac:dyDescent="0.3">
      <c r="A737" s="18"/>
      <c r="B737" s="18"/>
      <c r="C737" s="191"/>
      <c r="D737" s="191"/>
      <c r="E737" s="18"/>
      <c r="F737" s="18"/>
      <c r="G737" s="18"/>
      <c r="H737" s="18"/>
      <c r="I737" s="18"/>
      <c r="J737" s="18"/>
      <c r="K737" s="18"/>
      <c r="L737" s="18"/>
      <c r="M737" s="18"/>
      <c r="N737" s="18"/>
      <c r="O737" s="18"/>
      <c r="P737" s="18"/>
      <c r="Q737" s="18"/>
      <c r="R737" s="18"/>
      <c r="S737" s="18"/>
      <c r="T737" s="18"/>
      <c r="U737" s="18"/>
      <c r="V737" s="18"/>
      <c r="W737" s="18"/>
      <c r="X737" s="18"/>
      <c r="Y737" s="18"/>
      <c r="Z737" s="18"/>
      <c r="AA737" s="18"/>
      <c r="AB737" s="18"/>
      <c r="AC737" s="18"/>
      <c r="AD737" s="18"/>
      <c r="AE737" s="18"/>
      <c r="AF737" s="18"/>
      <c r="AG737" s="18"/>
    </row>
    <row r="738" spans="1:33" ht="16.5" customHeight="1" x14ac:dyDescent="0.3">
      <c r="A738" s="18"/>
      <c r="B738" s="18"/>
      <c r="C738" s="191"/>
      <c r="D738" s="191"/>
      <c r="E738" s="18"/>
      <c r="F738" s="18"/>
      <c r="G738" s="18"/>
      <c r="H738" s="18"/>
      <c r="I738" s="18"/>
      <c r="J738" s="18"/>
      <c r="K738" s="18"/>
      <c r="L738" s="18"/>
      <c r="M738" s="18"/>
      <c r="N738" s="18"/>
      <c r="O738" s="18"/>
      <c r="P738" s="18"/>
      <c r="Q738" s="18"/>
      <c r="R738" s="18"/>
      <c r="S738" s="18"/>
      <c r="T738" s="18"/>
      <c r="U738" s="18"/>
      <c r="V738" s="18"/>
      <c r="W738" s="18"/>
      <c r="X738" s="18"/>
      <c r="Y738" s="18"/>
      <c r="Z738" s="18"/>
      <c r="AA738" s="18"/>
      <c r="AB738" s="18"/>
      <c r="AC738" s="18"/>
      <c r="AD738" s="18"/>
      <c r="AE738" s="18"/>
      <c r="AF738" s="18"/>
      <c r="AG738" s="18"/>
    </row>
    <row r="739" spans="1:33" ht="16.5" customHeight="1" x14ac:dyDescent="0.3">
      <c r="A739" s="18"/>
      <c r="B739" s="18"/>
      <c r="C739" s="191"/>
      <c r="D739" s="191"/>
      <c r="E739" s="18"/>
      <c r="F739" s="18"/>
      <c r="G739" s="18"/>
      <c r="H739" s="18"/>
      <c r="I739" s="18"/>
      <c r="J739" s="18"/>
      <c r="K739" s="18"/>
      <c r="L739" s="18"/>
      <c r="M739" s="18"/>
      <c r="N739" s="18"/>
      <c r="O739" s="18"/>
      <c r="P739" s="18"/>
      <c r="Q739" s="18"/>
      <c r="R739" s="18"/>
      <c r="S739" s="18"/>
      <c r="T739" s="18"/>
      <c r="U739" s="18"/>
      <c r="V739" s="18"/>
      <c r="W739" s="18"/>
      <c r="X739" s="18"/>
      <c r="Y739" s="18"/>
      <c r="Z739" s="18"/>
      <c r="AA739" s="18"/>
      <c r="AB739" s="18"/>
      <c r="AC739" s="18"/>
      <c r="AD739" s="18"/>
      <c r="AE739" s="18"/>
      <c r="AF739" s="18"/>
      <c r="AG739" s="18"/>
    </row>
    <row r="740" spans="1:33" ht="16.5" customHeight="1" x14ac:dyDescent="0.3">
      <c r="A740" s="18"/>
      <c r="B740" s="18"/>
      <c r="C740" s="191"/>
      <c r="D740" s="191"/>
      <c r="E740" s="18"/>
      <c r="F740" s="18"/>
      <c r="G740" s="18"/>
      <c r="H740" s="18"/>
      <c r="I740" s="18"/>
      <c r="J740" s="18"/>
      <c r="K740" s="18"/>
      <c r="L740" s="18"/>
      <c r="M740" s="18"/>
      <c r="N740" s="18"/>
      <c r="O740" s="18"/>
      <c r="P740" s="18"/>
      <c r="Q740" s="18"/>
      <c r="R740" s="18"/>
      <c r="S740" s="18"/>
      <c r="T740" s="18"/>
      <c r="U740" s="18"/>
      <c r="V740" s="18"/>
      <c r="W740" s="18"/>
      <c r="X740" s="18"/>
      <c r="Y740" s="18"/>
      <c r="Z740" s="18"/>
      <c r="AA740" s="18"/>
      <c r="AB740" s="18"/>
      <c r="AC740" s="18"/>
      <c r="AD740" s="18"/>
      <c r="AE740" s="18"/>
      <c r="AF740" s="18"/>
      <c r="AG740" s="18"/>
    </row>
    <row r="741" spans="1:33" ht="16.5" customHeight="1" x14ac:dyDescent="0.3">
      <c r="A741" s="18"/>
      <c r="B741" s="18"/>
      <c r="C741" s="191"/>
      <c r="D741" s="191"/>
      <c r="E741" s="18"/>
      <c r="F741" s="18"/>
      <c r="G741" s="18"/>
      <c r="H741" s="18"/>
      <c r="I741" s="18"/>
      <c r="J741" s="18"/>
      <c r="K741" s="18"/>
      <c r="L741" s="18"/>
      <c r="M741" s="18"/>
      <c r="N741" s="18"/>
      <c r="O741" s="18"/>
      <c r="P741" s="18"/>
      <c r="Q741" s="18"/>
      <c r="R741" s="18"/>
      <c r="S741" s="18"/>
      <c r="T741" s="18"/>
      <c r="U741" s="18"/>
      <c r="V741" s="18"/>
      <c r="W741" s="18"/>
      <c r="X741" s="18"/>
      <c r="Y741" s="18"/>
      <c r="Z741" s="18"/>
      <c r="AA741" s="18"/>
      <c r="AB741" s="18"/>
      <c r="AC741" s="18"/>
      <c r="AD741" s="18"/>
      <c r="AE741" s="18"/>
      <c r="AF741" s="18"/>
      <c r="AG741" s="18"/>
    </row>
    <row r="742" spans="1:33" ht="16.5" customHeight="1" x14ac:dyDescent="0.3">
      <c r="A742" s="18"/>
      <c r="B742" s="18"/>
      <c r="C742" s="191"/>
      <c r="D742" s="191"/>
      <c r="E742" s="18"/>
      <c r="F742" s="18"/>
      <c r="G742" s="18"/>
      <c r="H742" s="18"/>
      <c r="I742" s="18"/>
      <c r="J742" s="18"/>
      <c r="K742" s="18"/>
      <c r="L742" s="18"/>
      <c r="M742" s="18"/>
      <c r="N742" s="18"/>
      <c r="O742" s="18"/>
      <c r="P742" s="18"/>
      <c r="Q742" s="18"/>
      <c r="R742" s="18"/>
      <c r="S742" s="18"/>
      <c r="T742" s="18"/>
      <c r="U742" s="18"/>
      <c r="V742" s="18"/>
      <c r="W742" s="18"/>
      <c r="X742" s="18"/>
      <c r="Y742" s="18"/>
      <c r="Z742" s="18"/>
      <c r="AA742" s="18"/>
      <c r="AB742" s="18"/>
      <c r="AC742" s="18"/>
      <c r="AD742" s="18"/>
      <c r="AE742" s="18"/>
      <c r="AF742" s="18"/>
      <c r="AG742" s="18"/>
    </row>
    <row r="743" spans="1:33" ht="16.5" customHeight="1" x14ac:dyDescent="0.3">
      <c r="A743" s="18"/>
      <c r="B743" s="18"/>
      <c r="C743" s="191"/>
      <c r="D743" s="191"/>
      <c r="E743" s="18"/>
      <c r="F743" s="18"/>
      <c r="G743" s="18"/>
      <c r="H743" s="18"/>
      <c r="I743" s="18"/>
      <c r="J743" s="18"/>
      <c r="K743" s="18"/>
      <c r="L743" s="18"/>
      <c r="M743" s="18"/>
      <c r="N743" s="18"/>
      <c r="O743" s="18"/>
      <c r="P743" s="18"/>
      <c r="Q743" s="18"/>
      <c r="R743" s="18"/>
      <c r="S743" s="18"/>
      <c r="T743" s="18"/>
      <c r="U743" s="18"/>
      <c r="V743" s="18"/>
      <c r="W743" s="18"/>
      <c r="X743" s="18"/>
      <c r="Y743" s="18"/>
      <c r="Z743" s="18"/>
      <c r="AA743" s="18"/>
      <c r="AB743" s="18"/>
      <c r="AC743" s="18"/>
      <c r="AD743" s="18"/>
      <c r="AE743" s="18"/>
      <c r="AF743" s="18"/>
      <c r="AG743" s="18"/>
    </row>
    <row r="744" spans="1:33" ht="16.5" customHeight="1" x14ac:dyDescent="0.3">
      <c r="A744" s="18"/>
      <c r="B744" s="18"/>
      <c r="C744" s="191"/>
      <c r="D744" s="191"/>
      <c r="E744" s="18"/>
      <c r="F744" s="18"/>
      <c r="G744" s="18"/>
      <c r="H744" s="18"/>
      <c r="I744" s="18"/>
      <c r="J744" s="18"/>
      <c r="K744" s="18"/>
      <c r="L744" s="18"/>
      <c r="M744" s="18"/>
      <c r="N744" s="18"/>
      <c r="O744" s="18"/>
      <c r="P744" s="18"/>
      <c r="Q744" s="18"/>
      <c r="R744" s="18"/>
      <c r="S744" s="18"/>
      <c r="T744" s="18"/>
      <c r="U744" s="18"/>
      <c r="V744" s="18"/>
      <c r="W744" s="18"/>
      <c r="X744" s="18"/>
      <c r="Y744" s="18"/>
      <c r="Z744" s="18"/>
      <c r="AA744" s="18"/>
      <c r="AB744" s="18"/>
      <c r="AC744" s="18"/>
      <c r="AD744" s="18"/>
      <c r="AE744" s="18"/>
      <c r="AF744" s="18"/>
      <c r="AG744" s="18"/>
    </row>
    <row r="745" spans="1:33" ht="16.5" customHeight="1" x14ac:dyDescent="0.3">
      <c r="A745" s="18"/>
      <c r="B745" s="18"/>
      <c r="C745" s="191"/>
      <c r="D745" s="191"/>
      <c r="E745" s="18"/>
      <c r="F745" s="18"/>
      <c r="G745" s="18"/>
      <c r="H745" s="18"/>
      <c r="I745" s="18"/>
      <c r="J745" s="18"/>
      <c r="K745" s="18"/>
      <c r="L745" s="18"/>
      <c r="M745" s="18"/>
      <c r="N745" s="18"/>
      <c r="O745" s="18"/>
      <c r="P745" s="18"/>
      <c r="Q745" s="18"/>
      <c r="R745" s="18"/>
      <c r="S745" s="18"/>
      <c r="T745" s="18"/>
      <c r="U745" s="18"/>
      <c r="V745" s="18"/>
      <c r="W745" s="18"/>
      <c r="X745" s="18"/>
      <c r="Y745" s="18"/>
      <c r="Z745" s="18"/>
      <c r="AA745" s="18"/>
      <c r="AB745" s="18"/>
      <c r="AC745" s="18"/>
      <c r="AD745" s="18"/>
      <c r="AE745" s="18"/>
      <c r="AF745" s="18"/>
      <c r="AG745" s="18"/>
    </row>
    <row r="746" spans="1:33" ht="16.5" customHeight="1" x14ac:dyDescent="0.3">
      <c r="A746" s="18"/>
      <c r="B746" s="18"/>
      <c r="C746" s="191"/>
      <c r="D746" s="191"/>
      <c r="E746" s="18"/>
      <c r="F746" s="18"/>
      <c r="G746" s="18"/>
      <c r="H746" s="18"/>
      <c r="I746" s="18"/>
      <c r="J746" s="18"/>
      <c r="K746" s="18"/>
      <c r="L746" s="18"/>
      <c r="M746" s="18"/>
      <c r="N746" s="18"/>
      <c r="O746" s="18"/>
      <c r="P746" s="18"/>
      <c r="Q746" s="18"/>
      <c r="R746" s="18"/>
      <c r="S746" s="18"/>
      <c r="T746" s="18"/>
      <c r="U746" s="18"/>
      <c r="V746" s="18"/>
      <c r="W746" s="18"/>
      <c r="X746" s="18"/>
      <c r="Y746" s="18"/>
      <c r="Z746" s="18"/>
      <c r="AA746" s="18"/>
      <c r="AB746" s="18"/>
      <c r="AC746" s="18"/>
      <c r="AD746" s="18"/>
      <c r="AE746" s="18"/>
      <c r="AF746" s="18"/>
      <c r="AG746" s="18"/>
    </row>
    <row r="747" spans="1:33" ht="16.5" customHeight="1" x14ac:dyDescent="0.3">
      <c r="A747" s="18"/>
      <c r="B747" s="18"/>
      <c r="C747" s="191"/>
      <c r="D747" s="191"/>
      <c r="E747" s="18"/>
      <c r="F747" s="18"/>
      <c r="G747" s="18"/>
      <c r="H747" s="18"/>
      <c r="I747" s="18"/>
      <c r="J747" s="18"/>
      <c r="K747" s="18"/>
      <c r="L747" s="18"/>
      <c r="M747" s="18"/>
      <c r="N747" s="18"/>
      <c r="O747" s="18"/>
      <c r="P747" s="18"/>
      <c r="Q747" s="18"/>
      <c r="R747" s="18"/>
      <c r="S747" s="18"/>
      <c r="T747" s="18"/>
      <c r="U747" s="18"/>
      <c r="V747" s="18"/>
      <c r="W747" s="18"/>
      <c r="X747" s="18"/>
      <c r="Y747" s="18"/>
      <c r="Z747" s="18"/>
      <c r="AA747" s="18"/>
      <c r="AB747" s="18"/>
      <c r="AC747" s="18"/>
      <c r="AD747" s="18"/>
      <c r="AE747" s="18"/>
      <c r="AF747" s="18"/>
      <c r="AG747" s="18"/>
    </row>
    <row r="748" spans="1:33" ht="16.5" customHeight="1" x14ac:dyDescent="0.3">
      <c r="A748" s="18"/>
      <c r="B748" s="18"/>
      <c r="C748" s="191"/>
      <c r="D748" s="191"/>
      <c r="E748" s="18"/>
      <c r="F748" s="18"/>
      <c r="G748" s="18"/>
      <c r="H748" s="18"/>
      <c r="I748" s="18"/>
      <c r="J748" s="18"/>
      <c r="K748" s="18"/>
      <c r="L748" s="18"/>
      <c r="M748" s="18"/>
      <c r="N748" s="18"/>
      <c r="O748" s="18"/>
      <c r="P748" s="18"/>
      <c r="Q748" s="18"/>
      <c r="R748" s="18"/>
      <c r="S748" s="18"/>
      <c r="T748" s="18"/>
      <c r="U748" s="18"/>
      <c r="V748" s="18"/>
      <c r="W748" s="18"/>
      <c r="X748" s="18"/>
      <c r="Y748" s="18"/>
      <c r="Z748" s="18"/>
      <c r="AA748" s="18"/>
      <c r="AB748" s="18"/>
      <c r="AC748" s="18"/>
      <c r="AD748" s="18"/>
      <c r="AE748" s="18"/>
      <c r="AF748" s="18"/>
      <c r="AG748" s="18"/>
    </row>
    <row r="749" spans="1:33" ht="16.5" customHeight="1" x14ac:dyDescent="0.3">
      <c r="A749" s="18"/>
      <c r="B749" s="18"/>
      <c r="C749" s="191"/>
      <c r="D749" s="191"/>
      <c r="E749" s="18"/>
      <c r="F749" s="18"/>
      <c r="G749" s="18"/>
      <c r="H749" s="18"/>
      <c r="I749" s="18"/>
      <c r="J749" s="18"/>
      <c r="K749" s="18"/>
      <c r="L749" s="18"/>
      <c r="M749" s="18"/>
      <c r="N749" s="18"/>
      <c r="O749" s="18"/>
      <c r="P749" s="18"/>
      <c r="Q749" s="18"/>
      <c r="R749" s="18"/>
      <c r="S749" s="18"/>
      <c r="T749" s="18"/>
      <c r="U749" s="18"/>
      <c r="V749" s="18"/>
      <c r="W749" s="18"/>
      <c r="X749" s="18"/>
      <c r="Y749" s="18"/>
      <c r="Z749" s="18"/>
      <c r="AA749" s="18"/>
      <c r="AB749" s="18"/>
      <c r="AC749" s="18"/>
      <c r="AD749" s="18"/>
      <c r="AE749" s="18"/>
      <c r="AF749" s="18"/>
      <c r="AG749" s="18"/>
    </row>
    <row r="750" spans="1:33" ht="16.5" customHeight="1" x14ac:dyDescent="0.3">
      <c r="A750" s="18"/>
      <c r="B750" s="18"/>
      <c r="C750" s="191"/>
      <c r="D750" s="191"/>
      <c r="E750" s="18"/>
      <c r="F750" s="18"/>
      <c r="G750" s="18"/>
      <c r="H750" s="18"/>
      <c r="I750" s="18"/>
      <c r="J750" s="18"/>
      <c r="K750" s="18"/>
      <c r="L750" s="18"/>
      <c r="M750" s="18"/>
      <c r="N750" s="18"/>
      <c r="O750" s="18"/>
      <c r="P750" s="18"/>
      <c r="Q750" s="18"/>
      <c r="R750" s="18"/>
      <c r="S750" s="18"/>
      <c r="T750" s="18"/>
      <c r="U750" s="18"/>
      <c r="V750" s="18"/>
      <c r="W750" s="18"/>
      <c r="X750" s="18"/>
      <c r="Y750" s="18"/>
      <c r="Z750" s="18"/>
      <c r="AA750" s="18"/>
      <c r="AB750" s="18"/>
      <c r="AC750" s="18"/>
      <c r="AD750" s="18"/>
      <c r="AE750" s="18"/>
      <c r="AF750" s="18"/>
      <c r="AG750" s="18"/>
    </row>
    <row r="751" spans="1:33" ht="16.5" customHeight="1" x14ac:dyDescent="0.3">
      <c r="A751" s="18"/>
      <c r="B751" s="18"/>
      <c r="C751" s="191"/>
      <c r="D751" s="191"/>
      <c r="E751" s="18"/>
      <c r="F751" s="18"/>
      <c r="G751" s="18"/>
      <c r="H751" s="18"/>
      <c r="I751" s="18"/>
      <c r="J751" s="18"/>
      <c r="K751" s="18"/>
      <c r="L751" s="18"/>
      <c r="M751" s="18"/>
      <c r="N751" s="18"/>
      <c r="O751" s="18"/>
      <c r="P751" s="18"/>
      <c r="Q751" s="18"/>
      <c r="R751" s="18"/>
      <c r="S751" s="18"/>
      <c r="T751" s="18"/>
      <c r="U751" s="18"/>
      <c r="V751" s="18"/>
      <c r="W751" s="18"/>
      <c r="X751" s="18"/>
      <c r="Y751" s="18"/>
      <c r="Z751" s="18"/>
      <c r="AA751" s="18"/>
      <c r="AB751" s="18"/>
      <c r="AC751" s="18"/>
      <c r="AD751" s="18"/>
      <c r="AE751" s="18"/>
      <c r="AF751" s="18"/>
      <c r="AG751" s="18"/>
    </row>
    <row r="752" spans="1:33" ht="16.5" customHeight="1" x14ac:dyDescent="0.3">
      <c r="A752" s="18"/>
      <c r="B752" s="18"/>
      <c r="C752" s="191"/>
      <c r="D752" s="191"/>
      <c r="E752" s="18"/>
      <c r="F752" s="18"/>
      <c r="G752" s="18"/>
      <c r="H752" s="18"/>
      <c r="I752" s="18"/>
      <c r="J752" s="18"/>
      <c r="K752" s="18"/>
      <c r="L752" s="18"/>
      <c r="M752" s="18"/>
      <c r="N752" s="18"/>
      <c r="O752" s="18"/>
      <c r="P752" s="18"/>
      <c r="Q752" s="18"/>
      <c r="R752" s="18"/>
      <c r="S752" s="18"/>
      <c r="T752" s="18"/>
      <c r="U752" s="18"/>
      <c r="V752" s="18"/>
      <c r="W752" s="18"/>
      <c r="X752" s="18"/>
      <c r="Y752" s="18"/>
      <c r="Z752" s="18"/>
      <c r="AA752" s="18"/>
      <c r="AB752" s="18"/>
      <c r="AC752" s="18"/>
      <c r="AD752" s="18"/>
      <c r="AE752" s="18"/>
      <c r="AF752" s="18"/>
      <c r="AG752" s="18"/>
    </row>
    <row r="753" spans="1:33" ht="16.5" customHeight="1" x14ac:dyDescent="0.3">
      <c r="A753" s="18"/>
      <c r="B753" s="18"/>
      <c r="C753" s="191"/>
      <c r="D753" s="191"/>
      <c r="E753" s="18"/>
      <c r="F753" s="18"/>
      <c r="G753" s="18"/>
      <c r="H753" s="18"/>
      <c r="I753" s="18"/>
      <c r="J753" s="18"/>
      <c r="K753" s="18"/>
      <c r="L753" s="18"/>
      <c r="M753" s="18"/>
      <c r="N753" s="18"/>
      <c r="O753" s="18"/>
      <c r="P753" s="18"/>
      <c r="Q753" s="18"/>
      <c r="R753" s="18"/>
      <c r="S753" s="18"/>
      <c r="T753" s="18"/>
      <c r="U753" s="18"/>
      <c r="V753" s="18"/>
      <c r="W753" s="18"/>
      <c r="X753" s="18"/>
      <c r="Y753" s="18"/>
      <c r="Z753" s="18"/>
      <c r="AA753" s="18"/>
      <c r="AB753" s="18"/>
      <c r="AC753" s="18"/>
      <c r="AD753" s="18"/>
      <c r="AE753" s="18"/>
      <c r="AF753" s="18"/>
      <c r="AG753" s="18"/>
    </row>
    <row r="754" spans="1:33" ht="16.5" customHeight="1" x14ac:dyDescent="0.3">
      <c r="A754" s="18"/>
      <c r="B754" s="18"/>
      <c r="C754" s="191"/>
      <c r="D754" s="191"/>
      <c r="E754" s="18"/>
      <c r="F754" s="18"/>
      <c r="G754" s="18"/>
      <c r="H754" s="18"/>
      <c r="I754" s="18"/>
      <c r="J754" s="18"/>
      <c r="K754" s="18"/>
      <c r="L754" s="18"/>
      <c r="M754" s="18"/>
      <c r="N754" s="18"/>
      <c r="O754" s="18"/>
      <c r="P754" s="18"/>
      <c r="Q754" s="18"/>
      <c r="R754" s="18"/>
      <c r="S754" s="18"/>
      <c r="T754" s="18"/>
      <c r="U754" s="18"/>
      <c r="V754" s="18"/>
      <c r="W754" s="18"/>
      <c r="X754" s="18"/>
      <c r="Y754" s="18"/>
      <c r="Z754" s="18"/>
      <c r="AA754" s="18"/>
      <c r="AB754" s="18"/>
      <c r="AC754" s="18"/>
      <c r="AD754" s="18"/>
      <c r="AE754" s="18"/>
      <c r="AF754" s="18"/>
      <c r="AG754" s="18"/>
    </row>
    <row r="755" spans="1:33" ht="16.5" customHeight="1" x14ac:dyDescent="0.3">
      <c r="A755" s="18"/>
      <c r="B755" s="18"/>
      <c r="C755" s="191"/>
      <c r="D755" s="191"/>
      <c r="E755" s="18"/>
      <c r="F755" s="18"/>
      <c r="G755" s="18"/>
      <c r="H755" s="18"/>
      <c r="I755" s="18"/>
      <c r="J755" s="18"/>
      <c r="K755" s="18"/>
      <c r="L755" s="18"/>
      <c r="M755" s="18"/>
      <c r="N755" s="18"/>
      <c r="O755" s="18"/>
      <c r="P755" s="18"/>
      <c r="Q755" s="18"/>
      <c r="R755" s="18"/>
      <c r="S755" s="18"/>
      <c r="T755" s="18"/>
      <c r="U755" s="18"/>
      <c r="V755" s="18"/>
      <c r="W755" s="18"/>
      <c r="X755" s="18"/>
      <c r="Y755" s="18"/>
      <c r="Z755" s="18"/>
      <c r="AA755" s="18"/>
      <c r="AB755" s="18"/>
      <c r="AC755" s="18"/>
      <c r="AD755" s="18"/>
      <c r="AE755" s="18"/>
      <c r="AF755" s="18"/>
      <c r="AG755" s="18"/>
    </row>
    <row r="756" spans="1:33" ht="16.5" customHeight="1" x14ac:dyDescent="0.3">
      <c r="A756" s="18"/>
      <c r="B756" s="18"/>
      <c r="C756" s="191"/>
      <c r="D756" s="191"/>
      <c r="E756" s="18"/>
      <c r="F756" s="18"/>
      <c r="G756" s="18"/>
      <c r="H756" s="18"/>
      <c r="I756" s="18"/>
      <c r="J756" s="18"/>
      <c r="K756" s="18"/>
      <c r="L756" s="18"/>
      <c r="M756" s="18"/>
      <c r="N756" s="18"/>
      <c r="O756" s="18"/>
      <c r="P756" s="18"/>
      <c r="Q756" s="18"/>
      <c r="R756" s="18"/>
      <c r="S756" s="18"/>
      <c r="T756" s="18"/>
      <c r="U756" s="18"/>
      <c r="V756" s="18"/>
      <c r="W756" s="18"/>
      <c r="X756" s="18"/>
      <c r="Y756" s="18"/>
      <c r="Z756" s="18"/>
      <c r="AA756" s="18"/>
      <c r="AB756" s="18"/>
      <c r="AC756" s="18"/>
      <c r="AD756" s="18"/>
      <c r="AE756" s="18"/>
      <c r="AF756" s="18"/>
      <c r="AG756" s="18"/>
    </row>
    <row r="757" spans="1:33" ht="16.5" customHeight="1" x14ac:dyDescent="0.3">
      <c r="A757" s="18"/>
      <c r="B757" s="18"/>
      <c r="C757" s="191"/>
      <c r="D757" s="191"/>
      <c r="E757" s="18"/>
      <c r="F757" s="18"/>
      <c r="G757" s="18"/>
      <c r="H757" s="18"/>
      <c r="I757" s="18"/>
      <c r="J757" s="18"/>
      <c r="K757" s="18"/>
      <c r="L757" s="18"/>
      <c r="M757" s="18"/>
      <c r="N757" s="18"/>
      <c r="O757" s="18"/>
      <c r="P757" s="18"/>
      <c r="Q757" s="18"/>
      <c r="R757" s="18"/>
      <c r="S757" s="18"/>
      <c r="T757" s="18"/>
      <c r="U757" s="18"/>
      <c r="V757" s="18"/>
      <c r="W757" s="18"/>
      <c r="X757" s="18"/>
      <c r="Y757" s="18"/>
      <c r="Z757" s="18"/>
      <c r="AA757" s="18"/>
      <c r="AB757" s="18"/>
      <c r="AC757" s="18"/>
      <c r="AD757" s="18"/>
      <c r="AE757" s="18"/>
      <c r="AF757" s="18"/>
      <c r="AG757" s="18"/>
    </row>
    <row r="758" spans="1:33" ht="16.5" customHeight="1" x14ac:dyDescent="0.3">
      <c r="A758" s="18"/>
      <c r="B758" s="18"/>
      <c r="C758" s="191"/>
      <c r="D758" s="191"/>
      <c r="E758" s="18"/>
      <c r="F758" s="18"/>
      <c r="G758" s="18"/>
      <c r="H758" s="18"/>
      <c r="I758" s="18"/>
      <c r="J758" s="18"/>
      <c r="K758" s="18"/>
      <c r="L758" s="18"/>
      <c r="M758" s="18"/>
      <c r="N758" s="18"/>
      <c r="O758" s="18"/>
      <c r="P758" s="18"/>
      <c r="Q758" s="18"/>
      <c r="R758" s="18"/>
      <c r="S758" s="18"/>
      <c r="T758" s="18"/>
      <c r="U758" s="18"/>
      <c r="V758" s="18"/>
      <c r="W758" s="18"/>
      <c r="X758" s="18"/>
      <c r="Y758" s="18"/>
      <c r="Z758" s="18"/>
      <c r="AA758" s="18"/>
      <c r="AB758" s="18"/>
      <c r="AC758" s="18"/>
      <c r="AD758" s="18"/>
      <c r="AE758" s="18"/>
      <c r="AF758" s="18"/>
      <c r="AG758" s="18"/>
    </row>
    <row r="759" spans="1:33" ht="16.5" customHeight="1" x14ac:dyDescent="0.3">
      <c r="A759" s="18"/>
      <c r="B759" s="18"/>
      <c r="C759" s="191"/>
      <c r="D759" s="191"/>
      <c r="E759" s="18"/>
      <c r="F759" s="18"/>
      <c r="G759" s="18"/>
      <c r="H759" s="18"/>
      <c r="I759" s="18"/>
      <c r="J759" s="18"/>
      <c r="K759" s="18"/>
      <c r="L759" s="18"/>
      <c r="M759" s="18"/>
      <c r="N759" s="18"/>
      <c r="O759" s="18"/>
      <c r="P759" s="18"/>
      <c r="Q759" s="18"/>
      <c r="R759" s="18"/>
      <c r="S759" s="18"/>
      <c r="T759" s="18"/>
      <c r="U759" s="18"/>
      <c r="V759" s="18"/>
      <c r="W759" s="18"/>
      <c r="X759" s="18"/>
      <c r="Y759" s="18"/>
      <c r="Z759" s="18"/>
      <c r="AA759" s="18"/>
      <c r="AB759" s="18"/>
      <c r="AC759" s="18"/>
      <c r="AD759" s="18"/>
      <c r="AE759" s="18"/>
      <c r="AF759" s="18"/>
      <c r="AG759" s="18"/>
    </row>
    <row r="760" spans="1:33" ht="16.5" customHeight="1" x14ac:dyDescent="0.3">
      <c r="A760" s="18"/>
      <c r="B760" s="18"/>
      <c r="C760" s="191"/>
      <c r="D760" s="191"/>
      <c r="E760" s="18"/>
      <c r="F760" s="18"/>
      <c r="G760" s="18"/>
      <c r="H760" s="18"/>
      <c r="I760" s="18"/>
      <c r="J760" s="18"/>
      <c r="K760" s="18"/>
      <c r="L760" s="18"/>
      <c r="M760" s="18"/>
      <c r="N760" s="18"/>
      <c r="O760" s="18"/>
      <c r="P760" s="18"/>
      <c r="Q760" s="18"/>
      <c r="R760" s="18"/>
      <c r="S760" s="18"/>
      <c r="T760" s="18"/>
      <c r="U760" s="18"/>
      <c r="V760" s="18"/>
      <c r="W760" s="18"/>
      <c r="X760" s="18"/>
      <c r="Y760" s="18"/>
      <c r="Z760" s="18"/>
      <c r="AA760" s="18"/>
      <c r="AB760" s="18"/>
      <c r="AC760" s="18"/>
      <c r="AD760" s="18"/>
      <c r="AE760" s="18"/>
      <c r="AF760" s="18"/>
      <c r="AG760" s="18"/>
    </row>
    <row r="761" spans="1:33" ht="16.5" customHeight="1" x14ac:dyDescent="0.3">
      <c r="A761" s="18"/>
      <c r="B761" s="18"/>
      <c r="C761" s="191"/>
      <c r="D761" s="191"/>
      <c r="E761" s="18"/>
      <c r="F761" s="18"/>
      <c r="G761" s="18"/>
      <c r="H761" s="18"/>
      <c r="I761" s="18"/>
      <c r="J761" s="18"/>
      <c r="K761" s="18"/>
      <c r="L761" s="18"/>
      <c r="M761" s="18"/>
      <c r="N761" s="18"/>
      <c r="O761" s="18"/>
      <c r="P761" s="18"/>
      <c r="Q761" s="18"/>
      <c r="R761" s="18"/>
      <c r="S761" s="18"/>
      <c r="T761" s="18"/>
      <c r="U761" s="18"/>
      <c r="V761" s="18"/>
      <c r="W761" s="18"/>
      <c r="X761" s="18"/>
      <c r="Y761" s="18"/>
      <c r="Z761" s="18"/>
      <c r="AA761" s="18"/>
      <c r="AB761" s="18"/>
      <c r="AC761" s="18"/>
      <c r="AD761" s="18"/>
      <c r="AE761" s="18"/>
      <c r="AF761" s="18"/>
      <c r="AG761" s="18"/>
    </row>
    <row r="762" spans="1:33" ht="16.5" customHeight="1" x14ac:dyDescent="0.3">
      <c r="A762" s="18"/>
      <c r="B762" s="18"/>
      <c r="C762" s="191"/>
      <c r="D762" s="191"/>
      <c r="E762" s="18"/>
      <c r="F762" s="18"/>
      <c r="G762" s="18"/>
      <c r="H762" s="18"/>
      <c r="I762" s="18"/>
      <c r="J762" s="18"/>
      <c r="K762" s="18"/>
      <c r="L762" s="18"/>
      <c r="M762" s="18"/>
      <c r="N762" s="18"/>
      <c r="O762" s="18"/>
      <c r="P762" s="18"/>
      <c r="Q762" s="18"/>
      <c r="R762" s="18"/>
      <c r="S762" s="18"/>
      <c r="T762" s="18"/>
      <c r="U762" s="18"/>
      <c r="V762" s="18"/>
      <c r="W762" s="18"/>
      <c r="X762" s="18"/>
      <c r="Y762" s="18"/>
      <c r="Z762" s="18"/>
      <c r="AA762" s="18"/>
      <c r="AB762" s="18"/>
      <c r="AC762" s="18"/>
      <c r="AD762" s="18"/>
      <c r="AE762" s="18"/>
      <c r="AF762" s="18"/>
      <c r="AG762" s="18"/>
    </row>
    <row r="763" spans="1:33" ht="16.5" customHeight="1" x14ac:dyDescent="0.3">
      <c r="A763" s="18"/>
      <c r="B763" s="18"/>
      <c r="C763" s="191"/>
      <c r="D763" s="191"/>
      <c r="E763" s="18"/>
      <c r="F763" s="18"/>
      <c r="G763" s="18"/>
      <c r="H763" s="18"/>
      <c r="I763" s="18"/>
      <c r="J763" s="18"/>
      <c r="K763" s="18"/>
      <c r="L763" s="18"/>
      <c r="M763" s="18"/>
      <c r="N763" s="18"/>
      <c r="O763" s="18"/>
      <c r="P763" s="18"/>
      <c r="Q763" s="18"/>
      <c r="R763" s="18"/>
      <c r="S763" s="18"/>
      <c r="T763" s="18"/>
      <c r="U763" s="18"/>
      <c r="V763" s="18"/>
      <c r="W763" s="18"/>
      <c r="X763" s="18"/>
      <c r="Y763" s="18"/>
      <c r="Z763" s="18"/>
      <c r="AA763" s="18"/>
      <c r="AB763" s="18"/>
      <c r="AC763" s="18"/>
      <c r="AD763" s="18"/>
      <c r="AE763" s="18"/>
      <c r="AF763" s="18"/>
      <c r="AG763" s="18"/>
    </row>
    <row r="764" spans="1:33" ht="16.5" customHeight="1" x14ac:dyDescent="0.3">
      <c r="A764" s="18"/>
      <c r="B764" s="18"/>
      <c r="C764" s="191"/>
      <c r="D764" s="191"/>
      <c r="E764" s="18"/>
      <c r="F764" s="18"/>
      <c r="G764" s="18"/>
      <c r="H764" s="18"/>
      <c r="I764" s="18"/>
      <c r="J764" s="18"/>
      <c r="K764" s="18"/>
      <c r="L764" s="18"/>
      <c r="M764" s="18"/>
      <c r="N764" s="18"/>
      <c r="O764" s="18"/>
      <c r="P764" s="18"/>
      <c r="Q764" s="18"/>
      <c r="R764" s="18"/>
      <c r="S764" s="18"/>
      <c r="T764" s="18"/>
      <c r="U764" s="18"/>
      <c r="V764" s="18"/>
      <c r="W764" s="18"/>
      <c r="X764" s="18"/>
      <c r="Y764" s="18"/>
      <c r="Z764" s="18"/>
      <c r="AA764" s="18"/>
      <c r="AB764" s="18"/>
      <c r="AC764" s="18"/>
      <c r="AD764" s="18"/>
      <c r="AE764" s="18"/>
      <c r="AF764" s="18"/>
      <c r="AG764" s="18"/>
    </row>
    <row r="765" spans="1:33" ht="16.5" customHeight="1" x14ac:dyDescent="0.3">
      <c r="A765" s="18"/>
      <c r="B765" s="18"/>
      <c r="C765" s="191"/>
      <c r="D765" s="191"/>
      <c r="E765" s="18"/>
      <c r="F765" s="18"/>
      <c r="G765" s="18"/>
      <c r="H765" s="18"/>
      <c r="I765" s="18"/>
      <c r="J765" s="18"/>
      <c r="K765" s="18"/>
      <c r="L765" s="18"/>
      <c r="M765" s="18"/>
      <c r="N765" s="18"/>
      <c r="O765" s="18"/>
      <c r="P765" s="18"/>
      <c r="Q765" s="18"/>
      <c r="R765" s="18"/>
      <c r="S765" s="18"/>
      <c r="T765" s="18"/>
      <c r="U765" s="18"/>
      <c r="V765" s="18"/>
      <c r="W765" s="18"/>
      <c r="X765" s="18"/>
      <c r="Y765" s="18"/>
      <c r="Z765" s="18"/>
      <c r="AA765" s="18"/>
      <c r="AB765" s="18"/>
      <c r="AC765" s="18"/>
      <c r="AD765" s="18"/>
      <c r="AE765" s="18"/>
      <c r="AF765" s="18"/>
      <c r="AG765" s="18"/>
    </row>
    <row r="766" spans="1:33" ht="16.5" customHeight="1" x14ac:dyDescent="0.3">
      <c r="A766" s="18"/>
      <c r="B766" s="18"/>
      <c r="C766" s="191"/>
      <c r="D766" s="191"/>
      <c r="E766" s="18"/>
      <c r="F766" s="18"/>
      <c r="G766" s="18"/>
      <c r="H766" s="18"/>
      <c r="I766" s="18"/>
      <c r="J766" s="18"/>
      <c r="K766" s="18"/>
      <c r="L766" s="18"/>
      <c r="M766" s="18"/>
      <c r="N766" s="18"/>
      <c r="O766" s="18"/>
      <c r="P766" s="18"/>
      <c r="Q766" s="18"/>
      <c r="R766" s="18"/>
      <c r="S766" s="18"/>
      <c r="T766" s="18"/>
      <c r="U766" s="18"/>
      <c r="V766" s="18"/>
      <c r="W766" s="18"/>
      <c r="X766" s="18"/>
      <c r="Y766" s="18"/>
      <c r="Z766" s="18"/>
      <c r="AA766" s="18"/>
      <c r="AB766" s="18"/>
      <c r="AC766" s="18"/>
      <c r="AD766" s="18"/>
      <c r="AE766" s="18"/>
      <c r="AF766" s="18"/>
      <c r="AG766" s="18"/>
    </row>
    <row r="767" spans="1:33" ht="16.5" customHeight="1" x14ac:dyDescent="0.3">
      <c r="A767" s="18"/>
      <c r="B767" s="18"/>
      <c r="C767" s="191"/>
      <c r="D767" s="191"/>
      <c r="E767" s="18"/>
      <c r="F767" s="18"/>
      <c r="G767" s="18"/>
      <c r="H767" s="18"/>
      <c r="I767" s="18"/>
      <c r="J767" s="18"/>
      <c r="K767" s="18"/>
      <c r="L767" s="18"/>
      <c r="M767" s="18"/>
      <c r="N767" s="18"/>
      <c r="O767" s="18"/>
      <c r="P767" s="18"/>
      <c r="Q767" s="18"/>
      <c r="R767" s="18"/>
      <c r="S767" s="18"/>
      <c r="T767" s="18"/>
      <c r="U767" s="18"/>
      <c r="V767" s="18"/>
      <c r="W767" s="18"/>
      <c r="X767" s="18"/>
      <c r="Y767" s="18"/>
      <c r="Z767" s="18"/>
      <c r="AA767" s="18"/>
      <c r="AB767" s="18"/>
      <c r="AC767" s="18"/>
      <c r="AD767" s="18"/>
      <c r="AE767" s="18"/>
      <c r="AF767" s="18"/>
      <c r="AG767" s="18"/>
    </row>
    <row r="768" spans="1:33" ht="16.5" customHeight="1" x14ac:dyDescent="0.3">
      <c r="A768" s="18"/>
      <c r="B768" s="18"/>
      <c r="C768" s="191"/>
      <c r="D768" s="191"/>
      <c r="E768" s="18"/>
      <c r="F768" s="18"/>
      <c r="G768" s="18"/>
      <c r="H768" s="18"/>
      <c r="I768" s="18"/>
      <c r="J768" s="18"/>
      <c r="K768" s="18"/>
      <c r="L768" s="18"/>
      <c r="M768" s="18"/>
      <c r="N768" s="18"/>
      <c r="O768" s="18"/>
      <c r="P768" s="18"/>
      <c r="Q768" s="18"/>
      <c r="R768" s="18"/>
      <c r="S768" s="18"/>
      <c r="T768" s="18"/>
      <c r="U768" s="18"/>
      <c r="V768" s="18"/>
      <c r="W768" s="18"/>
      <c r="X768" s="18"/>
      <c r="Y768" s="18"/>
      <c r="Z768" s="18"/>
      <c r="AA768" s="18"/>
      <c r="AB768" s="18"/>
      <c r="AC768" s="18"/>
      <c r="AD768" s="18"/>
      <c r="AE768" s="18"/>
      <c r="AF768" s="18"/>
      <c r="AG768" s="18"/>
    </row>
    <row r="769" spans="1:33" ht="16.5" customHeight="1" x14ac:dyDescent="0.3">
      <c r="A769" s="18"/>
      <c r="B769" s="18"/>
      <c r="C769" s="191"/>
      <c r="D769" s="191"/>
      <c r="E769" s="18"/>
      <c r="F769" s="18"/>
      <c r="G769" s="18"/>
      <c r="H769" s="18"/>
      <c r="I769" s="18"/>
      <c r="J769" s="18"/>
      <c r="K769" s="18"/>
      <c r="L769" s="18"/>
      <c r="M769" s="18"/>
      <c r="N769" s="18"/>
      <c r="O769" s="18"/>
      <c r="P769" s="18"/>
      <c r="Q769" s="18"/>
      <c r="R769" s="18"/>
      <c r="S769" s="18"/>
      <c r="T769" s="18"/>
      <c r="U769" s="18"/>
      <c r="V769" s="18"/>
      <c r="W769" s="18"/>
      <c r="X769" s="18"/>
      <c r="Y769" s="18"/>
      <c r="Z769" s="18"/>
      <c r="AA769" s="18"/>
      <c r="AB769" s="18"/>
      <c r="AC769" s="18"/>
      <c r="AD769" s="18"/>
      <c r="AE769" s="18"/>
      <c r="AF769" s="18"/>
      <c r="AG769" s="18"/>
    </row>
    <row r="770" spans="1:33" ht="16.5" customHeight="1" x14ac:dyDescent="0.3">
      <c r="A770" s="18"/>
      <c r="B770" s="18"/>
      <c r="C770" s="191"/>
      <c r="D770" s="191"/>
      <c r="E770" s="18"/>
      <c r="F770" s="18"/>
      <c r="G770" s="18"/>
      <c r="H770" s="18"/>
      <c r="I770" s="18"/>
      <c r="J770" s="18"/>
      <c r="K770" s="18"/>
      <c r="L770" s="18"/>
      <c r="M770" s="18"/>
      <c r="N770" s="18"/>
      <c r="O770" s="18"/>
      <c r="P770" s="18"/>
      <c r="Q770" s="18"/>
      <c r="R770" s="18"/>
      <c r="S770" s="18"/>
      <c r="T770" s="18"/>
      <c r="U770" s="18"/>
      <c r="V770" s="18"/>
      <c r="W770" s="18"/>
      <c r="X770" s="18"/>
      <c r="Y770" s="18"/>
      <c r="Z770" s="18"/>
      <c r="AA770" s="18"/>
      <c r="AB770" s="18"/>
      <c r="AC770" s="18"/>
      <c r="AD770" s="18"/>
      <c r="AE770" s="18"/>
      <c r="AF770" s="18"/>
      <c r="AG770" s="18"/>
    </row>
    <row r="771" spans="1:33" ht="16.5" customHeight="1" x14ac:dyDescent="0.3">
      <c r="A771" s="18"/>
      <c r="B771" s="18"/>
      <c r="C771" s="191"/>
      <c r="D771" s="191"/>
      <c r="E771" s="18"/>
      <c r="F771" s="18"/>
      <c r="G771" s="18"/>
      <c r="H771" s="18"/>
      <c r="I771" s="18"/>
      <c r="J771" s="18"/>
      <c r="K771" s="18"/>
      <c r="L771" s="18"/>
      <c r="M771" s="18"/>
      <c r="N771" s="18"/>
      <c r="O771" s="18"/>
      <c r="P771" s="18"/>
      <c r="Q771" s="18"/>
      <c r="R771" s="18"/>
      <c r="S771" s="18"/>
      <c r="T771" s="18"/>
      <c r="U771" s="18"/>
      <c r="V771" s="18"/>
      <c r="W771" s="18"/>
      <c r="X771" s="18"/>
      <c r="Y771" s="18"/>
      <c r="Z771" s="18"/>
      <c r="AA771" s="18"/>
      <c r="AB771" s="18"/>
      <c r="AC771" s="18"/>
      <c r="AD771" s="18"/>
      <c r="AE771" s="18"/>
      <c r="AF771" s="18"/>
      <c r="AG771" s="18"/>
    </row>
    <row r="772" spans="1:33" ht="16.5" customHeight="1" x14ac:dyDescent="0.3">
      <c r="A772" s="18"/>
      <c r="B772" s="18"/>
      <c r="C772" s="191"/>
      <c r="D772" s="191"/>
      <c r="E772" s="18"/>
      <c r="F772" s="18"/>
      <c r="G772" s="18"/>
      <c r="H772" s="18"/>
      <c r="I772" s="18"/>
      <c r="J772" s="18"/>
      <c r="K772" s="18"/>
      <c r="L772" s="18"/>
      <c r="M772" s="18"/>
      <c r="N772" s="18"/>
      <c r="O772" s="18"/>
      <c r="P772" s="18"/>
      <c r="Q772" s="18"/>
      <c r="R772" s="18"/>
      <c r="S772" s="18"/>
      <c r="T772" s="18"/>
      <c r="U772" s="18"/>
      <c r="V772" s="18"/>
      <c r="W772" s="18"/>
      <c r="X772" s="18"/>
      <c r="Y772" s="18"/>
      <c r="Z772" s="18"/>
      <c r="AA772" s="18"/>
      <c r="AB772" s="18"/>
      <c r="AC772" s="18"/>
      <c r="AD772" s="18"/>
      <c r="AE772" s="18"/>
      <c r="AF772" s="18"/>
      <c r="AG772" s="18"/>
    </row>
    <row r="773" spans="1:33" ht="16.5" customHeight="1" x14ac:dyDescent="0.3">
      <c r="A773" s="18"/>
      <c r="B773" s="18"/>
      <c r="C773" s="191"/>
      <c r="D773" s="191"/>
      <c r="E773" s="18"/>
      <c r="F773" s="18"/>
      <c r="G773" s="18"/>
      <c r="H773" s="18"/>
      <c r="I773" s="18"/>
      <c r="J773" s="18"/>
      <c r="K773" s="18"/>
      <c r="L773" s="18"/>
      <c r="M773" s="18"/>
      <c r="N773" s="18"/>
      <c r="O773" s="18"/>
      <c r="P773" s="18"/>
      <c r="Q773" s="18"/>
      <c r="R773" s="18"/>
      <c r="S773" s="18"/>
      <c r="T773" s="18"/>
      <c r="U773" s="18"/>
      <c r="V773" s="18"/>
      <c r="W773" s="18"/>
      <c r="X773" s="18"/>
      <c r="Y773" s="18"/>
      <c r="Z773" s="18"/>
      <c r="AA773" s="18"/>
      <c r="AB773" s="18"/>
      <c r="AC773" s="18"/>
      <c r="AD773" s="18"/>
      <c r="AE773" s="18"/>
      <c r="AF773" s="18"/>
      <c r="AG773" s="18"/>
    </row>
    <row r="774" spans="1:33" ht="16.5" customHeight="1" x14ac:dyDescent="0.3">
      <c r="A774" s="18"/>
      <c r="B774" s="18"/>
      <c r="C774" s="191"/>
      <c r="D774" s="191"/>
      <c r="E774" s="18"/>
      <c r="F774" s="18"/>
      <c r="G774" s="18"/>
      <c r="H774" s="18"/>
      <c r="I774" s="18"/>
      <c r="J774" s="18"/>
      <c r="K774" s="18"/>
      <c r="L774" s="18"/>
      <c r="M774" s="18"/>
      <c r="N774" s="18"/>
      <c r="O774" s="18"/>
      <c r="P774" s="18"/>
      <c r="Q774" s="18"/>
      <c r="R774" s="18"/>
      <c r="S774" s="18"/>
      <c r="T774" s="18"/>
      <c r="U774" s="18"/>
      <c r="V774" s="18"/>
      <c r="W774" s="18"/>
      <c r="X774" s="18"/>
      <c r="Y774" s="18"/>
      <c r="Z774" s="18"/>
      <c r="AA774" s="18"/>
      <c r="AB774" s="18"/>
      <c r="AC774" s="18"/>
      <c r="AD774" s="18"/>
      <c r="AE774" s="18"/>
      <c r="AF774" s="18"/>
      <c r="AG774" s="18"/>
    </row>
    <row r="775" spans="1:33" ht="16.5" customHeight="1" x14ac:dyDescent="0.3">
      <c r="A775" s="18"/>
      <c r="B775" s="18"/>
      <c r="C775" s="191"/>
      <c r="D775" s="191"/>
      <c r="E775" s="18"/>
      <c r="F775" s="18"/>
      <c r="G775" s="18"/>
      <c r="H775" s="18"/>
      <c r="I775" s="18"/>
      <c r="J775" s="18"/>
      <c r="K775" s="18"/>
      <c r="L775" s="18"/>
      <c r="M775" s="18"/>
      <c r="N775" s="18"/>
      <c r="O775" s="18"/>
      <c r="P775" s="18"/>
      <c r="Q775" s="18"/>
      <c r="R775" s="18"/>
      <c r="S775" s="18"/>
      <c r="T775" s="18"/>
      <c r="U775" s="18"/>
      <c r="V775" s="18"/>
      <c r="W775" s="18"/>
      <c r="X775" s="18"/>
      <c r="Y775" s="18"/>
      <c r="Z775" s="18"/>
      <c r="AA775" s="18"/>
      <c r="AB775" s="18"/>
      <c r="AC775" s="18"/>
      <c r="AD775" s="18"/>
      <c r="AE775" s="18"/>
      <c r="AF775" s="18"/>
      <c r="AG775" s="18"/>
    </row>
    <row r="776" spans="1:33" ht="16.5" customHeight="1" x14ac:dyDescent="0.3">
      <c r="A776" s="18"/>
      <c r="B776" s="18"/>
      <c r="C776" s="191"/>
      <c r="D776" s="191"/>
      <c r="E776" s="18"/>
      <c r="F776" s="18"/>
      <c r="G776" s="18"/>
      <c r="H776" s="18"/>
      <c r="I776" s="18"/>
      <c r="J776" s="18"/>
      <c r="K776" s="18"/>
      <c r="L776" s="18"/>
      <c r="M776" s="18"/>
      <c r="N776" s="18"/>
      <c r="O776" s="18"/>
      <c r="P776" s="18"/>
      <c r="Q776" s="18"/>
      <c r="R776" s="18"/>
      <c r="S776" s="18"/>
      <c r="T776" s="18"/>
      <c r="U776" s="18"/>
      <c r="V776" s="18"/>
      <c r="W776" s="18"/>
      <c r="X776" s="18"/>
      <c r="Y776" s="18"/>
      <c r="Z776" s="18"/>
      <c r="AA776" s="18"/>
      <c r="AB776" s="18"/>
      <c r="AC776" s="18"/>
      <c r="AD776" s="18"/>
      <c r="AE776" s="18"/>
      <c r="AF776" s="18"/>
      <c r="AG776" s="18"/>
    </row>
    <row r="777" spans="1:33" ht="16.5" customHeight="1" x14ac:dyDescent="0.3">
      <c r="A777" s="18"/>
      <c r="B777" s="18"/>
      <c r="C777" s="191"/>
      <c r="D777" s="191"/>
      <c r="E777" s="18"/>
      <c r="F777" s="18"/>
      <c r="G777" s="18"/>
      <c r="H777" s="18"/>
      <c r="I777" s="18"/>
      <c r="J777" s="18"/>
      <c r="K777" s="18"/>
      <c r="L777" s="18"/>
      <c r="M777" s="18"/>
      <c r="N777" s="18"/>
      <c r="O777" s="18"/>
      <c r="P777" s="18"/>
      <c r="Q777" s="18"/>
      <c r="R777" s="18"/>
      <c r="S777" s="18"/>
      <c r="T777" s="18"/>
      <c r="U777" s="18"/>
      <c r="V777" s="18"/>
      <c r="W777" s="18"/>
      <c r="X777" s="18"/>
      <c r="Y777" s="18"/>
      <c r="Z777" s="18"/>
      <c r="AA777" s="18"/>
      <c r="AB777" s="18"/>
      <c r="AC777" s="18"/>
      <c r="AD777" s="18"/>
      <c r="AE777" s="18"/>
      <c r="AF777" s="18"/>
      <c r="AG777" s="18"/>
    </row>
    <row r="778" spans="1:33" ht="16.5" customHeight="1" x14ac:dyDescent="0.3">
      <c r="A778" s="18"/>
      <c r="B778" s="18"/>
      <c r="C778" s="191"/>
      <c r="D778" s="191"/>
      <c r="E778" s="18"/>
      <c r="F778" s="18"/>
      <c r="G778" s="18"/>
      <c r="H778" s="18"/>
      <c r="I778" s="18"/>
      <c r="J778" s="18"/>
      <c r="K778" s="18"/>
      <c r="L778" s="18"/>
      <c r="M778" s="18"/>
      <c r="N778" s="18"/>
      <c r="O778" s="18"/>
      <c r="P778" s="18"/>
      <c r="Q778" s="18"/>
      <c r="R778" s="18"/>
      <c r="S778" s="18"/>
      <c r="T778" s="18"/>
      <c r="U778" s="18"/>
      <c r="V778" s="18"/>
      <c r="W778" s="18"/>
      <c r="X778" s="18"/>
      <c r="Y778" s="18"/>
      <c r="Z778" s="18"/>
      <c r="AA778" s="18"/>
      <c r="AB778" s="18"/>
      <c r="AC778" s="18"/>
      <c r="AD778" s="18"/>
      <c r="AE778" s="18"/>
      <c r="AF778" s="18"/>
      <c r="AG778" s="18"/>
    </row>
    <row r="779" spans="1:33" ht="16.5" customHeight="1" x14ac:dyDescent="0.3">
      <c r="A779" s="18"/>
      <c r="B779" s="18"/>
      <c r="C779" s="191"/>
      <c r="D779" s="191"/>
      <c r="E779" s="18"/>
      <c r="F779" s="18"/>
      <c r="G779" s="18"/>
      <c r="H779" s="18"/>
      <c r="I779" s="18"/>
      <c r="J779" s="18"/>
      <c r="K779" s="18"/>
      <c r="L779" s="18"/>
      <c r="M779" s="18"/>
      <c r="N779" s="18"/>
      <c r="O779" s="18"/>
      <c r="P779" s="18"/>
      <c r="Q779" s="18"/>
      <c r="R779" s="18"/>
      <c r="S779" s="18"/>
      <c r="T779" s="18"/>
      <c r="U779" s="18"/>
      <c r="V779" s="18"/>
      <c r="W779" s="18"/>
      <c r="X779" s="18"/>
      <c r="Y779" s="18"/>
      <c r="Z779" s="18"/>
      <c r="AA779" s="18"/>
      <c r="AB779" s="18"/>
      <c r="AC779" s="18"/>
      <c r="AD779" s="18"/>
      <c r="AE779" s="18"/>
      <c r="AF779" s="18"/>
      <c r="AG779" s="18"/>
    </row>
    <row r="780" spans="1:33" ht="16.5" customHeight="1" x14ac:dyDescent="0.3">
      <c r="A780" s="18"/>
      <c r="B780" s="18"/>
      <c r="C780" s="191"/>
      <c r="D780" s="191"/>
      <c r="E780" s="18"/>
      <c r="F780" s="18"/>
      <c r="G780" s="18"/>
      <c r="H780" s="18"/>
      <c r="I780" s="18"/>
      <c r="J780" s="18"/>
      <c r="K780" s="18"/>
      <c r="L780" s="18"/>
      <c r="M780" s="18"/>
      <c r="N780" s="18"/>
      <c r="O780" s="18"/>
      <c r="P780" s="18"/>
      <c r="Q780" s="18"/>
      <c r="R780" s="18"/>
      <c r="S780" s="18"/>
      <c r="T780" s="18"/>
      <c r="U780" s="18"/>
      <c r="V780" s="18"/>
      <c r="W780" s="18"/>
      <c r="X780" s="18"/>
      <c r="Y780" s="18"/>
      <c r="Z780" s="18"/>
      <c r="AA780" s="18"/>
      <c r="AB780" s="18"/>
      <c r="AC780" s="18"/>
      <c r="AD780" s="18"/>
      <c r="AE780" s="18"/>
      <c r="AF780" s="18"/>
      <c r="AG780" s="18"/>
    </row>
    <row r="781" spans="1:33" ht="16.5" customHeight="1" x14ac:dyDescent="0.3">
      <c r="A781" s="18"/>
      <c r="B781" s="18"/>
      <c r="C781" s="191"/>
      <c r="D781" s="191"/>
      <c r="E781" s="18"/>
      <c r="F781" s="18"/>
      <c r="G781" s="18"/>
      <c r="H781" s="18"/>
      <c r="I781" s="18"/>
      <c r="J781" s="18"/>
      <c r="K781" s="18"/>
      <c r="L781" s="18"/>
      <c r="M781" s="18"/>
      <c r="N781" s="18"/>
      <c r="O781" s="18"/>
      <c r="P781" s="18"/>
      <c r="Q781" s="18"/>
      <c r="R781" s="18"/>
      <c r="S781" s="18"/>
      <c r="T781" s="18"/>
      <c r="U781" s="18"/>
      <c r="V781" s="18"/>
      <c r="W781" s="18"/>
      <c r="X781" s="18"/>
      <c r="Y781" s="18"/>
      <c r="Z781" s="18"/>
      <c r="AA781" s="18"/>
      <c r="AB781" s="18"/>
      <c r="AC781" s="18"/>
      <c r="AD781" s="18"/>
      <c r="AE781" s="18"/>
      <c r="AF781" s="18"/>
      <c r="AG781" s="18"/>
    </row>
    <row r="782" spans="1:33" ht="16.5" customHeight="1" x14ac:dyDescent="0.3">
      <c r="A782" s="18"/>
      <c r="B782" s="18"/>
      <c r="C782" s="191"/>
      <c r="D782" s="191"/>
      <c r="E782" s="18"/>
      <c r="F782" s="18"/>
      <c r="G782" s="18"/>
      <c r="H782" s="18"/>
      <c r="I782" s="18"/>
      <c r="J782" s="18"/>
      <c r="K782" s="18"/>
      <c r="L782" s="18"/>
      <c r="M782" s="18"/>
      <c r="N782" s="18"/>
      <c r="O782" s="18"/>
      <c r="P782" s="18"/>
      <c r="Q782" s="18"/>
      <c r="R782" s="18"/>
      <c r="S782" s="18"/>
      <c r="T782" s="18"/>
      <c r="U782" s="18"/>
      <c r="V782" s="18"/>
      <c r="W782" s="18"/>
      <c r="X782" s="18"/>
      <c r="Y782" s="18"/>
      <c r="Z782" s="18"/>
      <c r="AA782" s="18"/>
      <c r="AB782" s="18"/>
      <c r="AC782" s="18"/>
      <c r="AD782" s="18"/>
      <c r="AE782" s="18"/>
      <c r="AF782" s="18"/>
      <c r="AG782" s="18"/>
    </row>
    <row r="783" spans="1:33" ht="16.5" customHeight="1" x14ac:dyDescent="0.3">
      <c r="A783" s="18"/>
      <c r="B783" s="18"/>
      <c r="C783" s="191"/>
      <c r="D783" s="191"/>
      <c r="E783" s="18"/>
      <c r="F783" s="18"/>
      <c r="G783" s="18"/>
      <c r="H783" s="18"/>
      <c r="I783" s="18"/>
      <c r="J783" s="18"/>
      <c r="K783" s="18"/>
      <c r="L783" s="18"/>
      <c r="M783" s="18"/>
      <c r="N783" s="18"/>
      <c r="O783" s="18"/>
      <c r="P783" s="18"/>
      <c r="Q783" s="18"/>
      <c r="R783" s="18"/>
      <c r="S783" s="18"/>
      <c r="T783" s="18"/>
      <c r="U783" s="18"/>
      <c r="V783" s="18"/>
      <c r="W783" s="18"/>
      <c r="X783" s="18"/>
      <c r="Y783" s="18"/>
      <c r="Z783" s="18"/>
      <c r="AA783" s="18"/>
      <c r="AB783" s="18"/>
      <c r="AC783" s="18"/>
      <c r="AD783" s="18"/>
      <c r="AE783" s="18"/>
      <c r="AF783" s="18"/>
      <c r="AG783" s="18"/>
    </row>
    <row r="784" spans="1:33" ht="16.5" customHeight="1" x14ac:dyDescent="0.3">
      <c r="A784" s="18"/>
      <c r="B784" s="18"/>
      <c r="C784" s="191"/>
      <c r="D784" s="191"/>
      <c r="E784" s="18"/>
      <c r="F784" s="18"/>
      <c r="G784" s="18"/>
      <c r="H784" s="18"/>
      <c r="I784" s="18"/>
      <c r="J784" s="18"/>
      <c r="K784" s="18"/>
      <c r="L784" s="18"/>
      <c r="M784" s="18"/>
      <c r="N784" s="18"/>
      <c r="O784" s="18"/>
      <c r="P784" s="18"/>
      <c r="Q784" s="18"/>
      <c r="R784" s="18"/>
      <c r="S784" s="18"/>
      <c r="T784" s="18"/>
      <c r="U784" s="18"/>
      <c r="V784" s="18"/>
      <c r="W784" s="18"/>
      <c r="X784" s="18"/>
      <c r="Y784" s="18"/>
      <c r="Z784" s="18"/>
      <c r="AA784" s="18"/>
      <c r="AB784" s="18"/>
      <c r="AC784" s="18"/>
      <c r="AD784" s="18"/>
      <c r="AE784" s="18"/>
      <c r="AF784" s="18"/>
      <c r="AG784" s="18"/>
    </row>
    <row r="785" spans="1:33" ht="16.5" customHeight="1" x14ac:dyDescent="0.3">
      <c r="A785" s="18"/>
      <c r="B785" s="18"/>
      <c r="C785" s="191"/>
      <c r="D785" s="191"/>
      <c r="E785" s="18"/>
      <c r="F785" s="18"/>
      <c r="G785" s="18"/>
      <c r="H785" s="18"/>
      <c r="I785" s="18"/>
      <c r="J785" s="18"/>
      <c r="K785" s="18"/>
      <c r="L785" s="18"/>
      <c r="M785" s="18"/>
      <c r="N785" s="18"/>
      <c r="O785" s="18"/>
      <c r="P785" s="18"/>
      <c r="Q785" s="18"/>
      <c r="R785" s="18"/>
      <c r="S785" s="18"/>
      <c r="T785" s="18"/>
      <c r="U785" s="18"/>
      <c r="V785" s="18"/>
      <c r="W785" s="18"/>
      <c r="X785" s="18"/>
      <c r="Y785" s="18"/>
      <c r="Z785" s="18"/>
      <c r="AA785" s="18"/>
      <c r="AB785" s="18"/>
      <c r="AC785" s="18"/>
      <c r="AD785" s="18"/>
      <c r="AE785" s="18"/>
      <c r="AF785" s="18"/>
      <c r="AG785" s="18"/>
    </row>
    <row r="786" spans="1:33" ht="16.5" customHeight="1" x14ac:dyDescent="0.3">
      <c r="A786" s="18"/>
      <c r="B786" s="18"/>
      <c r="C786" s="191"/>
      <c r="D786" s="191"/>
      <c r="E786" s="18"/>
      <c r="F786" s="18"/>
      <c r="G786" s="18"/>
      <c r="H786" s="18"/>
      <c r="I786" s="18"/>
      <c r="J786" s="18"/>
      <c r="K786" s="18"/>
      <c r="L786" s="18"/>
      <c r="M786" s="18"/>
      <c r="N786" s="18"/>
      <c r="O786" s="18"/>
      <c r="P786" s="18"/>
      <c r="Q786" s="18"/>
      <c r="R786" s="18"/>
      <c r="S786" s="18"/>
      <c r="T786" s="18"/>
      <c r="U786" s="18"/>
      <c r="V786" s="18"/>
      <c r="W786" s="18"/>
      <c r="X786" s="18"/>
      <c r="Y786" s="18"/>
      <c r="Z786" s="18"/>
      <c r="AA786" s="18"/>
      <c r="AB786" s="18"/>
      <c r="AC786" s="18"/>
      <c r="AD786" s="18"/>
      <c r="AE786" s="18"/>
      <c r="AF786" s="18"/>
      <c r="AG786" s="18"/>
    </row>
    <row r="787" spans="1:33" ht="16.5" customHeight="1" x14ac:dyDescent="0.3">
      <c r="A787" s="18"/>
      <c r="B787" s="18"/>
      <c r="C787" s="191"/>
      <c r="D787" s="191"/>
      <c r="E787" s="18"/>
      <c r="F787" s="18"/>
      <c r="G787" s="18"/>
      <c r="H787" s="18"/>
      <c r="I787" s="18"/>
      <c r="J787" s="18"/>
      <c r="K787" s="18"/>
      <c r="L787" s="18"/>
      <c r="M787" s="18"/>
      <c r="N787" s="18"/>
      <c r="O787" s="18"/>
      <c r="P787" s="18"/>
      <c r="Q787" s="18"/>
      <c r="R787" s="18"/>
      <c r="S787" s="18"/>
      <c r="T787" s="18"/>
      <c r="U787" s="18"/>
      <c r="V787" s="18"/>
      <c r="W787" s="18"/>
      <c r="X787" s="18"/>
      <c r="Y787" s="18"/>
      <c r="Z787" s="18"/>
      <c r="AA787" s="18"/>
      <c r="AB787" s="18"/>
      <c r="AC787" s="18"/>
      <c r="AD787" s="18"/>
      <c r="AE787" s="18"/>
      <c r="AF787" s="18"/>
      <c r="AG787" s="18"/>
    </row>
    <row r="788" spans="1:33" ht="16.5" customHeight="1" x14ac:dyDescent="0.3">
      <c r="A788" s="18"/>
      <c r="B788" s="18"/>
      <c r="C788" s="191"/>
      <c r="D788" s="191"/>
      <c r="E788" s="18"/>
      <c r="F788" s="18"/>
      <c r="G788" s="18"/>
      <c r="H788" s="18"/>
      <c r="I788" s="18"/>
      <c r="J788" s="18"/>
      <c r="K788" s="18"/>
      <c r="L788" s="18"/>
      <c r="M788" s="18"/>
      <c r="N788" s="18"/>
      <c r="O788" s="18"/>
      <c r="P788" s="18"/>
      <c r="Q788" s="18"/>
      <c r="R788" s="18"/>
      <c r="S788" s="18"/>
      <c r="T788" s="18"/>
      <c r="U788" s="18"/>
      <c r="V788" s="18"/>
      <c r="W788" s="18"/>
      <c r="X788" s="18"/>
      <c r="Y788" s="18"/>
      <c r="Z788" s="18"/>
      <c r="AA788" s="18"/>
      <c r="AB788" s="18"/>
      <c r="AC788" s="18"/>
      <c r="AD788" s="18"/>
      <c r="AE788" s="18"/>
      <c r="AF788" s="18"/>
      <c r="AG788" s="18"/>
    </row>
    <row r="789" spans="1:33" ht="16.5" customHeight="1" x14ac:dyDescent="0.3">
      <c r="A789" s="18"/>
      <c r="B789" s="18"/>
      <c r="C789" s="191"/>
      <c r="D789" s="191"/>
      <c r="E789" s="18"/>
      <c r="F789" s="18"/>
      <c r="G789" s="18"/>
      <c r="H789" s="18"/>
      <c r="I789" s="18"/>
      <c r="J789" s="18"/>
      <c r="K789" s="18"/>
      <c r="L789" s="18"/>
      <c r="M789" s="18"/>
      <c r="N789" s="18"/>
      <c r="O789" s="18"/>
      <c r="P789" s="18"/>
      <c r="Q789" s="18"/>
      <c r="R789" s="18"/>
      <c r="S789" s="18"/>
      <c r="T789" s="18"/>
      <c r="U789" s="18"/>
      <c r="V789" s="18"/>
      <c r="W789" s="18"/>
      <c r="X789" s="18"/>
      <c r="Y789" s="18"/>
      <c r="Z789" s="18"/>
      <c r="AA789" s="18"/>
      <c r="AB789" s="18"/>
      <c r="AC789" s="18"/>
      <c r="AD789" s="18"/>
      <c r="AE789" s="18"/>
      <c r="AF789" s="18"/>
      <c r="AG789" s="18"/>
    </row>
    <row r="790" spans="1:33" ht="16.5" customHeight="1" x14ac:dyDescent="0.3">
      <c r="A790" s="18"/>
      <c r="B790" s="18"/>
      <c r="C790" s="191"/>
      <c r="D790" s="191"/>
      <c r="E790" s="18"/>
      <c r="F790" s="18"/>
      <c r="G790" s="18"/>
      <c r="H790" s="18"/>
      <c r="I790" s="18"/>
      <c r="J790" s="18"/>
      <c r="K790" s="18"/>
      <c r="L790" s="18"/>
      <c r="M790" s="18"/>
      <c r="N790" s="18"/>
      <c r="O790" s="18"/>
      <c r="P790" s="18"/>
      <c r="Q790" s="18"/>
      <c r="R790" s="18"/>
      <c r="S790" s="18"/>
      <c r="T790" s="18"/>
      <c r="U790" s="18"/>
      <c r="V790" s="18"/>
      <c r="W790" s="18"/>
      <c r="X790" s="18"/>
      <c r="Y790" s="18"/>
      <c r="Z790" s="18"/>
      <c r="AA790" s="18"/>
      <c r="AB790" s="18"/>
      <c r="AC790" s="18"/>
      <c r="AD790" s="18"/>
      <c r="AE790" s="18"/>
      <c r="AF790" s="18"/>
      <c r="AG790" s="18"/>
    </row>
    <row r="791" spans="1:33" ht="16.5" customHeight="1" x14ac:dyDescent="0.3">
      <c r="A791" s="18"/>
      <c r="B791" s="18"/>
      <c r="C791" s="191"/>
      <c r="D791" s="191"/>
      <c r="E791" s="18"/>
      <c r="F791" s="18"/>
      <c r="G791" s="18"/>
      <c r="H791" s="18"/>
      <c r="I791" s="18"/>
      <c r="J791" s="18"/>
      <c r="K791" s="18"/>
      <c r="L791" s="18"/>
      <c r="M791" s="18"/>
      <c r="N791" s="18"/>
      <c r="O791" s="18"/>
      <c r="P791" s="18"/>
      <c r="Q791" s="18"/>
      <c r="R791" s="18"/>
      <c r="S791" s="18"/>
      <c r="T791" s="18"/>
      <c r="U791" s="18"/>
      <c r="V791" s="18"/>
      <c r="W791" s="18"/>
      <c r="X791" s="18"/>
      <c r="Y791" s="18"/>
      <c r="Z791" s="18"/>
      <c r="AA791" s="18"/>
      <c r="AB791" s="18"/>
      <c r="AC791" s="18"/>
      <c r="AD791" s="18"/>
      <c r="AE791" s="18"/>
      <c r="AF791" s="18"/>
      <c r="AG791" s="18"/>
    </row>
    <row r="792" spans="1:33" ht="16.5" customHeight="1" x14ac:dyDescent="0.3">
      <c r="A792" s="18"/>
      <c r="B792" s="18"/>
      <c r="C792" s="191"/>
      <c r="D792" s="191"/>
      <c r="E792" s="18"/>
      <c r="F792" s="18"/>
      <c r="G792" s="18"/>
      <c r="H792" s="18"/>
      <c r="I792" s="18"/>
      <c r="J792" s="18"/>
      <c r="K792" s="18"/>
      <c r="L792" s="18"/>
      <c r="M792" s="18"/>
      <c r="N792" s="18"/>
      <c r="O792" s="18"/>
      <c r="P792" s="18"/>
      <c r="Q792" s="18"/>
      <c r="R792" s="18"/>
      <c r="S792" s="18"/>
      <c r="T792" s="18"/>
      <c r="U792" s="18"/>
      <c r="V792" s="18"/>
      <c r="W792" s="18"/>
      <c r="X792" s="18"/>
      <c r="Y792" s="18"/>
      <c r="Z792" s="18"/>
      <c r="AA792" s="18"/>
      <c r="AB792" s="18"/>
      <c r="AC792" s="18"/>
      <c r="AD792" s="18"/>
      <c r="AE792" s="18"/>
      <c r="AF792" s="18"/>
      <c r="AG792" s="18"/>
    </row>
    <row r="793" spans="1:33" ht="16.5" customHeight="1" x14ac:dyDescent="0.3">
      <c r="A793" s="18"/>
      <c r="B793" s="18"/>
      <c r="C793" s="191"/>
      <c r="D793" s="191"/>
      <c r="E793" s="18"/>
      <c r="F793" s="18"/>
      <c r="G793" s="18"/>
      <c r="H793" s="18"/>
      <c r="I793" s="18"/>
      <c r="J793" s="18"/>
      <c r="K793" s="18"/>
      <c r="L793" s="18"/>
      <c r="M793" s="18"/>
      <c r="N793" s="18"/>
      <c r="O793" s="18"/>
      <c r="P793" s="18"/>
      <c r="Q793" s="18"/>
      <c r="R793" s="18"/>
      <c r="S793" s="18"/>
      <c r="T793" s="18"/>
      <c r="U793" s="18"/>
      <c r="V793" s="18"/>
      <c r="W793" s="18"/>
      <c r="X793" s="18"/>
      <c r="Y793" s="18"/>
      <c r="Z793" s="18"/>
      <c r="AA793" s="18"/>
      <c r="AB793" s="18"/>
      <c r="AC793" s="18"/>
      <c r="AD793" s="18"/>
      <c r="AE793" s="18"/>
      <c r="AF793" s="18"/>
      <c r="AG793" s="18"/>
    </row>
    <row r="794" spans="1:33" ht="16.5" customHeight="1" x14ac:dyDescent="0.3">
      <c r="A794" s="18"/>
      <c r="B794" s="18"/>
      <c r="C794" s="191"/>
      <c r="D794" s="191"/>
      <c r="E794" s="18"/>
      <c r="F794" s="18"/>
      <c r="G794" s="18"/>
      <c r="H794" s="18"/>
      <c r="I794" s="18"/>
      <c r="J794" s="18"/>
      <c r="K794" s="18"/>
      <c r="L794" s="18"/>
      <c r="M794" s="18"/>
      <c r="N794" s="18"/>
      <c r="O794" s="18"/>
      <c r="P794" s="18"/>
      <c r="Q794" s="18"/>
      <c r="R794" s="18"/>
      <c r="S794" s="18"/>
      <c r="T794" s="18"/>
      <c r="U794" s="18"/>
      <c r="V794" s="18"/>
      <c r="W794" s="18"/>
      <c r="X794" s="18"/>
      <c r="Y794" s="18"/>
      <c r="Z794" s="18"/>
      <c r="AA794" s="18"/>
      <c r="AB794" s="18"/>
      <c r="AC794" s="18"/>
      <c r="AD794" s="18"/>
      <c r="AE794" s="18"/>
      <c r="AF794" s="18"/>
      <c r="AG794" s="18"/>
    </row>
    <row r="795" spans="1:33" ht="16.5" customHeight="1" x14ac:dyDescent="0.3">
      <c r="A795" s="18"/>
      <c r="B795" s="18"/>
      <c r="C795" s="191"/>
      <c r="D795" s="191"/>
      <c r="E795" s="18"/>
      <c r="F795" s="18"/>
      <c r="G795" s="18"/>
      <c r="H795" s="18"/>
      <c r="I795" s="18"/>
      <c r="J795" s="18"/>
      <c r="K795" s="18"/>
      <c r="L795" s="18"/>
      <c r="M795" s="18"/>
      <c r="N795" s="18"/>
      <c r="O795" s="18"/>
      <c r="P795" s="18"/>
      <c r="Q795" s="18"/>
      <c r="R795" s="18"/>
      <c r="S795" s="18"/>
      <c r="T795" s="18"/>
      <c r="U795" s="18"/>
      <c r="V795" s="18"/>
      <c r="W795" s="18"/>
      <c r="X795" s="18"/>
      <c r="Y795" s="18"/>
      <c r="Z795" s="18"/>
      <c r="AA795" s="18"/>
      <c r="AB795" s="18"/>
      <c r="AC795" s="18"/>
      <c r="AD795" s="18"/>
      <c r="AE795" s="18"/>
      <c r="AF795" s="18"/>
      <c r="AG795" s="18"/>
    </row>
    <row r="796" spans="1:33" ht="16.5" customHeight="1" x14ac:dyDescent="0.3">
      <c r="A796" s="18"/>
      <c r="B796" s="18"/>
      <c r="C796" s="191"/>
      <c r="D796" s="191"/>
      <c r="E796" s="18"/>
      <c r="F796" s="18"/>
      <c r="G796" s="18"/>
      <c r="H796" s="18"/>
      <c r="I796" s="18"/>
      <c r="J796" s="18"/>
      <c r="K796" s="18"/>
      <c r="L796" s="18"/>
      <c r="M796" s="18"/>
      <c r="N796" s="18"/>
      <c r="O796" s="18"/>
      <c r="P796" s="18"/>
      <c r="Q796" s="18"/>
      <c r="R796" s="18"/>
      <c r="S796" s="18"/>
      <c r="T796" s="18"/>
      <c r="U796" s="18"/>
      <c r="V796" s="18"/>
      <c r="W796" s="18"/>
      <c r="X796" s="18"/>
      <c r="Y796" s="18"/>
      <c r="Z796" s="18"/>
      <c r="AA796" s="18"/>
      <c r="AB796" s="18"/>
      <c r="AC796" s="18"/>
      <c r="AD796" s="18"/>
      <c r="AE796" s="18"/>
      <c r="AF796" s="18"/>
      <c r="AG796" s="18"/>
    </row>
    <row r="797" spans="1:33" ht="16.5" customHeight="1" x14ac:dyDescent="0.3">
      <c r="A797" s="18"/>
      <c r="B797" s="18"/>
      <c r="C797" s="191"/>
      <c r="D797" s="191"/>
      <c r="E797" s="18"/>
      <c r="F797" s="18"/>
      <c r="G797" s="18"/>
      <c r="H797" s="18"/>
      <c r="I797" s="18"/>
      <c r="J797" s="18"/>
      <c r="K797" s="18"/>
      <c r="L797" s="18"/>
      <c r="M797" s="18"/>
      <c r="N797" s="18"/>
      <c r="O797" s="18"/>
      <c r="P797" s="18"/>
      <c r="Q797" s="18"/>
      <c r="R797" s="18"/>
      <c r="S797" s="18"/>
      <c r="T797" s="18"/>
      <c r="U797" s="18"/>
      <c r="V797" s="18"/>
      <c r="W797" s="18"/>
      <c r="X797" s="18"/>
      <c r="Y797" s="18"/>
      <c r="Z797" s="18"/>
      <c r="AA797" s="18"/>
      <c r="AB797" s="18"/>
      <c r="AC797" s="18"/>
      <c r="AD797" s="18"/>
      <c r="AE797" s="18"/>
      <c r="AF797" s="18"/>
      <c r="AG797" s="18"/>
    </row>
    <row r="798" spans="1:33" ht="16.5" customHeight="1" x14ac:dyDescent="0.3">
      <c r="A798" s="18"/>
      <c r="B798" s="18"/>
      <c r="C798" s="191"/>
      <c r="D798" s="191"/>
      <c r="E798" s="18"/>
      <c r="F798" s="18"/>
      <c r="G798" s="18"/>
      <c r="H798" s="18"/>
      <c r="I798" s="18"/>
      <c r="J798" s="18"/>
      <c r="K798" s="18"/>
      <c r="L798" s="18"/>
      <c r="M798" s="18"/>
      <c r="N798" s="18"/>
      <c r="O798" s="18"/>
      <c r="P798" s="18"/>
      <c r="Q798" s="18"/>
      <c r="R798" s="18"/>
      <c r="S798" s="18"/>
      <c r="T798" s="18"/>
      <c r="U798" s="18"/>
      <c r="V798" s="18"/>
      <c r="W798" s="18"/>
      <c r="X798" s="18"/>
      <c r="Y798" s="18"/>
      <c r="Z798" s="18"/>
      <c r="AA798" s="18"/>
      <c r="AB798" s="18"/>
      <c r="AC798" s="18"/>
      <c r="AD798" s="18"/>
      <c r="AE798" s="18"/>
      <c r="AF798" s="18"/>
      <c r="AG798" s="18"/>
    </row>
    <row r="799" spans="1:33" ht="16.5" customHeight="1" x14ac:dyDescent="0.3">
      <c r="A799" s="18"/>
      <c r="B799" s="18"/>
      <c r="C799" s="191"/>
      <c r="D799" s="191"/>
      <c r="E799" s="18"/>
      <c r="F799" s="18"/>
      <c r="G799" s="18"/>
      <c r="H799" s="18"/>
      <c r="I799" s="18"/>
      <c r="J799" s="18"/>
      <c r="K799" s="18"/>
      <c r="L799" s="18"/>
      <c r="M799" s="18"/>
      <c r="N799" s="18"/>
      <c r="O799" s="18"/>
      <c r="P799" s="18"/>
      <c r="Q799" s="18"/>
      <c r="R799" s="18"/>
      <c r="S799" s="18"/>
      <c r="T799" s="18"/>
      <c r="U799" s="18"/>
      <c r="V799" s="18"/>
      <c r="W799" s="18"/>
      <c r="X799" s="18"/>
      <c r="Y799" s="18"/>
      <c r="Z799" s="18"/>
      <c r="AA799" s="18"/>
      <c r="AB799" s="18"/>
      <c r="AC799" s="18"/>
      <c r="AD799" s="18"/>
      <c r="AE799" s="18"/>
      <c r="AF799" s="18"/>
      <c r="AG799" s="18"/>
    </row>
    <row r="800" spans="1:33" ht="16.5" customHeight="1" x14ac:dyDescent="0.3">
      <c r="A800" s="18"/>
      <c r="B800" s="18"/>
      <c r="C800" s="191"/>
      <c r="D800" s="191"/>
      <c r="E800" s="18"/>
      <c r="F800" s="18"/>
      <c r="G800" s="18"/>
      <c r="H800" s="18"/>
      <c r="I800" s="18"/>
      <c r="J800" s="18"/>
      <c r="K800" s="18"/>
      <c r="L800" s="18"/>
      <c r="M800" s="18"/>
      <c r="N800" s="18"/>
      <c r="O800" s="18"/>
      <c r="P800" s="18"/>
      <c r="Q800" s="18"/>
      <c r="R800" s="18"/>
      <c r="S800" s="18"/>
      <c r="T800" s="18"/>
      <c r="U800" s="18"/>
      <c r="V800" s="18"/>
      <c r="W800" s="18"/>
      <c r="X800" s="18"/>
      <c r="Y800" s="18"/>
      <c r="Z800" s="18"/>
      <c r="AA800" s="18"/>
      <c r="AB800" s="18"/>
      <c r="AC800" s="18"/>
      <c r="AD800" s="18"/>
      <c r="AE800" s="18"/>
      <c r="AF800" s="18"/>
      <c r="AG800" s="18"/>
    </row>
    <row r="801" spans="1:33" ht="16.5" customHeight="1" x14ac:dyDescent="0.3">
      <c r="A801" s="18"/>
      <c r="B801" s="18"/>
      <c r="C801" s="191"/>
      <c r="D801" s="191"/>
      <c r="E801" s="18"/>
      <c r="F801" s="18"/>
      <c r="G801" s="18"/>
      <c r="H801" s="18"/>
      <c r="I801" s="18"/>
      <c r="J801" s="18"/>
      <c r="K801" s="18"/>
      <c r="L801" s="18"/>
      <c r="M801" s="18"/>
      <c r="N801" s="18"/>
      <c r="O801" s="18"/>
      <c r="P801" s="18"/>
      <c r="Q801" s="18"/>
      <c r="R801" s="18"/>
      <c r="S801" s="18"/>
      <c r="T801" s="18"/>
      <c r="U801" s="18"/>
      <c r="V801" s="18"/>
      <c r="W801" s="18"/>
      <c r="X801" s="18"/>
      <c r="Y801" s="18"/>
      <c r="Z801" s="18"/>
      <c r="AA801" s="18"/>
      <c r="AB801" s="18"/>
      <c r="AC801" s="18"/>
      <c r="AD801" s="18"/>
      <c r="AE801" s="18"/>
      <c r="AF801" s="18"/>
      <c r="AG801" s="18"/>
    </row>
    <row r="802" spans="1:33" ht="16.5" customHeight="1" x14ac:dyDescent="0.3">
      <c r="A802" s="18"/>
      <c r="B802" s="18"/>
      <c r="C802" s="191"/>
      <c r="D802" s="191"/>
      <c r="E802" s="18"/>
      <c r="F802" s="18"/>
      <c r="G802" s="18"/>
      <c r="H802" s="18"/>
      <c r="I802" s="18"/>
      <c r="J802" s="18"/>
      <c r="K802" s="18"/>
      <c r="L802" s="18"/>
      <c r="M802" s="18"/>
      <c r="N802" s="18"/>
      <c r="O802" s="18"/>
      <c r="P802" s="18"/>
      <c r="Q802" s="18"/>
      <c r="R802" s="18"/>
      <c r="S802" s="18"/>
      <c r="T802" s="18"/>
      <c r="U802" s="18"/>
      <c r="V802" s="18"/>
      <c r="W802" s="18"/>
      <c r="X802" s="18"/>
      <c r="Y802" s="18"/>
      <c r="Z802" s="18"/>
      <c r="AA802" s="18"/>
      <c r="AB802" s="18"/>
      <c r="AC802" s="18"/>
      <c r="AD802" s="18"/>
      <c r="AE802" s="18"/>
      <c r="AF802" s="18"/>
      <c r="AG802" s="18"/>
    </row>
    <row r="803" spans="1:33" ht="16.5" customHeight="1" x14ac:dyDescent="0.3">
      <c r="A803" s="18"/>
      <c r="B803" s="18"/>
      <c r="C803" s="191"/>
      <c r="D803" s="191"/>
      <c r="E803" s="18"/>
      <c r="F803" s="18"/>
      <c r="G803" s="18"/>
      <c r="H803" s="18"/>
      <c r="I803" s="18"/>
      <c r="J803" s="18"/>
      <c r="K803" s="18"/>
      <c r="L803" s="18"/>
      <c r="M803" s="18"/>
      <c r="N803" s="18"/>
      <c r="O803" s="18"/>
      <c r="P803" s="18"/>
      <c r="Q803" s="18"/>
      <c r="R803" s="18"/>
      <c r="S803" s="18"/>
      <c r="T803" s="18"/>
      <c r="U803" s="18"/>
      <c r="V803" s="18"/>
      <c r="W803" s="18"/>
      <c r="X803" s="18"/>
      <c r="Y803" s="18"/>
      <c r="Z803" s="18"/>
      <c r="AA803" s="18"/>
      <c r="AB803" s="18"/>
      <c r="AC803" s="18"/>
      <c r="AD803" s="18"/>
      <c r="AE803" s="18"/>
      <c r="AF803" s="18"/>
      <c r="AG803" s="18"/>
    </row>
    <row r="804" spans="1:33" ht="16.5" customHeight="1" x14ac:dyDescent="0.3">
      <c r="A804" s="18"/>
      <c r="B804" s="18"/>
      <c r="C804" s="191"/>
      <c r="D804" s="191"/>
      <c r="E804" s="18"/>
      <c r="F804" s="18"/>
      <c r="G804" s="18"/>
      <c r="H804" s="18"/>
      <c r="I804" s="18"/>
      <c r="J804" s="18"/>
      <c r="K804" s="18"/>
      <c r="L804" s="18"/>
      <c r="M804" s="18"/>
      <c r="N804" s="18"/>
      <c r="O804" s="18"/>
      <c r="P804" s="18"/>
      <c r="Q804" s="18"/>
      <c r="R804" s="18"/>
      <c r="S804" s="18"/>
      <c r="T804" s="18"/>
      <c r="U804" s="18"/>
      <c r="V804" s="18"/>
      <c r="W804" s="18"/>
      <c r="X804" s="18"/>
      <c r="Y804" s="18"/>
      <c r="Z804" s="18"/>
      <c r="AA804" s="18"/>
      <c r="AB804" s="18"/>
      <c r="AC804" s="18"/>
      <c r="AD804" s="18"/>
      <c r="AE804" s="18"/>
      <c r="AF804" s="18"/>
      <c r="AG804" s="18"/>
    </row>
    <row r="805" spans="1:33" ht="16.5" customHeight="1" x14ac:dyDescent="0.3">
      <c r="A805" s="18"/>
      <c r="B805" s="18"/>
      <c r="C805" s="191"/>
      <c r="D805" s="191"/>
      <c r="E805" s="18"/>
      <c r="F805" s="18"/>
      <c r="G805" s="18"/>
      <c r="H805" s="18"/>
      <c r="I805" s="18"/>
      <c r="J805" s="18"/>
      <c r="K805" s="18"/>
      <c r="L805" s="18"/>
      <c r="M805" s="18"/>
      <c r="N805" s="18"/>
      <c r="O805" s="18"/>
      <c r="P805" s="18"/>
      <c r="Q805" s="18"/>
      <c r="R805" s="18"/>
      <c r="S805" s="18"/>
      <c r="T805" s="18"/>
      <c r="U805" s="18"/>
      <c r="V805" s="18"/>
      <c r="W805" s="18"/>
      <c r="X805" s="18"/>
      <c r="Y805" s="18"/>
      <c r="Z805" s="18"/>
      <c r="AA805" s="18"/>
      <c r="AB805" s="18"/>
      <c r="AC805" s="18"/>
      <c r="AD805" s="18"/>
      <c r="AE805" s="18"/>
      <c r="AF805" s="18"/>
      <c r="AG805" s="18"/>
    </row>
    <row r="806" spans="1:33" ht="16.5" customHeight="1" x14ac:dyDescent="0.3">
      <c r="A806" s="18"/>
      <c r="B806" s="18"/>
      <c r="C806" s="191"/>
      <c r="D806" s="191"/>
      <c r="E806" s="18"/>
      <c r="F806" s="18"/>
      <c r="G806" s="18"/>
      <c r="H806" s="18"/>
      <c r="I806" s="18"/>
      <c r="J806" s="18"/>
      <c r="K806" s="18"/>
      <c r="L806" s="18"/>
      <c r="M806" s="18"/>
      <c r="N806" s="18"/>
      <c r="O806" s="18"/>
      <c r="P806" s="18"/>
      <c r="Q806" s="18"/>
      <c r="R806" s="18"/>
      <c r="S806" s="18"/>
      <c r="T806" s="18"/>
      <c r="U806" s="18"/>
      <c r="V806" s="18"/>
      <c r="W806" s="18"/>
      <c r="X806" s="18"/>
      <c r="Y806" s="18"/>
      <c r="Z806" s="18"/>
      <c r="AA806" s="18"/>
      <c r="AB806" s="18"/>
      <c r="AC806" s="18"/>
      <c r="AD806" s="18"/>
      <c r="AE806" s="18"/>
      <c r="AF806" s="18"/>
      <c r="AG806" s="18"/>
    </row>
    <row r="807" spans="1:33" ht="16.5" customHeight="1" x14ac:dyDescent="0.3">
      <c r="A807" s="18"/>
      <c r="B807" s="18"/>
      <c r="C807" s="191"/>
      <c r="D807" s="191"/>
      <c r="E807" s="18"/>
      <c r="F807" s="18"/>
      <c r="G807" s="18"/>
      <c r="H807" s="18"/>
      <c r="I807" s="18"/>
      <c r="J807" s="18"/>
      <c r="K807" s="18"/>
      <c r="L807" s="18"/>
      <c r="M807" s="18"/>
      <c r="N807" s="18"/>
      <c r="O807" s="18"/>
      <c r="P807" s="18"/>
      <c r="Q807" s="18"/>
      <c r="R807" s="18"/>
      <c r="S807" s="18"/>
      <c r="T807" s="18"/>
      <c r="U807" s="18"/>
      <c r="V807" s="18"/>
      <c r="W807" s="18"/>
      <c r="X807" s="18"/>
      <c r="Y807" s="18"/>
      <c r="Z807" s="18"/>
      <c r="AA807" s="18"/>
      <c r="AB807" s="18"/>
      <c r="AC807" s="18"/>
      <c r="AD807" s="18"/>
      <c r="AE807" s="18"/>
      <c r="AF807" s="18"/>
      <c r="AG807" s="18"/>
    </row>
    <row r="808" spans="1:33" ht="16.5" customHeight="1" x14ac:dyDescent="0.3">
      <c r="A808" s="18"/>
      <c r="B808" s="18"/>
      <c r="C808" s="191"/>
      <c r="D808" s="191"/>
      <c r="E808" s="18"/>
      <c r="F808" s="18"/>
      <c r="G808" s="18"/>
      <c r="H808" s="18"/>
      <c r="I808" s="18"/>
      <c r="J808" s="18"/>
      <c r="K808" s="18"/>
      <c r="L808" s="18"/>
      <c r="M808" s="18"/>
      <c r="N808" s="18"/>
      <c r="O808" s="18"/>
      <c r="P808" s="18"/>
      <c r="Q808" s="18"/>
      <c r="R808" s="18"/>
      <c r="S808" s="18"/>
      <c r="T808" s="18"/>
      <c r="U808" s="18"/>
      <c r="V808" s="18"/>
      <c r="W808" s="18"/>
      <c r="X808" s="18"/>
      <c r="Y808" s="18"/>
      <c r="Z808" s="18"/>
      <c r="AA808" s="18"/>
      <c r="AB808" s="18"/>
      <c r="AC808" s="18"/>
      <c r="AD808" s="18"/>
      <c r="AE808" s="18"/>
      <c r="AF808" s="18"/>
      <c r="AG808" s="18"/>
    </row>
    <row r="809" spans="1:33" ht="16.5" customHeight="1" x14ac:dyDescent="0.3">
      <c r="A809" s="18"/>
      <c r="B809" s="18"/>
      <c r="C809" s="191"/>
      <c r="D809" s="191"/>
      <c r="E809" s="18"/>
      <c r="F809" s="18"/>
      <c r="G809" s="18"/>
      <c r="H809" s="18"/>
      <c r="I809" s="18"/>
      <c r="J809" s="18"/>
      <c r="K809" s="18"/>
      <c r="L809" s="18"/>
      <c r="M809" s="18"/>
      <c r="N809" s="18"/>
      <c r="O809" s="18"/>
      <c r="P809" s="18"/>
      <c r="Q809" s="18"/>
      <c r="R809" s="18"/>
      <c r="S809" s="18"/>
      <c r="T809" s="18"/>
      <c r="U809" s="18"/>
      <c r="V809" s="18"/>
      <c r="W809" s="18"/>
      <c r="X809" s="18"/>
      <c r="Y809" s="18"/>
      <c r="Z809" s="18"/>
      <c r="AA809" s="18"/>
      <c r="AB809" s="18"/>
      <c r="AC809" s="18"/>
      <c r="AD809" s="18"/>
      <c r="AE809" s="18"/>
      <c r="AF809" s="18"/>
      <c r="AG809" s="18"/>
    </row>
    <row r="810" spans="1:33" ht="16.5" customHeight="1" x14ac:dyDescent="0.3">
      <c r="A810" s="18"/>
      <c r="B810" s="18"/>
      <c r="C810" s="191"/>
      <c r="D810" s="191"/>
      <c r="E810" s="18"/>
      <c r="F810" s="18"/>
      <c r="G810" s="18"/>
      <c r="H810" s="18"/>
      <c r="I810" s="18"/>
      <c r="J810" s="18"/>
      <c r="K810" s="18"/>
      <c r="L810" s="18"/>
      <c r="M810" s="18"/>
      <c r="N810" s="18"/>
      <c r="O810" s="18"/>
      <c r="P810" s="18"/>
      <c r="Q810" s="18"/>
      <c r="R810" s="18"/>
      <c r="S810" s="18"/>
      <c r="T810" s="18"/>
      <c r="U810" s="18"/>
      <c r="V810" s="18"/>
      <c r="W810" s="18"/>
      <c r="X810" s="18"/>
      <c r="Y810" s="18"/>
      <c r="Z810" s="18"/>
      <c r="AA810" s="18"/>
      <c r="AB810" s="18"/>
      <c r="AC810" s="18"/>
      <c r="AD810" s="18"/>
      <c r="AE810" s="18"/>
      <c r="AF810" s="18"/>
      <c r="AG810" s="18"/>
    </row>
    <row r="811" spans="1:33" ht="16.5" customHeight="1" x14ac:dyDescent="0.3">
      <c r="A811" s="18"/>
      <c r="B811" s="18"/>
      <c r="C811" s="191"/>
      <c r="D811" s="191"/>
      <c r="E811" s="18"/>
      <c r="F811" s="18"/>
      <c r="G811" s="18"/>
      <c r="H811" s="18"/>
      <c r="I811" s="18"/>
      <c r="J811" s="18"/>
      <c r="K811" s="18"/>
      <c r="L811" s="18"/>
      <c r="M811" s="18"/>
      <c r="N811" s="18"/>
      <c r="O811" s="18"/>
      <c r="P811" s="18"/>
      <c r="Q811" s="18"/>
      <c r="R811" s="18"/>
      <c r="S811" s="18"/>
      <c r="T811" s="18"/>
      <c r="U811" s="18"/>
      <c r="V811" s="18"/>
      <c r="W811" s="18"/>
      <c r="X811" s="18"/>
      <c r="Y811" s="18"/>
      <c r="Z811" s="18"/>
      <c r="AA811" s="18"/>
      <c r="AB811" s="18"/>
      <c r="AC811" s="18"/>
      <c r="AD811" s="18"/>
      <c r="AE811" s="18"/>
      <c r="AF811" s="18"/>
      <c r="AG811" s="18"/>
    </row>
    <row r="812" spans="1:33" ht="16.5" customHeight="1" x14ac:dyDescent="0.3">
      <c r="A812" s="18"/>
      <c r="B812" s="18"/>
      <c r="C812" s="191"/>
      <c r="D812" s="191"/>
      <c r="E812" s="18"/>
      <c r="F812" s="18"/>
      <c r="G812" s="18"/>
      <c r="H812" s="18"/>
      <c r="I812" s="18"/>
      <c r="J812" s="18"/>
      <c r="K812" s="18"/>
      <c r="L812" s="18"/>
      <c r="M812" s="18"/>
      <c r="N812" s="18"/>
      <c r="O812" s="18"/>
      <c r="P812" s="18"/>
      <c r="Q812" s="18"/>
      <c r="R812" s="18"/>
      <c r="S812" s="18"/>
      <c r="T812" s="18"/>
      <c r="U812" s="18"/>
      <c r="V812" s="18"/>
      <c r="W812" s="18"/>
      <c r="X812" s="18"/>
      <c r="Y812" s="18"/>
      <c r="Z812" s="18"/>
      <c r="AA812" s="18"/>
      <c r="AB812" s="18"/>
      <c r="AC812" s="18"/>
      <c r="AD812" s="18"/>
      <c r="AE812" s="18"/>
      <c r="AF812" s="18"/>
      <c r="AG812" s="18"/>
    </row>
    <row r="813" spans="1:33" ht="16.5" customHeight="1" x14ac:dyDescent="0.3">
      <c r="A813" s="18"/>
      <c r="B813" s="18"/>
      <c r="C813" s="191"/>
      <c r="D813" s="191"/>
      <c r="E813" s="18"/>
      <c r="F813" s="18"/>
      <c r="G813" s="18"/>
      <c r="H813" s="18"/>
      <c r="I813" s="18"/>
      <c r="J813" s="18"/>
      <c r="K813" s="18"/>
      <c r="L813" s="18"/>
      <c r="M813" s="18"/>
      <c r="N813" s="18"/>
      <c r="O813" s="18"/>
      <c r="P813" s="18"/>
      <c r="Q813" s="18"/>
      <c r="R813" s="18"/>
      <c r="S813" s="18"/>
      <c r="T813" s="18"/>
      <c r="U813" s="18"/>
      <c r="V813" s="18"/>
      <c r="W813" s="18"/>
      <c r="X813" s="18"/>
      <c r="Y813" s="18"/>
      <c r="Z813" s="18"/>
      <c r="AA813" s="18"/>
      <c r="AB813" s="18"/>
      <c r="AC813" s="18"/>
      <c r="AD813" s="18"/>
      <c r="AE813" s="18"/>
      <c r="AF813" s="18"/>
      <c r="AG813" s="18"/>
    </row>
    <row r="814" spans="1:33" ht="16.5" customHeight="1" x14ac:dyDescent="0.3">
      <c r="A814" s="18"/>
      <c r="B814" s="18"/>
      <c r="C814" s="191"/>
      <c r="D814" s="191"/>
      <c r="E814" s="18"/>
      <c r="F814" s="18"/>
      <c r="G814" s="18"/>
      <c r="H814" s="18"/>
      <c r="I814" s="18"/>
      <c r="J814" s="18"/>
      <c r="K814" s="18"/>
      <c r="L814" s="18"/>
      <c r="M814" s="18"/>
      <c r="N814" s="18"/>
      <c r="O814" s="18"/>
      <c r="P814" s="18"/>
      <c r="Q814" s="18"/>
      <c r="R814" s="18"/>
      <c r="S814" s="18"/>
      <c r="T814" s="18"/>
      <c r="U814" s="18"/>
      <c r="V814" s="18"/>
      <c r="W814" s="18"/>
      <c r="X814" s="18"/>
      <c r="Y814" s="18"/>
      <c r="Z814" s="18"/>
      <c r="AA814" s="18"/>
      <c r="AB814" s="18"/>
      <c r="AC814" s="18"/>
      <c r="AD814" s="18"/>
      <c r="AE814" s="18"/>
      <c r="AF814" s="18"/>
      <c r="AG814" s="18"/>
    </row>
    <row r="815" spans="1:33" ht="16.5" customHeight="1" x14ac:dyDescent="0.3">
      <c r="A815" s="18"/>
      <c r="B815" s="18"/>
      <c r="C815" s="191"/>
      <c r="D815" s="191"/>
      <c r="E815" s="18"/>
      <c r="F815" s="18"/>
      <c r="G815" s="18"/>
      <c r="H815" s="18"/>
      <c r="I815" s="18"/>
      <c r="J815" s="18"/>
      <c r="K815" s="18"/>
      <c r="L815" s="18"/>
      <c r="M815" s="18"/>
      <c r="N815" s="18"/>
      <c r="O815" s="18"/>
      <c r="P815" s="18"/>
      <c r="Q815" s="18"/>
      <c r="R815" s="18"/>
      <c r="S815" s="18"/>
      <c r="T815" s="18"/>
      <c r="U815" s="18"/>
      <c r="V815" s="18"/>
      <c r="W815" s="18"/>
      <c r="X815" s="18"/>
      <c r="Y815" s="18"/>
      <c r="Z815" s="18"/>
      <c r="AA815" s="18"/>
      <c r="AB815" s="18"/>
      <c r="AC815" s="18"/>
      <c r="AD815" s="18"/>
      <c r="AE815" s="18"/>
      <c r="AF815" s="18"/>
      <c r="AG815" s="18"/>
    </row>
    <row r="816" spans="1:33" ht="16.5" customHeight="1" x14ac:dyDescent="0.3">
      <c r="A816" s="18"/>
      <c r="B816" s="18"/>
      <c r="C816" s="191"/>
      <c r="D816" s="191"/>
      <c r="E816" s="18"/>
      <c r="F816" s="18"/>
      <c r="G816" s="18"/>
      <c r="H816" s="18"/>
      <c r="I816" s="18"/>
      <c r="J816" s="18"/>
      <c r="K816" s="18"/>
      <c r="L816" s="18"/>
      <c r="M816" s="18"/>
      <c r="N816" s="18"/>
      <c r="O816" s="18"/>
      <c r="P816" s="18"/>
      <c r="Q816" s="18"/>
      <c r="R816" s="18"/>
      <c r="S816" s="18"/>
      <c r="T816" s="18"/>
      <c r="U816" s="18"/>
      <c r="V816" s="18"/>
      <c r="W816" s="18"/>
      <c r="X816" s="18"/>
      <c r="Y816" s="18"/>
      <c r="Z816" s="18"/>
      <c r="AA816" s="18"/>
      <c r="AB816" s="18"/>
      <c r="AC816" s="18"/>
      <c r="AD816" s="18"/>
      <c r="AE816" s="18"/>
      <c r="AF816" s="18"/>
      <c r="AG816" s="18"/>
    </row>
    <row r="817" spans="1:33" ht="16.5" customHeight="1" x14ac:dyDescent="0.3">
      <c r="A817" s="18"/>
      <c r="B817" s="18"/>
      <c r="C817" s="191"/>
      <c r="D817" s="191"/>
      <c r="E817" s="18"/>
      <c r="F817" s="18"/>
      <c r="G817" s="18"/>
      <c r="H817" s="18"/>
      <c r="I817" s="18"/>
      <c r="J817" s="18"/>
      <c r="K817" s="18"/>
      <c r="L817" s="18"/>
      <c r="M817" s="18"/>
      <c r="N817" s="18"/>
      <c r="O817" s="18"/>
      <c r="P817" s="18"/>
      <c r="Q817" s="18"/>
      <c r="R817" s="18"/>
      <c r="S817" s="18"/>
      <c r="T817" s="18"/>
      <c r="U817" s="18"/>
      <c r="V817" s="18"/>
      <c r="W817" s="18"/>
      <c r="X817" s="18"/>
      <c r="Y817" s="18"/>
      <c r="Z817" s="18"/>
      <c r="AA817" s="18"/>
      <c r="AB817" s="18"/>
      <c r="AC817" s="18"/>
      <c r="AD817" s="18"/>
      <c r="AE817" s="18"/>
      <c r="AF817" s="18"/>
      <c r="AG817" s="18"/>
    </row>
    <row r="818" spans="1:33" ht="16.5" customHeight="1" x14ac:dyDescent="0.3">
      <c r="A818" s="18"/>
      <c r="B818" s="18"/>
      <c r="C818" s="191"/>
      <c r="D818" s="191"/>
      <c r="E818" s="18"/>
      <c r="F818" s="18"/>
      <c r="G818" s="18"/>
      <c r="H818" s="18"/>
      <c r="I818" s="18"/>
      <c r="J818" s="18"/>
      <c r="K818" s="18"/>
      <c r="L818" s="18"/>
      <c r="M818" s="18"/>
      <c r="N818" s="18"/>
      <c r="O818" s="18"/>
      <c r="P818" s="18"/>
      <c r="Q818" s="18"/>
      <c r="R818" s="18"/>
      <c r="S818" s="18"/>
      <c r="T818" s="18"/>
      <c r="U818" s="18"/>
      <c r="V818" s="18"/>
      <c r="W818" s="18"/>
      <c r="X818" s="18"/>
      <c r="Y818" s="18"/>
      <c r="Z818" s="18"/>
      <c r="AA818" s="18"/>
      <c r="AB818" s="18"/>
      <c r="AC818" s="18"/>
      <c r="AD818" s="18"/>
      <c r="AE818" s="18"/>
      <c r="AF818" s="18"/>
      <c r="AG818" s="18"/>
    </row>
    <row r="819" spans="1:33" ht="16.5" customHeight="1" x14ac:dyDescent="0.3">
      <c r="A819" s="18"/>
      <c r="B819" s="18"/>
      <c r="C819" s="191"/>
      <c r="D819" s="191"/>
      <c r="E819" s="18"/>
      <c r="F819" s="18"/>
      <c r="G819" s="18"/>
      <c r="H819" s="18"/>
      <c r="I819" s="18"/>
      <c r="J819" s="18"/>
      <c r="K819" s="18"/>
      <c r="L819" s="18"/>
      <c r="M819" s="18"/>
      <c r="N819" s="18"/>
      <c r="O819" s="18"/>
      <c r="P819" s="18"/>
      <c r="Q819" s="18"/>
      <c r="R819" s="18"/>
      <c r="S819" s="18"/>
      <c r="T819" s="18"/>
      <c r="U819" s="18"/>
      <c r="V819" s="18"/>
      <c r="W819" s="18"/>
      <c r="X819" s="18"/>
      <c r="Y819" s="18"/>
      <c r="Z819" s="18"/>
      <c r="AA819" s="18"/>
      <c r="AB819" s="18"/>
      <c r="AC819" s="18"/>
      <c r="AD819" s="18"/>
      <c r="AE819" s="18"/>
      <c r="AF819" s="18"/>
      <c r="AG819" s="18"/>
    </row>
    <row r="820" spans="1:33" ht="16.5" customHeight="1" x14ac:dyDescent="0.3">
      <c r="A820" s="18"/>
      <c r="B820" s="18"/>
      <c r="C820" s="191"/>
      <c r="D820" s="191"/>
      <c r="E820" s="18"/>
      <c r="F820" s="18"/>
      <c r="G820" s="18"/>
      <c r="H820" s="18"/>
      <c r="I820" s="18"/>
      <c r="J820" s="18"/>
      <c r="K820" s="18"/>
      <c r="L820" s="18"/>
      <c r="M820" s="18"/>
      <c r="N820" s="18"/>
      <c r="O820" s="18"/>
      <c r="P820" s="18"/>
      <c r="Q820" s="18"/>
      <c r="R820" s="18"/>
      <c r="S820" s="18"/>
      <c r="T820" s="18"/>
      <c r="U820" s="18"/>
      <c r="V820" s="18"/>
      <c r="W820" s="18"/>
      <c r="X820" s="18"/>
      <c r="Y820" s="18"/>
      <c r="Z820" s="18"/>
      <c r="AA820" s="18"/>
      <c r="AB820" s="18"/>
      <c r="AC820" s="18"/>
      <c r="AD820" s="18"/>
      <c r="AE820" s="18"/>
      <c r="AF820" s="18"/>
      <c r="AG820" s="18"/>
    </row>
    <row r="821" spans="1:33" ht="16.5" customHeight="1" x14ac:dyDescent="0.3">
      <c r="A821" s="18"/>
      <c r="B821" s="18"/>
      <c r="C821" s="191"/>
      <c r="D821" s="191"/>
      <c r="E821" s="18"/>
      <c r="F821" s="18"/>
      <c r="G821" s="18"/>
      <c r="H821" s="18"/>
      <c r="I821" s="18"/>
      <c r="J821" s="18"/>
      <c r="K821" s="18"/>
      <c r="L821" s="18"/>
      <c r="M821" s="18"/>
      <c r="N821" s="18"/>
      <c r="O821" s="18"/>
      <c r="P821" s="18"/>
      <c r="Q821" s="18"/>
      <c r="R821" s="18"/>
      <c r="S821" s="18"/>
      <c r="T821" s="18"/>
      <c r="U821" s="18"/>
      <c r="V821" s="18"/>
      <c r="W821" s="18"/>
      <c r="X821" s="18"/>
      <c r="Y821" s="18"/>
      <c r="Z821" s="18"/>
      <c r="AA821" s="18"/>
      <c r="AB821" s="18"/>
      <c r="AC821" s="18"/>
      <c r="AD821" s="18"/>
      <c r="AE821" s="18"/>
      <c r="AF821" s="18"/>
      <c r="AG821" s="18"/>
    </row>
    <row r="822" spans="1:33" ht="16.5" customHeight="1" x14ac:dyDescent="0.3">
      <c r="A822" s="18"/>
      <c r="B822" s="18"/>
      <c r="C822" s="191"/>
      <c r="D822" s="191"/>
      <c r="E822" s="18"/>
      <c r="F822" s="18"/>
      <c r="G822" s="18"/>
      <c r="H822" s="18"/>
      <c r="I822" s="18"/>
      <c r="J822" s="18"/>
      <c r="K822" s="18"/>
      <c r="L822" s="18"/>
      <c r="M822" s="18"/>
      <c r="N822" s="18"/>
      <c r="O822" s="18"/>
      <c r="P822" s="18"/>
      <c r="Q822" s="18"/>
      <c r="R822" s="18"/>
      <c r="S822" s="18"/>
      <c r="T822" s="18"/>
      <c r="U822" s="18"/>
      <c r="V822" s="18"/>
      <c r="W822" s="18"/>
      <c r="X822" s="18"/>
      <c r="Y822" s="18"/>
      <c r="Z822" s="18"/>
      <c r="AA822" s="18"/>
      <c r="AB822" s="18"/>
      <c r="AC822" s="18"/>
      <c r="AD822" s="18"/>
      <c r="AE822" s="18"/>
      <c r="AF822" s="18"/>
      <c r="AG822" s="18"/>
    </row>
    <row r="823" spans="1:33" ht="16.5" customHeight="1" x14ac:dyDescent="0.3">
      <c r="A823" s="18"/>
      <c r="B823" s="18"/>
      <c r="C823" s="191"/>
      <c r="D823" s="191"/>
      <c r="E823" s="18"/>
      <c r="F823" s="18"/>
      <c r="G823" s="18"/>
      <c r="H823" s="18"/>
      <c r="I823" s="18"/>
      <c r="J823" s="18"/>
      <c r="K823" s="18"/>
      <c r="L823" s="18"/>
      <c r="M823" s="18"/>
      <c r="N823" s="18"/>
      <c r="O823" s="18"/>
      <c r="P823" s="18"/>
      <c r="Q823" s="18"/>
      <c r="R823" s="18"/>
      <c r="S823" s="18"/>
      <c r="T823" s="18"/>
      <c r="U823" s="18"/>
      <c r="V823" s="18"/>
      <c r="W823" s="18"/>
      <c r="X823" s="18"/>
      <c r="Y823" s="18"/>
      <c r="Z823" s="18"/>
      <c r="AA823" s="18"/>
      <c r="AB823" s="18"/>
      <c r="AC823" s="18"/>
      <c r="AD823" s="18"/>
      <c r="AE823" s="18"/>
      <c r="AF823" s="18"/>
      <c r="AG823" s="18"/>
    </row>
    <row r="824" spans="1:33" ht="16.5" customHeight="1" x14ac:dyDescent="0.3">
      <c r="A824" s="18"/>
      <c r="B824" s="18"/>
      <c r="C824" s="191"/>
      <c r="D824" s="191"/>
      <c r="E824" s="18"/>
      <c r="F824" s="18"/>
      <c r="G824" s="18"/>
      <c r="H824" s="18"/>
      <c r="I824" s="18"/>
      <c r="J824" s="18"/>
      <c r="K824" s="18"/>
      <c r="L824" s="18"/>
      <c r="M824" s="18"/>
      <c r="N824" s="18"/>
      <c r="O824" s="18"/>
      <c r="P824" s="18"/>
      <c r="Q824" s="18"/>
      <c r="R824" s="18"/>
      <c r="S824" s="18"/>
      <c r="T824" s="18"/>
      <c r="U824" s="18"/>
      <c r="V824" s="18"/>
      <c r="W824" s="18"/>
      <c r="X824" s="18"/>
      <c r="Y824" s="18"/>
      <c r="Z824" s="18"/>
      <c r="AA824" s="18"/>
      <c r="AB824" s="18"/>
      <c r="AC824" s="18"/>
      <c r="AD824" s="18"/>
      <c r="AE824" s="18"/>
      <c r="AF824" s="18"/>
      <c r="AG824" s="18"/>
    </row>
    <row r="825" spans="1:33" ht="16.5" customHeight="1" x14ac:dyDescent="0.3">
      <c r="A825" s="18"/>
      <c r="B825" s="18"/>
      <c r="C825" s="191"/>
      <c r="D825" s="191"/>
      <c r="E825" s="18"/>
      <c r="F825" s="18"/>
      <c r="G825" s="18"/>
      <c r="H825" s="18"/>
      <c r="I825" s="18"/>
      <c r="J825" s="18"/>
      <c r="K825" s="18"/>
      <c r="L825" s="18"/>
      <c r="M825" s="18"/>
      <c r="N825" s="18"/>
      <c r="O825" s="18"/>
      <c r="P825" s="18"/>
      <c r="Q825" s="18"/>
      <c r="R825" s="18"/>
      <c r="S825" s="18"/>
      <c r="T825" s="18"/>
      <c r="U825" s="18"/>
      <c r="V825" s="18"/>
      <c r="W825" s="18"/>
      <c r="X825" s="18"/>
      <c r="Y825" s="18"/>
      <c r="Z825" s="18"/>
      <c r="AA825" s="18"/>
      <c r="AB825" s="18"/>
      <c r="AC825" s="18"/>
      <c r="AD825" s="18"/>
      <c r="AE825" s="18"/>
      <c r="AF825" s="18"/>
      <c r="AG825" s="18"/>
    </row>
    <row r="826" spans="1:33" ht="16.5" customHeight="1" x14ac:dyDescent="0.3">
      <c r="A826" s="18"/>
      <c r="B826" s="18"/>
      <c r="C826" s="191"/>
      <c r="D826" s="191"/>
      <c r="E826" s="18"/>
      <c r="F826" s="18"/>
      <c r="G826" s="18"/>
      <c r="H826" s="18"/>
      <c r="I826" s="18"/>
      <c r="J826" s="18"/>
      <c r="K826" s="18"/>
      <c r="L826" s="18"/>
      <c r="M826" s="18"/>
      <c r="N826" s="18"/>
      <c r="O826" s="18"/>
      <c r="P826" s="18"/>
      <c r="Q826" s="18"/>
      <c r="R826" s="18"/>
      <c r="S826" s="18"/>
      <c r="T826" s="18"/>
      <c r="U826" s="18"/>
      <c r="V826" s="18"/>
      <c r="W826" s="18"/>
      <c r="X826" s="18"/>
      <c r="Y826" s="18"/>
      <c r="Z826" s="18"/>
      <c r="AA826" s="18"/>
      <c r="AB826" s="18"/>
      <c r="AC826" s="18"/>
      <c r="AD826" s="18"/>
      <c r="AE826" s="18"/>
      <c r="AF826" s="18"/>
      <c r="AG826" s="18"/>
    </row>
    <row r="827" spans="1:33" ht="16.5" customHeight="1" x14ac:dyDescent="0.3">
      <c r="A827" s="18"/>
      <c r="B827" s="18"/>
      <c r="C827" s="191"/>
      <c r="D827" s="191"/>
      <c r="E827" s="18"/>
      <c r="F827" s="18"/>
      <c r="G827" s="18"/>
      <c r="H827" s="18"/>
      <c r="I827" s="18"/>
      <c r="J827" s="18"/>
      <c r="K827" s="18"/>
      <c r="L827" s="18"/>
      <c r="M827" s="18"/>
      <c r="N827" s="18"/>
      <c r="O827" s="18"/>
      <c r="P827" s="18"/>
      <c r="Q827" s="18"/>
      <c r="R827" s="18"/>
      <c r="S827" s="18"/>
      <c r="T827" s="18"/>
      <c r="U827" s="18"/>
      <c r="V827" s="18"/>
      <c r="W827" s="18"/>
      <c r="X827" s="18"/>
      <c r="Y827" s="18"/>
      <c r="Z827" s="18"/>
      <c r="AA827" s="18"/>
      <c r="AB827" s="18"/>
      <c r="AC827" s="18"/>
      <c r="AD827" s="18"/>
      <c r="AE827" s="18"/>
      <c r="AF827" s="18"/>
      <c r="AG827" s="18"/>
    </row>
    <row r="828" spans="1:33" ht="16.5" customHeight="1" x14ac:dyDescent="0.3">
      <c r="A828" s="18"/>
      <c r="B828" s="18"/>
      <c r="C828" s="191"/>
      <c r="D828" s="191"/>
      <c r="E828" s="18"/>
      <c r="F828" s="18"/>
      <c r="G828" s="18"/>
      <c r="H828" s="18"/>
      <c r="I828" s="18"/>
      <c r="J828" s="18"/>
      <c r="K828" s="18"/>
      <c r="L828" s="18"/>
      <c r="M828" s="18"/>
      <c r="N828" s="18"/>
      <c r="O828" s="18"/>
      <c r="P828" s="18"/>
      <c r="Q828" s="18"/>
      <c r="R828" s="18"/>
      <c r="S828" s="18"/>
      <c r="T828" s="18"/>
      <c r="U828" s="18"/>
      <c r="V828" s="18"/>
      <c r="W828" s="18"/>
      <c r="X828" s="18"/>
      <c r="Y828" s="18"/>
      <c r="Z828" s="18"/>
      <c r="AA828" s="18"/>
      <c r="AB828" s="18"/>
      <c r="AC828" s="18"/>
      <c r="AD828" s="18"/>
      <c r="AE828" s="18"/>
      <c r="AF828" s="18"/>
      <c r="AG828" s="18"/>
    </row>
    <row r="829" spans="1:33" ht="16.5" customHeight="1" x14ac:dyDescent="0.3">
      <c r="A829" s="18"/>
      <c r="B829" s="18"/>
      <c r="C829" s="191"/>
      <c r="D829" s="191"/>
      <c r="E829" s="18"/>
      <c r="F829" s="18"/>
      <c r="G829" s="18"/>
      <c r="H829" s="18"/>
      <c r="I829" s="18"/>
      <c r="J829" s="18"/>
      <c r="K829" s="18"/>
      <c r="L829" s="18"/>
      <c r="M829" s="18"/>
      <c r="N829" s="18"/>
      <c r="O829" s="18"/>
      <c r="P829" s="18"/>
      <c r="Q829" s="18"/>
      <c r="R829" s="18"/>
      <c r="S829" s="18"/>
      <c r="T829" s="18"/>
      <c r="U829" s="18"/>
      <c r="V829" s="18"/>
      <c r="W829" s="18"/>
      <c r="X829" s="18"/>
      <c r="Y829" s="18"/>
      <c r="Z829" s="18"/>
      <c r="AA829" s="18"/>
      <c r="AB829" s="18"/>
      <c r="AC829" s="18"/>
      <c r="AD829" s="18"/>
      <c r="AE829" s="18"/>
      <c r="AF829" s="18"/>
      <c r="AG829" s="18"/>
    </row>
    <row r="830" spans="1:33" ht="16.5" customHeight="1" x14ac:dyDescent="0.3">
      <c r="A830" s="18"/>
      <c r="B830" s="18"/>
      <c r="C830" s="191"/>
      <c r="D830" s="191"/>
      <c r="E830" s="18"/>
      <c r="F830" s="18"/>
      <c r="G830" s="18"/>
      <c r="H830" s="18"/>
      <c r="I830" s="18"/>
      <c r="J830" s="18"/>
      <c r="K830" s="18"/>
      <c r="L830" s="18"/>
      <c r="M830" s="18"/>
      <c r="N830" s="18"/>
      <c r="O830" s="18"/>
      <c r="P830" s="18"/>
      <c r="Q830" s="18"/>
      <c r="R830" s="18"/>
      <c r="S830" s="18"/>
      <c r="T830" s="18"/>
      <c r="U830" s="18"/>
      <c r="V830" s="18"/>
      <c r="W830" s="18"/>
      <c r="X830" s="18"/>
      <c r="Y830" s="18"/>
      <c r="Z830" s="18"/>
      <c r="AA830" s="18"/>
      <c r="AB830" s="18"/>
      <c r="AC830" s="18"/>
      <c r="AD830" s="18"/>
      <c r="AE830" s="18"/>
      <c r="AF830" s="18"/>
      <c r="AG830" s="18"/>
    </row>
    <row r="831" spans="1:33" ht="16.5" customHeight="1" x14ac:dyDescent="0.3">
      <c r="A831" s="18"/>
      <c r="B831" s="18"/>
      <c r="C831" s="191"/>
      <c r="D831" s="191"/>
      <c r="E831" s="18"/>
      <c r="F831" s="18"/>
      <c r="G831" s="18"/>
      <c r="H831" s="18"/>
      <c r="I831" s="18"/>
      <c r="J831" s="18"/>
      <c r="K831" s="18"/>
      <c r="L831" s="18"/>
      <c r="M831" s="18"/>
      <c r="N831" s="18"/>
      <c r="O831" s="18"/>
      <c r="P831" s="18"/>
      <c r="Q831" s="18"/>
      <c r="R831" s="18"/>
      <c r="S831" s="18"/>
      <c r="T831" s="18"/>
      <c r="U831" s="18"/>
      <c r="V831" s="18"/>
      <c r="W831" s="18"/>
      <c r="X831" s="18"/>
      <c r="Y831" s="18"/>
      <c r="Z831" s="18"/>
      <c r="AA831" s="18"/>
      <c r="AB831" s="18"/>
      <c r="AC831" s="18"/>
      <c r="AD831" s="18"/>
      <c r="AE831" s="18"/>
      <c r="AF831" s="18"/>
      <c r="AG831" s="18"/>
    </row>
    <row r="832" spans="1:33" ht="16.5" customHeight="1" x14ac:dyDescent="0.3">
      <c r="A832" s="18"/>
      <c r="B832" s="18"/>
      <c r="C832" s="191"/>
      <c r="D832" s="191"/>
      <c r="E832" s="18"/>
      <c r="F832" s="18"/>
      <c r="G832" s="18"/>
      <c r="H832" s="18"/>
      <c r="I832" s="18"/>
      <c r="J832" s="18"/>
      <c r="K832" s="18"/>
      <c r="L832" s="18"/>
      <c r="M832" s="18"/>
      <c r="N832" s="18"/>
      <c r="O832" s="18"/>
      <c r="P832" s="18"/>
      <c r="Q832" s="18"/>
      <c r="R832" s="18"/>
      <c r="S832" s="18"/>
      <c r="T832" s="18"/>
      <c r="U832" s="18"/>
      <c r="V832" s="18"/>
      <c r="W832" s="18"/>
      <c r="X832" s="18"/>
      <c r="Y832" s="18"/>
      <c r="Z832" s="18"/>
      <c r="AA832" s="18"/>
      <c r="AB832" s="18"/>
      <c r="AC832" s="18"/>
      <c r="AD832" s="18"/>
      <c r="AE832" s="18"/>
      <c r="AF832" s="18"/>
      <c r="AG832" s="18"/>
    </row>
    <row r="833" spans="1:33" ht="16.5" customHeight="1" x14ac:dyDescent="0.3">
      <c r="A833" s="18"/>
      <c r="B833" s="18"/>
      <c r="C833" s="191"/>
      <c r="D833" s="191"/>
      <c r="E833" s="18"/>
      <c r="F833" s="18"/>
      <c r="G833" s="18"/>
      <c r="H833" s="18"/>
      <c r="I833" s="18"/>
      <c r="J833" s="18"/>
      <c r="K833" s="18"/>
      <c r="L833" s="18"/>
      <c r="M833" s="18"/>
      <c r="N833" s="18"/>
      <c r="O833" s="18"/>
      <c r="P833" s="18"/>
      <c r="Q833" s="18"/>
      <c r="R833" s="18"/>
      <c r="S833" s="18"/>
      <c r="T833" s="18"/>
      <c r="U833" s="18"/>
      <c r="V833" s="18"/>
      <c r="W833" s="18"/>
      <c r="X833" s="18"/>
      <c r="Y833" s="18"/>
      <c r="Z833" s="18"/>
      <c r="AA833" s="18"/>
      <c r="AB833" s="18"/>
      <c r="AC833" s="18"/>
      <c r="AD833" s="18"/>
      <c r="AE833" s="18"/>
      <c r="AF833" s="18"/>
      <c r="AG833" s="18"/>
    </row>
    <row r="834" spans="1:33" ht="16.5" customHeight="1" x14ac:dyDescent="0.3">
      <c r="A834" s="18"/>
      <c r="B834" s="18"/>
      <c r="C834" s="191"/>
      <c r="D834" s="191"/>
      <c r="E834" s="18"/>
      <c r="F834" s="18"/>
      <c r="G834" s="18"/>
      <c r="H834" s="18"/>
      <c r="I834" s="18"/>
      <c r="J834" s="18"/>
      <c r="K834" s="18"/>
      <c r="L834" s="18"/>
      <c r="M834" s="18"/>
      <c r="N834" s="18"/>
      <c r="O834" s="18"/>
      <c r="P834" s="18"/>
      <c r="Q834" s="18"/>
      <c r="R834" s="18"/>
      <c r="S834" s="18"/>
      <c r="T834" s="18"/>
      <c r="U834" s="18"/>
      <c r="V834" s="18"/>
      <c r="W834" s="18"/>
      <c r="X834" s="18"/>
      <c r="Y834" s="18"/>
      <c r="Z834" s="18"/>
      <c r="AA834" s="18"/>
      <c r="AB834" s="18"/>
      <c r="AC834" s="18"/>
      <c r="AD834" s="18"/>
      <c r="AE834" s="18"/>
      <c r="AF834" s="18"/>
      <c r="AG834" s="18"/>
    </row>
    <row r="835" spans="1:33" ht="16.5" customHeight="1" x14ac:dyDescent="0.3">
      <c r="A835" s="18"/>
      <c r="B835" s="18"/>
      <c r="C835" s="191"/>
      <c r="D835" s="191"/>
      <c r="E835" s="18"/>
      <c r="F835" s="18"/>
      <c r="G835" s="18"/>
      <c r="H835" s="18"/>
      <c r="I835" s="18"/>
      <c r="J835" s="18"/>
      <c r="K835" s="18"/>
      <c r="L835" s="18"/>
      <c r="M835" s="18"/>
      <c r="N835" s="18"/>
      <c r="O835" s="18"/>
      <c r="P835" s="18"/>
      <c r="Q835" s="18"/>
      <c r="R835" s="18"/>
      <c r="S835" s="18"/>
      <c r="T835" s="18"/>
      <c r="U835" s="18"/>
      <c r="V835" s="18"/>
      <c r="W835" s="18"/>
      <c r="X835" s="18"/>
      <c r="Y835" s="18"/>
      <c r="Z835" s="18"/>
      <c r="AA835" s="18"/>
      <c r="AB835" s="18"/>
      <c r="AC835" s="18"/>
      <c r="AD835" s="18"/>
      <c r="AE835" s="18"/>
      <c r="AF835" s="18"/>
      <c r="AG835" s="18"/>
    </row>
    <row r="836" spans="1:33" ht="16.5" customHeight="1" x14ac:dyDescent="0.3">
      <c r="A836" s="18"/>
      <c r="B836" s="18"/>
      <c r="C836" s="191"/>
      <c r="D836" s="191"/>
      <c r="E836" s="18"/>
      <c r="F836" s="18"/>
      <c r="G836" s="18"/>
      <c r="H836" s="18"/>
      <c r="I836" s="18"/>
      <c r="J836" s="18"/>
      <c r="K836" s="18"/>
      <c r="L836" s="18"/>
      <c r="M836" s="18"/>
      <c r="N836" s="18"/>
      <c r="O836" s="18"/>
      <c r="P836" s="18"/>
      <c r="Q836" s="18"/>
      <c r="R836" s="18"/>
      <c r="S836" s="18"/>
      <c r="T836" s="18"/>
      <c r="U836" s="18"/>
      <c r="V836" s="18"/>
      <c r="W836" s="18"/>
      <c r="X836" s="18"/>
      <c r="Y836" s="18"/>
      <c r="Z836" s="18"/>
      <c r="AA836" s="18"/>
      <c r="AB836" s="18"/>
      <c r="AC836" s="18"/>
      <c r="AD836" s="18"/>
      <c r="AE836" s="18"/>
      <c r="AF836" s="18"/>
      <c r="AG836" s="18"/>
    </row>
    <row r="837" spans="1:33" ht="16.5" customHeight="1" x14ac:dyDescent="0.3">
      <c r="A837" s="18"/>
      <c r="B837" s="18"/>
      <c r="C837" s="191"/>
      <c r="D837" s="191"/>
      <c r="E837" s="18"/>
      <c r="F837" s="18"/>
      <c r="G837" s="18"/>
      <c r="H837" s="18"/>
      <c r="I837" s="18"/>
      <c r="J837" s="18"/>
      <c r="K837" s="18"/>
      <c r="L837" s="18"/>
      <c r="M837" s="18"/>
      <c r="N837" s="18"/>
      <c r="O837" s="18"/>
      <c r="P837" s="18"/>
      <c r="Q837" s="18"/>
      <c r="R837" s="18"/>
      <c r="S837" s="18"/>
      <c r="T837" s="18"/>
      <c r="U837" s="18"/>
      <c r="V837" s="18"/>
      <c r="W837" s="18"/>
      <c r="X837" s="18"/>
      <c r="Y837" s="18"/>
      <c r="Z837" s="18"/>
      <c r="AA837" s="18"/>
      <c r="AB837" s="18"/>
      <c r="AC837" s="18"/>
      <c r="AD837" s="18"/>
      <c r="AE837" s="18"/>
      <c r="AF837" s="18"/>
      <c r="AG837" s="18"/>
    </row>
    <row r="838" spans="1:33" ht="16.5" customHeight="1" x14ac:dyDescent="0.3">
      <c r="A838" s="18"/>
      <c r="B838" s="18"/>
      <c r="C838" s="191"/>
      <c r="D838" s="191"/>
      <c r="E838" s="18"/>
      <c r="F838" s="18"/>
      <c r="G838" s="18"/>
      <c r="H838" s="18"/>
      <c r="I838" s="18"/>
      <c r="J838" s="18"/>
      <c r="K838" s="18"/>
      <c r="L838" s="18"/>
      <c r="M838" s="18"/>
      <c r="N838" s="18"/>
      <c r="O838" s="18"/>
      <c r="P838" s="18"/>
      <c r="Q838" s="18"/>
      <c r="R838" s="18"/>
      <c r="S838" s="18"/>
      <c r="T838" s="18"/>
      <c r="U838" s="18"/>
      <c r="V838" s="18"/>
      <c r="W838" s="18"/>
      <c r="X838" s="18"/>
      <c r="Y838" s="18"/>
      <c r="Z838" s="18"/>
      <c r="AA838" s="18"/>
      <c r="AB838" s="18"/>
      <c r="AC838" s="18"/>
      <c r="AD838" s="18"/>
      <c r="AE838" s="18"/>
      <c r="AF838" s="18"/>
      <c r="AG838" s="18"/>
    </row>
    <row r="839" spans="1:33" ht="16.5" customHeight="1" x14ac:dyDescent="0.3">
      <c r="A839" s="18"/>
      <c r="B839" s="18"/>
      <c r="C839" s="191"/>
      <c r="D839" s="191"/>
      <c r="E839" s="18"/>
      <c r="F839" s="18"/>
      <c r="G839" s="18"/>
      <c r="H839" s="18"/>
      <c r="I839" s="18"/>
      <c r="J839" s="18"/>
      <c r="K839" s="18"/>
      <c r="L839" s="18"/>
      <c r="M839" s="18"/>
      <c r="N839" s="18"/>
      <c r="O839" s="18"/>
      <c r="P839" s="18"/>
      <c r="Q839" s="18"/>
      <c r="R839" s="18"/>
      <c r="S839" s="18"/>
      <c r="T839" s="18"/>
      <c r="U839" s="18"/>
      <c r="V839" s="18"/>
      <c r="W839" s="18"/>
      <c r="X839" s="18"/>
      <c r="Y839" s="18"/>
      <c r="Z839" s="18"/>
      <c r="AA839" s="18"/>
      <c r="AB839" s="18"/>
      <c r="AC839" s="18"/>
      <c r="AD839" s="18"/>
      <c r="AE839" s="18"/>
      <c r="AF839" s="18"/>
      <c r="AG839" s="18"/>
    </row>
    <row r="840" spans="1:33" ht="16.5" customHeight="1" x14ac:dyDescent="0.3">
      <c r="A840" s="18"/>
      <c r="B840" s="18"/>
      <c r="C840" s="191"/>
      <c r="D840" s="191"/>
      <c r="E840" s="18"/>
      <c r="F840" s="18"/>
      <c r="G840" s="18"/>
      <c r="H840" s="18"/>
      <c r="I840" s="18"/>
      <c r="J840" s="18"/>
      <c r="K840" s="18"/>
      <c r="L840" s="18"/>
      <c r="M840" s="18"/>
      <c r="N840" s="18"/>
      <c r="O840" s="18"/>
      <c r="P840" s="18"/>
      <c r="Q840" s="18"/>
      <c r="R840" s="18"/>
      <c r="S840" s="18"/>
      <c r="T840" s="18"/>
      <c r="U840" s="18"/>
      <c r="V840" s="18"/>
      <c r="W840" s="18"/>
      <c r="X840" s="18"/>
      <c r="Y840" s="18"/>
      <c r="Z840" s="18"/>
      <c r="AA840" s="18"/>
      <c r="AB840" s="18"/>
      <c r="AC840" s="18"/>
      <c r="AD840" s="18"/>
      <c r="AE840" s="18"/>
      <c r="AF840" s="18"/>
      <c r="AG840" s="18"/>
    </row>
    <row r="841" spans="1:33" ht="16.5" customHeight="1" x14ac:dyDescent="0.3">
      <c r="A841" s="18"/>
      <c r="B841" s="18"/>
      <c r="C841" s="191"/>
      <c r="D841" s="191"/>
      <c r="E841" s="18"/>
      <c r="F841" s="18"/>
      <c r="G841" s="18"/>
      <c r="H841" s="18"/>
      <c r="I841" s="18"/>
      <c r="J841" s="18"/>
      <c r="K841" s="18"/>
      <c r="L841" s="18"/>
      <c r="M841" s="18"/>
      <c r="N841" s="18"/>
      <c r="O841" s="18"/>
      <c r="P841" s="18"/>
      <c r="Q841" s="18"/>
      <c r="R841" s="18"/>
      <c r="S841" s="18"/>
      <c r="T841" s="18"/>
      <c r="U841" s="18"/>
      <c r="V841" s="18"/>
      <c r="W841" s="18"/>
      <c r="X841" s="18"/>
      <c r="Y841" s="18"/>
      <c r="Z841" s="18"/>
      <c r="AA841" s="18"/>
      <c r="AB841" s="18"/>
      <c r="AC841" s="18"/>
      <c r="AD841" s="18"/>
      <c r="AE841" s="18"/>
      <c r="AF841" s="18"/>
      <c r="AG841" s="18"/>
    </row>
    <row r="842" spans="1:33" ht="16.5" customHeight="1" x14ac:dyDescent="0.3">
      <c r="A842" s="18"/>
      <c r="B842" s="18"/>
      <c r="C842" s="191"/>
      <c r="D842" s="191"/>
      <c r="E842" s="18"/>
      <c r="F842" s="18"/>
      <c r="G842" s="18"/>
      <c r="H842" s="18"/>
      <c r="I842" s="18"/>
      <c r="J842" s="18"/>
      <c r="K842" s="18"/>
      <c r="L842" s="18"/>
      <c r="M842" s="18"/>
      <c r="N842" s="18"/>
      <c r="O842" s="18"/>
      <c r="P842" s="18"/>
      <c r="Q842" s="18"/>
      <c r="R842" s="18"/>
      <c r="S842" s="18"/>
      <c r="T842" s="18"/>
      <c r="U842" s="18"/>
      <c r="V842" s="18"/>
      <c r="W842" s="18"/>
      <c r="X842" s="18"/>
      <c r="Y842" s="18"/>
      <c r="Z842" s="18"/>
      <c r="AA842" s="18"/>
      <c r="AB842" s="18"/>
      <c r="AC842" s="18"/>
      <c r="AD842" s="18"/>
      <c r="AE842" s="18"/>
      <c r="AF842" s="18"/>
      <c r="AG842" s="18"/>
    </row>
    <row r="843" spans="1:33" ht="16.5" customHeight="1" x14ac:dyDescent="0.3">
      <c r="A843" s="18"/>
      <c r="B843" s="18"/>
      <c r="C843" s="191"/>
      <c r="D843" s="191"/>
      <c r="E843" s="18"/>
      <c r="F843" s="18"/>
      <c r="G843" s="18"/>
      <c r="H843" s="18"/>
      <c r="I843" s="18"/>
      <c r="J843" s="18"/>
      <c r="K843" s="18"/>
      <c r="L843" s="18"/>
      <c r="M843" s="18"/>
      <c r="N843" s="18"/>
      <c r="O843" s="18"/>
      <c r="P843" s="18"/>
      <c r="Q843" s="18"/>
      <c r="R843" s="18"/>
      <c r="S843" s="18"/>
      <c r="T843" s="18"/>
      <c r="U843" s="18"/>
      <c r="V843" s="18"/>
      <c r="W843" s="18"/>
      <c r="X843" s="18"/>
      <c r="Y843" s="18"/>
      <c r="Z843" s="18"/>
      <c r="AA843" s="18"/>
      <c r="AB843" s="18"/>
      <c r="AC843" s="18"/>
      <c r="AD843" s="18"/>
      <c r="AE843" s="18"/>
      <c r="AF843" s="18"/>
      <c r="AG843" s="18"/>
    </row>
    <row r="844" spans="1:33" ht="16.5" customHeight="1" x14ac:dyDescent="0.3">
      <c r="A844" s="18"/>
      <c r="B844" s="18"/>
      <c r="C844" s="191"/>
      <c r="D844" s="191"/>
      <c r="E844" s="18"/>
      <c r="F844" s="18"/>
      <c r="G844" s="18"/>
      <c r="H844" s="18"/>
      <c r="I844" s="18"/>
      <c r="J844" s="18"/>
      <c r="K844" s="18"/>
      <c r="L844" s="18"/>
      <c r="M844" s="18"/>
      <c r="N844" s="18"/>
      <c r="O844" s="18"/>
      <c r="P844" s="18"/>
      <c r="Q844" s="18"/>
      <c r="R844" s="18"/>
      <c r="S844" s="18"/>
      <c r="T844" s="18"/>
      <c r="U844" s="18"/>
      <c r="V844" s="18"/>
      <c r="W844" s="18"/>
      <c r="X844" s="18"/>
      <c r="Y844" s="18"/>
      <c r="Z844" s="18"/>
      <c r="AA844" s="18"/>
      <c r="AB844" s="18"/>
      <c r="AC844" s="18"/>
      <c r="AD844" s="18"/>
      <c r="AE844" s="18"/>
      <c r="AF844" s="18"/>
      <c r="AG844" s="18"/>
    </row>
    <row r="845" spans="1:33" ht="16.5" customHeight="1" x14ac:dyDescent="0.3">
      <c r="A845" s="18"/>
      <c r="B845" s="18"/>
      <c r="C845" s="191"/>
      <c r="D845" s="191"/>
      <c r="E845" s="18"/>
      <c r="F845" s="18"/>
      <c r="G845" s="18"/>
      <c r="H845" s="18"/>
      <c r="I845" s="18"/>
      <c r="J845" s="18"/>
      <c r="K845" s="18"/>
      <c r="L845" s="18"/>
      <c r="M845" s="18"/>
      <c r="N845" s="18"/>
      <c r="O845" s="18"/>
      <c r="P845" s="18"/>
      <c r="Q845" s="18"/>
      <c r="R845" s="18"/>
      <c r="S845" s="18"/>
      <c r="T845" s="18"/>
      <c r="U845" s="18"/>
      <c r="V845" s="18"/>
      <c r="W845" s="18"/>
      <c r="X845" s="18"/>
      <c r="Y845" s="18"/>
      <c r="Z845" s="18"/>
      <c r="AA845" s="18"/>
      <c r="AB845" s="18"/>
      <c r="AC845" s="18"/>
      <c r="AD845" s="18"/>
      <c r="AE845" s="18"/>
      <c r="AF845" s="18"/>
      <c r="AG845" s="18"/>
    </row>
    <row r="846" spans="1:33" ht="16.5" customHeight="1" x14ac:dyDescent="0.3">
      <c r="A846" s="18"/>
      <c r="B846" s="18"/>
      <c r="C846" s="191"/>
      <c r="D846" s="191"/>
      <c r="E846" s="18"/>
      <c r="F846" s="18"/>
      <c r="G846" s="18"/>
      <c r="H846" s="18"/>
      <c r="I846" s="18"/>
      <c r="J846" s="18"/>
      <c r="K846" s="18"/>
      <c r="L846" s="18"/>
      <c r="M846" s="18"/>
      <c r="N846" s="18"/>
      <c r="O846" s="18"/>
      <c r="P846" s="18"/>
      <c r="Q846" s="18"/>
      <c r="R846" s="18"/>
      <c r="S846" s="18"/>
      <c r="T846" s="18"/>
      <c r="U846" s="18"/>
      <c r="V846" s="18"/>
      <c r="W846" s="18"/>
      <c r="X846" s="18"/>
      <c r="Y846" s="18"/>
      <c r="Z846" s="18"/>
      <c r="AA846" s="18"/>
      <c r="AB846" s="18"/>
      <c r="AC846" s="18"/>
      <c r="AD846" s="18"/>
      <c r="AE846" s="18"/>
      <c r="AF846" s="18"/>
      <c r="AG846" s="18"/>
    </row>
    <row r="847" spans="1:33" ht="16.5" customHeight="1" x14ac:dyDescent="0.3">
      <c r="A847" s="18"/>
      <c r="B847" s="18"/>
      <c r="C847" s="191"/>
      <c r="D847" s="191"/>
      <c r="E847" s="18"/>
      <c r="F847" s="18"/>
      <c r="G847" s="18"/>
      <c r="H847" s="18"/>
      <c r="I847" s="18"/>
      <c r="J847" s="18"/>
      <c r="K847" s="18"/>
      <c r="L847" s="18"/>
      <c r="M847" s="18"/>
      <c r="N847" s="18"/>
      <c r="O847" s="18"/>
      <c r="P847" s="18"/>
      <c r="Q847" s="18"/>
      <c r="R847" s="18"/>
      <c r="S847" s="18"/>
      <c r="T847" s="18"/>
      <c r="U847" s="18"/>
      <c r="V847" s="18"/>
      <c r="W847" s="18"/>
      <c r="X847" s="18"/>
      <c r="Y847" s="18"/>
      <c r="Z847" s="18"/>
      <c r="AA847" s="18"/>
      <c r="AB847" s="18"/>
      <c r="AC847" s="18"/>
      <c r="AD847" s="18"/>
      <c r="AE847" s="18"/>
      <c r="AF847" s="18"/>
      <c r="AG847" s="18"/>
    </row>
    <row r="848" spans="1:33" ht="16.5" customHeight="1" x14ac:dyDescent="0.3">
      <c r="A848" s="18"/>
      <c r="B848" s="18"/>
      <c r="C848" s="191"/>
      <c r="D848" s="191"/>
      <c r="E848" s="18"/>
      <c r="F848" s="18"/>
      <c r="G848" s="18"/>
      <c r="H848" s="18"/>
      <c r="I848" s="18"/>
      <c r="J848" s="18"/>
      <c r="K848" s="18"/>
      <c r="L848" s="18"/>
      <c r="M848" s="18"/>
      <c r="N848" s="18"/>
      <c r="O848" s="18"/>
      <c r="P848" s="18"/>
      <c r="Q848" s="18"/>
      <c r="R848" s="18"/>
      <c r="S848" s="18"/>
      <c r="T848" s="18"/>
      <c r="U848" s="18"/>
      <c r="V848" s="18"/>
      <c r="W848" s="18"/>
      <c r="X848" s="18"/>
      <c r="Y848" s="18"/>
      <c r="Z848" s="18"/>
      <c r="AA848" s="18"/>
      <c r="AB848" s="18"/>
      <c r="AC848" s="18"/>
      <c r="AD848" s="18"/>
      <c r="AE848" s="18"/>
      <c r="AF848" s="18"/>
      <c r="AG848" s="18"/>
    </row>
    <row r="849" spans="1:33" ht="16.5" customHeight="1" x14ac:dyDescent="0.3">
      <c r="A849" s="18"/>
      <c r="B849" s="18"/>
      <c r="C849" s="191"/>
      <c r="D849" s="191"/>
      <c r="E849" s="18"/>
      <c r="F849" s="18"/>
      <c r="G849" s="18"/>
      <c r="H849" s="18"/>
      <c r="I849" s="18"/>
      <c r="J849" s="18"/>
      <c r="K849" s="18"/>
      <c r="L849" s="18"/>
      <c r="M849" s="18"/>
      <c r="N849" s="18"/>
      <c r="O849" s="18"/>
      <c r="P849" s="18"/>
      <c r="Q849" s="18"/>
      <c r="R849" s="18"/>
      <c r="S849" s="18"/>
      <c r="T849" s="18"/>
      <c r="U849" s="18"/>
      <c r="V849" s="18"/>
      <c r="W849" s="18"/>
      <c r="X849" s="18"/>
      <c r="Y849" s="18"/>
      <c r="Z849" s="18"/>
      <c r="AA849" s="18"/>
      <c r="AB849" s="18"/>
      <c r="AC849" s="18"/>
      <c r="AD849" s="18"/>
      <c r="AE849" s="18"/>
      <c r="AF849" s="18"/>
      <c r="AG849" s="18"/>
    </row>
    <row r="850" spans="1:33" ht="16.5" customHeight="1" x14ac:dyDescent="0.3">
      <c r="A850" s="18"/>
      <c r="B850" s="18"/>
      <c r="C850" s="191"/>
      <c r="D850" s="191"/>
      <c r="E850" s="18"/>
      <c r="F850" s="18"/>
      <c r="G850" s="18"/>
      <c r="H850" s="18"/>
      <c r="I850" s="18"/>
      <c r="J850" s="18"/>
      <c r="K850" s="18"/>
      <c r="L850" s="18"/>
      <c r="M850" s="18"/>
      <c r="N850" s="18"/>
      <c r="O850" s="18"/>
      <c r="P850" s="18"/>
      <c r="Q850" s="18"/>
      <c r="R850" s="18"/>
      <c r="S850" s="18"/>
      <c r="T850" s="18"/>
      <c r="U850" s="18"/>
      <c r="V850" s="18"/>
      <c r="W850" s="18"/>
      <c r="X850" s="18"/>
      <c r="Y850" s="18"/>
      <c r="Z850" s="18"/>
      <c r="AA850" s="18"/>
      <c r="AB850" s="18"/>
      <c r="AC850" s="18"/>
      <c r="AD850" s="18"/>
      <c r="AE850" s="18"/>
      <c r="AF850" s="18"/>
      <c r="AG850" s="18"/>
    </row>
    <row r="851" spans="1:33" ht="16.5" customHeight="1" x14ac:dyDescent="0.3">
      <c r="A851" s="18"/>
      <c r="B851" s="18"/>
      <c r="C851" s="191"/>
      <c r="D851" s="191"/>
      <c r="E851" s="18"/>
      <c r="F851" s="18"/>
      <c r="G851" s="18"/>
      <c r="H851" s="18"/>
      <c r="I851" s="18"/>
      <c r="J851" s="18"/>
      <c r="K851" s="18"/>
      <c r="L851" s="18"/>
      <c r="M851" s="18"/>
      <c r="N851" s="18"/>
      <c r="O851" s="18"/>
      <c r="P851" s="18"/>
      <c r="Q851" s="18"/>
      <c r="R851" s="18"/>
      <c r="S851" s="18"/>
      <c r="T851" s="18"/>
      <c r="U851" s="18"/>
      <c r="V851" s="18"/>
      <c r="W851" s="18"/>
      <c r="X851" s="18"/>
      <c r="Y851" s="18"/>
      <c r="Z851" s="18"/>
      <c r="AA851" s="18"/>
      <c r="AB851" s="18"/>
      <c r="AC851" s="18"/>
      <c r="AD851" s="18"/>
      <c r="AE851" s="18"/>
      <c r="AF851" s="18"/>
      <c r="AG851" s="18"/>
    </row>
    <row r="852" spans="1:33" ht="16.5" customHeight="1" x14ac:dyDescent="0.3">
      <c r="A852" s="18"/>
      <c r="B852" s="18"/>
      <c r="C852" s="191"/>
      <c r="D852" s="191"/>
      <c r="E852" s="18"/>
      <c r="F852" s="18"/>
      <c r="G852" s="18"/>
      <c r="H852" s="18"/>
      <c r="I852" s="18"/>
      <c r="J852" s="18"/>
      <c r="K852" s="18"/>
      <c r="L852" s="18"/>
      <c r="M852" s="18"/>
      <c r="N852" s="18"/>
      <c r="O852" s="18"/>
      <c r="P852" s="18"/>
      <c r="Q852" s="18"/>
      <c r="R852" s="18"/>
      <c r="S852" s="18"/>
      <c r="T852" s="18"/>
      <c r="U852" s="18"/>
      <c r="V852" s="18"/>
      <c r="W852" s="18"/>
      <c r="X852" s="18"/>
      <c r="Y852" s="18"/>
      <c r="Z852" s="18"/>
      <c r="AA852" s="18"/>
      <c r="AB852" s="18"/>
      <c r="AC852" s="18"/>
      <c r="AD852" s="18"/>
      <c r="AE852" s="18"/>
      <c r="AF852" s="18"/>
      <c r="AG852" s="18"/>
    </row>
    <row r="853" spans="1:33" ht="16.5" customHeight="1" x14ac:dyDescent="0.3">
      <c r="A853" s="18"/>
      <c r="B853" s="18"/>
      <c r="C853" s="191"/>
      <c r="D853" s="191"/>
      <c r="E853" s="18"/>
      <c r="F853" s="18"/>
      <c r="G853" s="18"/>
      <c r="H853" s="18"/>
      <c r="I853" s="18"/>
      <c r="J853" s="18"/>
      <c r="K853" s="18"/>
      <c r="L853" s="18"/>
      <c r="M853" s="18"/>
      <c r="N853" s="18"/>
      <c r="O853" s="18"/>
      <c r="P853" s="18"/>
      <c r="Q853" s="18"/>
      <c r="R853" s="18"/>
      <c r="S853" s="18"/>
      <c r="T853" s="18"/>
      <c r="U853" s="18"/>
      <c r="V853" s="18"/>
      <c r="W853" s="18"/>
      <c r="X853" s="18"/>
      <c r="Y853" s="18"/>
      <c r="Z853" s="18"/>
      <c r="AA853" s="18"/>
      <c r="AB853" s="18"/>
      <c r="AC853" s="18"/>
      <c r="AD853" s="18"/>
      <c r="AE853" s="18"/>
      <c r="AF853" s="18"/>
      <c r="AG853" s="18"/>
    </row>
    <row r="854" spans="1:33" ht="16.5" customHeight="1" x14ac:dyDescent="0.3">
      <c r="A854" s="18"/>
      <c r="B854" s="18"/>
      <c r="C854" s="191"/>
      <c r="D854" s="191"/>
      <c r="E854" s="18"/>
      <c r="F854" s="18"/>
      <c r="G854" s="18"/>
      <c r="H854" s="18"/>
      <c r="I854" s="18"/>
      <c r="J854" s="18"/>
      <c r="K854" s="18"/>
      <c r="L854" s="18"/>
      <c r="M854" s="18"/>
      <c r="N854" s="18"/>
      <c r="O854" s="18"/>
      <c r="P854" s="18"/>
      <c r="Q854" s="18"/>
      <c r="R854" s="18"/>
      <c r="S854" s="18"/>
      <c r="T854" s="18"/>
      <c r="U854" s="18"/>
      <c r="V854" s="18"/>
      <c r="W854" s="18"/>
      <c r="X854" s="18"/>
      <c r="Y854" s="18"/>
      <c r="Z854" s="18"/>
      <c r="AA854" s="18"/>
      <c r="AB854" s="18"/>
      <c r="AC854" s="18"/>
      <c r="AD854" s="18"/>
      <c r="AE854" s="18"/>
      <c r="AF854" s="18"/>
      <c r="AG854" s="18"/>
    </row>
    <row r="855" spans="1:33" ht="16.5" customHeight="1" x14ac:dyDescent="0.3">
      <c r="A855" s="18"/>
      <c r="B855" s="18"/>
      <c r="C855" s="191"/>
      <c r="D855" s="191"/>
      <c r="E855" s="18"/>
      <c r="F855" s="18"/>
      <c r="G855" s="18"/>
      <c r="H855" s="18"/>
      <c r="I855" s="18"/>
      <c r="J855" s="18"/>
      <c r="K855" s="18"/>
      <c r="L855" s="18"/>
      <c r="M855" s="18"/>
      <c r="N855" s="18"/>
      <c r="O855" s="18"/>
      <c r="P855" s="18"/>
      <c r="Q855" s="18"/>
      <c r="R855" s="18"/>
      <c r="S855" s="18"/>
      <c r="T855" s="18"/>
      <c r="U855" s="18"/>
      <c r="V855" s="18"/>
      <c r="W855" s="18"/>
      <c r="X855" s="18"/>
      <c r="Y855" s="18"/>
      <c r="Z855" s="18"/>
      <c r="AA855" s="18"/>
      <c r="AB855" s="18"/>
      <c r="AC855" s="18"/>
      <c r="AD855" s="18"/>
      <c r="AE855" s="18"/>
      <c r="AF855" s="18"/>
      <c r="AG855" s="18"/>
    </row>
    <row r="856" spans="1:33" ht="16.5" customHeight="1" x14ac:dyDescent="0.3">
      <c r="A856" s="18"/>
      <c r="B856" s="18"/>
      <c r="C856" s="191"/>
      <c r="D856" s="191"/>
      <c r="E856" s="18"/>
      <c r="F856" s="18"/>
      <c r="G856" s="18"/>
      <c r="H856" s="18"/>
      <c r="I856" s="18"/>
      <c r="J856" s="18"/>
      <c r="K856" s="18"/>
      <c r="L856" s="18"/>
      <c r="M856" s="18"/>
      <c r="N856" s="18"/>
      <c r="O856" s="18"/>
      <c r="P856" s="18"/>
      <c r="Q856" s="18"/>
      <c r="R856" s="18"/>
      <c r="S856" s="18"/>
      <c r="T856" s="18"/>
      <c r="U856" s="18"/>
      <c r="V856" s="18"/>
      <c r="W856" s="18"/>
      <c r="X856" s="18"/>
      <c r="Y856" s="18"/>
      <c r="Z856" s="18"/>
      <c r="AA856" s="18"/>
      <c r="AB856" s="18"/>
      <c r="AC856" s="18"/>
      <c r="AD856" s="18"/>
      <c r="AE856" s="18"/>
      <c r="AF856" s="18"/>
      <c r="AG856" s="18"/>
    </row>
    <row r="857" spans="1:33" ht="16.5" customHeight="1" x14ac:dyDescent="0.3">
      <c r="A857" s="18"/>
      <c r="B857" s="18"/>
      <c r="C857" s="191"/>
      <c r="D857" s="191"/>
      <c r="E857" s="18"/>
      <c r="F857" s="18"/>
      <c r="G857" s="18"/>
      <c r="H857" s="18"/>
      <c r="I857" s="18"/>
      <c r="J857" s="18"/>
      <c r="K857" s="18"/>
      <c r="L857" s="18"/>
      <c r="M857" s="18"/>
      <c r="N857" s="18"/>
      <c r="O857" s="18"/>
      <c r="P857" s="18"/>
      <c r="Q857" s="18"/>
      <c r="R857" s="18"/>
      <c r="S857" s="18"/>
      <c r="T857" s="18"/>
      <c r="U857" s="18"/>
      <c r="V857" s="18"/>
      <c r="W857" s="18"/>
      <c r="X857" s="18"/>
      <c r="Y857" s="18"/>
      <c r="Z857" s="18"/>
      <c r="AA857" s="18"/>
      <c r="AB857" s="18"/>
      <c r="AC857" s="18"/>
      <c r="AD857" s="18"/>
      <c r="AE857" s="18"/>
      <c r="AF857" s="18"/>
      <c r="AG857" s="18"/>
    </row>
    <row r="858" spans="1:33" ht="16.5" customHeight="1" x14ac:dyDescent="0.3">
      <c r="A858" s="18"/>
      <c r="B858" s="18"/>
      <c r="C858" s="191"/>
      <c r="D858" s="191"/>
      <c r="E858" s="18"/>
      <c r="F858" s="18"/>
      <c r="G858" s="18"/>
      <c r="H858" s="18"/>
      <c r="I858" s="18"/>
      <c r="J858" s="18"/>
      <c r="K858" s="18"/>
      <c r="L858" s="18"/>
      <c r="M858" s="18"/>
      <c r="N858" s="18"/>
      <c r="O858" s="18"/>
      <c r="P858" s="18"/>
      <c r="Q858" s="18"/>
      <c r="R858" s="18"/>
      <c r="S858" s="18"/>
      <c r="T858" s="18"/>
      <c r="U858" s="18"/>
      <c r="V858" s="18"/>
      <c r="W858" s="18"/>
      <c r="X858" s="18"/>
      <c r="Y858" s="18"/>
      <c r="Z858" s="18"/>
      <c r="AA858" s="18"/>
      <c r="AB858" s="18"/>
      <c r="AC858" s="18"/>
      <c r="AD858" s="18"/>
      <c r="AE858" s="18"/>
      <c r="AF858" s="18"/>
      <c r="AG858" s="18"/>
    </row>
    <row r="859" spans="1:33" ht="16.5" customHeight="1" x14ac:dyDescent="0.3">
      <c r="A859" s="18"/>
      <c r="B859" s="18"/>
      <c r="C859" s="191"/>
      <c r="D859" s="191"/>
      <c r="E859" s="18"/>
      <c r="F859" s="18"/>
      <c r="G859" s="18"/>
      <c r="H859" s="18"/>
      <c r="I859" s="18"/>
      <c r="J859" s="18"/>
      <c r="K859" s="18"/>
      <c r="L859" s="18"/>
      <c r="M859" s="18"/>
      <c r="N859" s="18"/>
      <c r="O859" s="18"/>
      <c r="P859" s="18"/>
      <c r="Q859" s="18"/>
      <c r="R859" s="18"/>
      <c r="S859" s="18"/>
      <c r="T859" s="18"/>
      <c r="U859" s="18"/>
      <c r="V859" s="18"/>
      <c r="W859" s="18"/>
      <c r="X859" s="18"/>
      <c r="Y859" s="18"/>
      <c r="Z859" s="18"/>
      <c r="AA859" s="18"/>
      <c r="AB859" s="18"/>
      <c r="AC859" s="18"/>
      <c r="AD859" s="18"/>
      <c r="AE859" s="18"/>
      <c r="AF859" s="18"/>
      <c r="AG859" s="18"/>
    </row>
    <row r="860" spans="1:33" ht="16.5" customHeight="1" x14ac:dyDescent="0.3">
      <c r="A860" s="18"/>
      <c r="B860" s="18"/>
      <c r="C860" s="191"/>
      <c r="D860" s="191"/>
      <c r="E860" s="18"/>
      <c r="F860" s="18"/>
      <c r="G860" s="18"/>
      <c r="H860" s="18"/>
      <c r="I860" s="18"/>
      <c r="J860" s="18"/>
      <c r="K860" s="18"/>
      <c r="L860" s="18"/>
      <c r="M860" s="18"/>
      <c r="N860" s="18"/>
      <c r="O860" s="18"/>
      <c r="P860" s="18"/>
      <c r="Q860" s="18"/>
      <c r="R860" s="18"/>
      <c r="S860" s="18"/>
      <c r="T860" s="18"/>
      <c r="U860" s="18"/>
      <c r="V860" s="18"/>
      <c r="W860" s="18"/>
      <c r="X860" s="18"/>
      <c r="Y860" s="18"/>
      <c r="Z860" s="18"/>
      <c r="AA860" s="18"/>
      <c r="AB860" s="18"/>
      <c r="AC860" s="18"/>
      <c r="AD860" s="18"/>
      <c r="AE860" s="18"/>
      <c r="AF860" s="18"/>
      <c r="AG860" s="18"/>
    </row>
    <row r="861" spans="1:33" ht="16.5" customHeight="1" x14ac:dyDescent="0.3">
      <c r="A861" s="18"/>
      <c r="B861" s="18"/>
      <c r="C861" s="191"/>
      <c r="D861" s="191"/>
      <c r="E861" s="18"/>
      <c r="F861" s="18"/>
      <c r="G861" s="18"/>
      <c r="H861" s="18"/>
      <c r="I861" s="18"/>
      <c r="J861" s="18"/>
      <c r="K861" s="18"/>
      <c r="L861" s="18"/>
      <c r="M861" s="18"/>
      <c r="N861" s="18"/>
      <c r="O861" s="18"/>
      <c r="P861" s="18"/>
      <c r="Q861" s="18"/>
      <c r="R861" s="18"/>
      <c r="S861" s="18"/>
      <c r="T861" s="18"/>
      <c r="U861" s="18"/>
      <c r="V861" s="18"/>
      <c r="W861" s="18"/>
      <c r="X861" s="18"/>
      <c r="Y861" s="18"/>
      <c r="Z861" s="18"/>
      <c r="AA861" s="18"/>
      <c r="AB861" s="18"/>
      <c r="AC861" s="18"/>
      <c r="AD861" s="18"/>
      <c r="AE861" s="18"/>
      <c r="AF861" s="18"/>
      <c r="AG861" s="18"/>
    </row>
    <row r="862" spans="1:33" ht="16.5" customHeight="1" x14ac:dyDescent="0.3">
      <c r="A862" s="18"/>
      <c r="B862" s="18"/>
      <c r="C862" s="191"/>
      <c r="D862" s="191"/>
      <c r="E862" s="18"/>
      <c r="F862" s="18"/>
      <c r="G862" s="18"/>
      <c r="H862" s="18"/>
      <c r="I862" s="18"/>
      <c r="J862" s="18"/>
      <c r="K862" s="18"/>
      <c r="L862" s="18"/>
      <c r="M862" s="18"/>
      <c r="N862" s="18"/>
      <c r="O862" s="18"/>
      <c r="P862" s="18"/>
      <c r="Q862" s="18"/>
      <c r="R862" s="18"/>
      <c r="S862" s="18"/>
      <c r="T862" s="18"/>
      <c r="U862" s="18"/>
      <c r="V862" s="18"/>
      <c r="W862" s="18"/>
      <c r="X862" s="18"/>
      <c r="Y862" s="18"/>
      <c r="Z862" s="18"/>
      <c r="AA862" s="18"/>
      <c r="AB862" s="18"/>
      <c r="AC862" s="18"/>
      <c r="AD862" s="18"/>
      <c r="AE862" s="18"/>
      <c r="AF862" s="18"/>
      <c r="AG862" s="18"/>
    </row>
    <row r="863" spans="1:33" ht="16.5" customHeight="1" x14ac:dyDescent="0.3">
      <c r="A863" s="18"/>
      <c r="B863" s="18"/>
      <c r="C863" s="191"/>
      <c r="D863" s="191"/>
      <c r="E863" s="18"/>
      <c r="F863" s="18"/>
      <c r="G863" s="18"/>
      <c r="H863" s="18"/>
      <c r="I863" s="18"/>
      <c r="J863" s="18"/>
      <c r="K863" s="18"/>
      <c r="L863" s="18"/>
      <c r="M863" s="18"/>
      <c r="N863" s="18"/>
      <c r="O863" s="18"/>
      <c r="P863" s="18"/>
      <c r="Q863" s="18"/>
      <c r="R863" s="18"/>
      <c r="S863" s="18"/>
      <c r="T863" s="18"/>
      <c r="U863" s="18"/>
      <c r="V863" s="18"/>
      <c r="W863" s="18"/>
      <c r="X863" s="18"/>
      <c r="Y863" s="18"/>
      <c r="Z863" s="18"/>
      <c r="AA863" s="18"/>
      <c r="AB863" s="18"/>
      <c r="AC863" s="18"/>
      <c r="AD863" s="18"/>
      <c r="AE863" s="18"/>
      <c r="AF863" s="18"/>
      <c r="AG863" s="18"/>
    </row>
    <row r="864" spans="1:33" ht="16.5" customHeight="1" x14ac:dyDescent="0.3">
      <c r="A864" s="18"/>
      <c r="B864" s="18"/>
      <c r="C864" s="191"/>
      <c r="D864" s="191"/>
      <c r="E864" s="18"/>
      <c r="F864" s="18"/>
      <c r="G864" s="18"/>
      <c r="H864" s="18"/>
      <c r="I864" s="18"/>
      <c r="J864" s="18"/>
      <c r="K864" s="18"/>
      <c r="L864" s="18"/>
      <c r="M864" s="18"/>
      <c r="N864" s="18"/>
      <c r="O864" s="18"/>
      <c r="P864" s="18"/>
      <c r="Q864" s="18"/>
      <c r="R864" s="18"/>
      <c r="S864" s="18"/>
      <c r="T864" s="18"/>
      <c r="U864" s="18"/>
      <c r="V864" s="18"/>
      <c r="W864" s="18"/>
      <c r="X864" s="18"/>
      <c r="Y864" s="18"/>
      <c r="Z864" s="18"/>
      <c r="AA864" s="18"/>
      <c r="AB864" s="18"/>
      <c r="AC864" s="18"/>
      <c r="AD864" s="18"/>
      <c r="AE864" s="18"/>
      <c r="AF864" s="18"/>
      <c r="AG864" s="18"/>
    </row>
    <row r="865" spans="1:33" ht="16.5" customHeight="1" x14ac:dyDescent="0.3">
      <c r="A865" s="18"/>
      <c r="B865" s="18"/>
      <c r="C865" s="191"/>
      <c r="D865" s="191"/>
      <c r="E865" s="18"/>
      <c r="F865" s="18"/>
      <c r="G865" s="18"/>
      <c r="H865" s="18"/>
      <c r="I865" s="18"/>
      <c r="J865" s="18"/>
      <c r="K865" s="18"/>
      <c r="L865" s="18"/>
      <c r="M865" s="18"/>
      <c r="N865" s="18"/>
      <c r="O865" s="18"/>
      <c r="P865" s="18"/>
      <c r="Q865" s="18"/>
      <c r="R865" s="18"/>
      <c r="S865" s="18"/>
      <c r="T865" s="18"/>
      <c r="U865" s="18"/>
      <c r="V865" s="18"/>
      <c r="W865" s="18"/>
      <c r="X865" s="18"/>
      <c r="Y865" s="18"/>
      <c r="Z865" s="18"/>
      <c r="AA865" s="18"/>
      <c r="AB865" s="18"/>
      <c r="AC865" s="18"/>
      <c r="AD865" s="18"/>
      <c r="AE865" s="18"/>
      <c r="AF865" s="18"/>
      <c r="AG865" s="18"/>
    </row>
    <row r="866" spans="1:33" ht="16.5" customHeight="1" x14ac:dyDescent="0.3">
      <c r="A866" s="18"/>
      <c r="B866" s="18"/>
      <c r="C866" s="191"/>
      <c r="D866" s="191"/>
      <c r="E866" s="18"/>
      <c r="F866" s="18"/>
      <c r="G866" s="18"/>
      <c r="H866" s="18"/>
      <c r="I866" s="18"/>
      <c r="J866" s="18"/>
      <c r="K866" s="18"/>
      <c r="L866" s="18"/>
      <c r="M866" s="18"/>
      <c r="N866" s="18"/>
      <c r="O866" s="18"/>
      <c r="P866" s="18"/>
      <c r="Q866" s="18"/>
      <c r="R866" s="18"/>
      <c r="S866" s="18"/>
      <c r="T866" s="18"/>
      <c r="U866" s="18"/>
      <c r="V866" s="18"/>
      <c r="W866" s="18"/>
      <c r="X866" s="18"/>
      <c r="Y866" s="18"/>
      <c r="Z866" s="18"/>
      <c r="AA866" s="18"/>
      <c r="AB866" s="18"/>
      <c r="AC866" s="18"/>
      <c r="AD866" s="18"/>
      <c r="AE866" s="18"/>
      <c r="AF866" s="18"/>
      <c r="AG866" s="18"/>
    </row>
    <row r="867" spans="1:33" ht="16.5" customHeight="1" x14ac:dyDescent="0.3">
      <c r="A867" s="18"/>
      <c r="B867" s="18"/>
      <c r="C867" s="191"/>
      <c r="D867" s="191"/>
      <c r="E867" s="18"/>
      <c r="F867" s="18"/>
      <c r="G867" s="18"/>
      <c r="H867" s="18"/>
      <c r="I867" s="18"/>
      <c r="J867" s="18"/>
      <c r="K867" s="18"/>
      <c r="L867" s="18"/>
      <c r="M867" s="18"/>
      <c r="N867" s="18"/>
      <c r="O867" s="18"/>
      <c r="P867" s="18"/>
      <c r="Q867" s="18"/>
      <c r="R867" s="18"/>
      <c r="S867" s="18"/>
      <c r="T867" s="18"/>
      <c r="U867" s="18"/>
      <c r="V867" s="18"/>
      <c r="W867" s="18"/>
      <c r="X867" s="18"/>
      <c r="Y867" s="18"/>
      <c r="Z867" s="18"/>
      <c r="AA867" s="18"/>
      <c r="AB867" s="18"/>
      <c r="AC867" s="18"/>
      <c r="AD867" s="18"/>
      <c r="AE867" s="18"/>
      <c r="AF867" s="18"/>
      <c r="AG867" s="18"/>
    </row>
    <row r="868" spans="1:33" ht="16.5" customHeight="1" x14ac:dyDescent="0.3">
      <c r="A868" s="18"/>
      <c r="B868" s="18"/>
      <c r="C868" s="191"/>
      <c r="D868" s="191"/>
      <c r="E868" s="18"/>
      <c r="F868" s="18"/>
      <c r="G868" s="18"/>
      <c r="H868" s="18"/>
      <c r="I868" s="18"/>
      <c r="J868" s="18"/>
      <c r="K868" s="18"/>
      <c r="L868" s="18"/>
      <c r="M868" s="18"/>
      <c r="N868" s="18"/>
      <c r="O868" s="18"/>
      <c r="P868" s="18"/>
      <c r="Q868" s="18"/>
      <c r="R868" s="18"/>
      <c r="S868" s="18"/>
      <c r="T868" s="18"/>
      <c r="U868" s="18"/>
      <c r="V868" s="18"/>
      <c r="W868" s="18"/>
      <c r="X868" s="18"/>
      <c r="Y868" s="18"/>
      <c r="Z868" s="18"/>
      <c r="AA868" s="18"/>
      <c r="AB868" s="18"/>
      <c r="AC868" s="18"/>
      <c r="AD868" s="18"/>
      <c r="AE868" s="18"/>
      <c r="AF868" s="18"/>
      <c r="AG868" s="18"/>
    </row>
    <row r="869" spans="1:33" ht="16.5" customHeight="1" x14ac:dyDescent="0.3">
      <c r="A869" s="18"/>
      <c r="B869" s="18"/>
      <c r="C869" s="191"/>
      <c r="D869" s="191"/>
      <c r="E869" s="18"/>
      <c r="F869" s="18"/>
      <c r="G869" s="18"/>
      <c r="H869" s="18"/>
      <c r="I869" s="18"/>
      <c r="J869" s="18"/>
      <c r="K869" s="18"/>
      <c r="L869" s="18"/>
      <c r="M869" s="18"/>
      <c r="N869" s="18"/>
      <c r="O869" s="18"/>
      <c r="P869" s="18"/>
      <c r="Q869" s="18"/>
      <c r="R869" s="18"/>
      <c r="S869" s="18"/>
      <c r="T869" s="18"/>
      <c r="U869" s="18"/>
      <c r="V869" s="18"/>
      <c r="W869" s="18"/>
      <c r="X869" s="18"/>
      <c r="Y869" s="18"/>
      <c r="Z869" s="18"/>
      <c r="AA869" s="18"/>
      <c r="AB869" s="18"/>
      <c r="AC869" s="18"/>
      <c r="AD869" s="18"/>
      <c r="AE869" s="18"/>
      <c r="AF869" s="18"/>
      <c r="AG869" s="18"/>
    </row>
    <row r="870" spans="1:33" ht="16.5" customHeight="1" x14ac:dyDescent="0.3">
      <c r="A870" s="18"/>
      <c r="B870" s="18"/>
      <c r="C870" s="191"/>
      <c r="D870" s="191"/>
      <c r="E870" s="18"/>
      <c r="F870" s="18"/>
      <c r="G870" s="18"/>
      <c r="H870" s="18"/>
      <c r="I870" s="18"/>
      <c r="J870" s="18"/>
      <c r="K870" s="18"/>
      <c r="L870" s="18"/>
      <c r="M870" s="18"/>
      <c r="N870" s="18"/>
      <c r="O870" s="18"/>
      <c r="P870" s="18"/>
      <c r="Q870" s="18"/>
      <c r="R870" s="18"/>
      <c r="S870" s="18"/>
      <c r="T870" s="18"/>
      <c r="U870" s="18"/>
      <c r="V870" s="18"/>
      <c r="W870" s="18"/>
      <c r="X870" s="18"/>
      <c r="Y870" s="18"/>
      <c r="Z870" s="18"/>
      <c r="AA870" s="18"/>
      <c r="AB870" s="18"/>
      <c r="AC870" s="18"/>
      <c r="AD870" s="18"/>
      <c r="AE870" s="18"/>
      <c r="AF870" s="18"/>
      <c r="AG870" s="18"/>
    </row>
    <row r="871" spans="1:33" ht="16.5" customHeight="1" x14ac:dyDescent="0.3">
      <c r="A871" s="18"/>
      <c r="B871" s="18"/>
      <c r="C871" s="191"/>
      <c r="D871" s="191"/>
      <c r="E871" s="18"/>
      <c r="F871" s="18"/>
      <c r="G871" s="18"/>
      <c r="H871" s="18"/>
      <c r="I871" s="18"/>
      <c r="J871" s="18"/>
      <c r="K871" s="18"/>
      <c r="L871" s="18"/>
      <c r="M871" s="18"/>
      <c r="N871" s="18"/>
      <c r="O871" s="18"/>
      <c r="P871" s="18"/>
      <c r="Q871" s="18"/>
      <c r="R871" s="18"/>
      <c r="S871" s="18"/>
      <c r="T871" s="18"/>
      <c r="U871" s="18"/>
      <c r="V871" s="18"/>
      <c r="W871" s="18"/>
      <c r="X871" s="18"/>
      <c r="Y871" s="18"/>
      <c r="Z871" s="18"/>
      <c r="AA871" s="18"/>
      <c r="AB871" s="18"/>
      <c r="AC871" s="18"/>
      <c r="AD871" s="18"/>
      <c r="AE871" s="18"/>
      <c r="AF871" s="18"/>
      <c r="AG871" s="18"/>
    </row>
    <row r="872" spans="1:33" ht="16.5" customHeight="1" x14ac:dyDescent="0.3">
      <c r="A872" s="18"/>
      <c r="B872" s="18"/>
      <c r="C872" s="191"/>
      <c r="D872" s="191"/>
      <c r="E872" s="18"/>
      <c r="F872" s="18"/>
      <c r="G872" s="18"/>
      <c r="H872" s="18"/>
      <c r="I872" s="18"/>
      <c r="J872" s="18"/>
      <c r="K872" s="18"/>
      <c r="L872" s="18"/>
      <c r="M872" s="18"/>
      <c r="N872" s="18"/>
      <c r="O872" s="18"/>
      <c r="P872" s="18"/>
      <c r="Q872" s="18"/>
      <c r="R872" s="18"/>
      <c r="S872" s="18"/>
      <c r="T872" s="18"/>
      <c r="U872" s="18"/>
      <c r="V872" s="18"/>
      <c r="W872" s="18"/>
      <c r="X872" s="18"/>
      <c r="Y872" s="18"/>
      <c r="Z872" s="18"/>
      <c r="AA872" s="18"/>
      <c r="AB872" s="18"/>
      <c r="AC872" s="18"/>
      <c r="AD872" s="18"/>
      <c r="AE872" s="18"/>
      <c r="AF872" s="18"/>
      <c r="AG872" s="18"/>
    </row>
    <row r="873" spans="1:33" ht="16.5" customHeight="1" x14ac:dyDescent="0.3">
      <c r="A873" s="18"/>
      <c r="B873" s="18"/>
      <c r="C873" s="191"/>
      <c r="D873" s="191"/>
      <c r="E873" s="18"/>
      <c r="F873" s="18"/>
      <c r="G873" s="18"/>
      <c r="H873" s="18"/>
      <c r="I873" s="18"/>
      <c r="J873" s="18"/>
      <c r="K873" s="18"/>
      <c r="L873" s="18"/>
      <c r="M873" s="18"/>
      <c r="N873" s="18"/>
      <c r="O873" s="18"/>
      <c r="P873" s="18"/>
      <c r="Q873" s="18"/>
      <c r="R873" s="18"/>
      <c r="S873" s="18"/>
      <c r="T873" s="18"/>
      <c r="U873" s="18"/>
      <c r="V873" s="18"/>
      <c r="W873" s="18"/>
      <c r="X873" s="18"/>
      <c r="Y873" s="18"/>
      <c r="Z873" s="18"/>
      <c r="AA873" s="18"/>
      <c r="AB873" s="18"/>
      <c r="AC873" s="18"/>
      <c r="AD873" s="18"/>
      <c r="AE873" s="18"/>
      <c r="AF873" s="18"/>
      <c r="AG873" s="18"/>
    </row>
    <row r="874" spans="1:33" ht="16.5" customHeight="1" x14ac:dyDescent="0.3">
      <c r="A874" s="18"/>
      <c r="B874" s="18"/>
      <c r="C874" s="191"/>
      <c r="D874" s="191"/>
      <c r="E874" s="18"/>
      <c r="F874" s="18"/>
      <c r="G874" s="18"/>
      <c r="H874" s="18"/>
      <c r="I874" s="18"/>
      <c r="J874" s="18"/>
      <c r="K874" s="18"/>
      <c r="L874" s="18"/>
      <c r="M874" s="18"/>
      <c r="N874" s="18"/>
      <c r="O874" s="18"/>
      <c r="P874" s="18"/>
      <c r="Q874" s="18"/>
      <c r="R874" s="18"/>
      <c r="S874" s="18"/>
      <c r="T874" s="18"/>
      <c r="U874" s="18"/>
      <c r="V874" s="18"/>
      <c r="W874" s="18"/>
      <c r="X874" s="18"/>
      <c r="Y874" s="18"/>
      <c r="Z874" s="18"/>
      <c r="AA874" s="18"/>
      <c r="AB874" s="18"/>
      <c r="AC874" s="18"/>
      <c r="AD874" s="18"/>
      <c r="AE874" s="18"/>
      <c r="AF874" s="18"/>
      <c r="AG874" s="18"/>
    </row>
    <row r="875" spans="1:33" ht="16.5" customHeight="1" x14ac:dyDescent="0.3">
      <c r="A875" s="18"/>
      <c r="B875" s="18"/>
      <c r="C875" s="191"/>
      <c r="D875" s="191"/>
      <c r="E875" s="18"/>
      <c r="F875" s="18"/>
      <c r="G875" s="18"/>
      <c r="H875" s="18"/>
      <c r="I875" s="18"/>
      <c r="J875" s="18"/>
      <c r="K875" s="18"/>
      <c r="L875" s="18"/>
      <c r="M875" s="18"/>
      <c r="N875" s="18"/>
      <c r="O875" s="18"/>
      <c r="P875" s="18"/>
      <c r="Q875" s="18"/>
      <c r="R875" s="18"/>
      <c r="S875" s="18"/>
      <c r="T875" s="18"/>
      <c r="U875" s="18"/>
      <c r="V875" s="18"/>
      <c r="W875" s="18"/>
      <c r="X875" s="18"/>
      <c r="Y875" s="18"/>
      <c r="Z875" s="18"/>
      <c r="AA875" s="18"/>
      <c r="AB875" s="18"/>
      <c r="AC875" s="18"/>
      <c r="AD875" s="18"/>
      <c r="AE875" s="18"/>
      <c r="AF875" s="18"/>
      <c r="AG875" s="18"/>
    </row>
    <row r="876" spans="1:33" ht="16.5" customHeight="1" x14ac:dyDescent="0.3">
      <c r="A876" s="18"/>
      <c r="B876" s="18"/>
      <c r="C876" s="191"/>
      <c r="D876" s="191"/>
      <c r="E876" s="18"/>
      <c r="F876" s="18"/>
      <c r="G876" s="18"/>
      <c r="H876" s="18"/>
      <c r="I876" s="18"/>
      <c r="J876" s="18"/>
      <c r="K876" s="18"/>
      <c r="L876" s="18"/>
      <c r="M876" s="18"/>
      <c r="N876" s="18"/>
      <c r="O876" s="18"/>
      <c r="P876" s="18"/>
      <c r="Q876" s="18"/>
      <c r="R876" s="18"/>
      <c r="S876" s="18"/>
      <c r="T876" s="18"/>
      <c r="U876" s="18"/>
      <c r="V876" s="18"/>
      <c r="W876" s="18"/>
      <c r="X876" s="18"/>
      <c r="Y876" s="18"/>
      <c r="Z876" s="18"/>
      <c r="AA876" s="18"/>
      <c r="AB876" s="18"/>
      <c r="AC876" s="18"/>
      <c r="AD876" s="18"/>
      <c r="AE876" s="18"/>
      <c r="AF876" s="18"/>
      <c r="AG876" s="18"/>
    </row>
    <row r="877" spans="1:33" ht="16.5" customHeight="1" x14ac:dyDescent="0.3">
      <c r="A877" s="18"/>
      <c r="B877" s="18"/>
      <c r="C877" s="191"/>
      <c r="D877" s="191"/>
      <c r="E877" s="18"/>
      <c r="F877" s="18"/>
      <c r="G877" s="18"/>
      <c r="H877" s="18"/>
      <c r="I877" s="18"/>
      <c r="J877" s="18"/>
      <c r="K877" s="18"/>
      <c r="L877" s="18"/>
      <c r="M877" s="18"/>
      <c r="N877" s="18"/>
      <c r="O877" s="18"/>
      <c r="P877" s="18"/>
      <c r="Q877" s="18"/>
      <c r="R877" s="18"/>
      <c r="S877" s="18"/>
      <c r="T877" s="18"/>
      <c r="U877" s="18"/>
      <c r="V877" s="18"/>
      <c r="W877" s="18"/>
      <c r="X877" s="18"/>
      <c r="Y877" s="18"/>
      <c r="Z877" s="18"/>
      <c r="AA877" s="18"/>
      <c r="AB877" s="18"/>
      <c r="AC877" s="18"/>
      <c r="AD877" s="18"/>
      <c r="AE877" s="18"/>
      <c r="AF877" s="18"/>
      <c r="AG877" s="18"/>
    </row>
    <row r="878" spans="1:33" ht="16.5" customHeight="1" x14ac:dyDescent="0.3">
      <c r="A878" s="18"/>
      <c r="B878" s="18"/>
      <c r="C878" s="191"/>
      <c r="D878" s="191"/>
      <c r="E878" s="18"/>
      <c r="F878" s="18"/>
      <c r="G878" s="18"/>
      <c r="H878" s="18"/>
      <c r="I878" s="18"/>
      <c r="J878" s="18"/>
      <c r="K878" s="18"/>
      <c r="L878" s="18"/>
      <c r="M878" s="18"/>
      <c r="N878" s="18"/>
      <c r="O878" s="18"/>
      <c r="P878" s="18"/>
      <c r="Q878" s="18"/>
      <c r="R878" s="18"/>
      <c r="S878" s="18"/>
      <c r="T878" s="18"/>
      <c r="U878" s="18"/>
      <c r="V878" s="18"/>
      <c r="W878" s="18"/>
      <c r="X878" s="18"/>
      <c r="Y878" s="18"/>
      <c r="Z878" s="18"/>
      <c r="AA878" s="18"/>
      <c r="AB878" s="18"/>
      <c r="AC878" s="18"/>
      <c r="AD878" s="18"/>
      <c r="AE878" s="18"/>
      <c r="AF878" s="18"/>
      <c r="AG878" s="18"/>
    </row>
    <row r="879" spans="1:33" ht="16.5" customHeight="1" x14ac:dyDescent="0.3">
      <c r="A879" s="18"/>
      <c r="B879" s="18"/>
      <c r="C879" s="191"/>
      <c r="D879" s="191"/>
      <c r="E879" s="18"/>
      <c r="F879" s="18"/>
      <c r="G879" s="18"/>
      <c r="H879" s="18"/>
      <c r="I879" s="18"/>
      <c r="J879" s="18"/>
      <c r="K879" s="18"/>
      <c r="L879" s="18"/>
      <c r="M879" s="18"/>
      <c r="N879" s="18"/>
      <c r="O879" s="18"/>
      <c r="P879" s="18"/>
      <c r="Q879" s="18"/>
      <c r="R879" s="18"/>
      <c r="S879" s="18"/>
      <c r="T879" s="18"/>
      <c r="U879" s="18"/>
      <c r="V879" s="18"/>
      <c r="W879" s="18"/>
      <c r="X879" s="18"/>
      <c r="Y879" s="18"/>
      <c r="Z879" s="18"/>
      <c r="AA879" s="18"/>
      <c r="AB879" s="18"/>
      <c r="AC879" s="18"/>
      <c r="AD879" s="18"/>
      <c r="AE879" s="18"/>
      <c r="AF879" s="18"/>
      <c r="AG879" s="18"/>
    </row>
    <row r="880" spans="1:33" ht="16.5" customHeight="1" x14ac:dyDescent="0.3">
      <c r="A880" s="18"/>
      <c r="B880" s="18"/>
      <c r="C880" s="191"/>
      <c r="D880" s="191"/>
      <c r="E880" s="18"/>
      <c r="F880" s="18"/>
      <c r="G880" s="18"/>
      <c r="H880" s="18"/>
      <c r="I880" s="18"/>
      <c r="J880" s="18"/>
      <c r="K880" s="18"/>
      <c r="L880" s="18"/>
      <c r="M880" s="18"/>
      <c r="N880" s="18"/>
      <c r="O880" s="18"/>
      <c r="P880" s="18"/>
      <c r="Q880" s="18"/>
      <c r="R880" s="18"/>
      <c r="S880" s="18"/>
      <c r="T880" s="18"/>
      <c r="U880" s="18"/>
      <c r="V880" s="18"/>
      <c r="W880" s="18"/>
      <c r="X880" s="18"/>
      <c r="Y880" s="18"/>
      <c r="Z880" s="18"/>
      <c r="AA880" s="18"/>
      <c r="AB880" s="18"/>
      <c r="AC880" s="18"/>
      <c r="AD880" s="18"/>
      <c r="AE880" s="18"/>
      <c r="AF880" s="18"/>
      <c r="AG880" s="18"/>
    </row>
    <row r="881" spans="1:33" ht="16.5" customHeight="1" x14ac:dyDescent="0.3">
      <c r="A881" s="18"/>
      <c r="B881" s="18"/>
      <c r="C881" s="191"/>
      <c r="D881" s="191"/>
      <c r="E881" s="18"/>
      <c r="F881" s="18"/>
      <c r="G881" s="18"/>
      <c r="H881" s="18"/>
      <c r="I881" s="18"/>
      <c r="J881" s="18"/>
      <c r="K881" s="18"/>
      <c r="L881" s="18"/>
      <c r="M881" s="18"/>
      <c r="N881" s="18"/>
      <c r="O881" s="18"/>
      <c r="P881" s="18"/>
      <c r="Q881" s="18"/>
      <c r="R881" s="18"/>
      <c r="S881" s="18"/>
      <c r="T881" s="18"/>
      <c r="U881" s="18"/>
      <c r="V881" s="18"/>
      <c r="W881" s="18"/>
      <c r="X881" s="18"/>
      <c r="Y881" s="18"/>
      <c r="Z881" s="18"/>
      <c r="AA881" s="18"/>
      <c r="AB881" s="18"/>
      <c r="AC881" s="18"/>
      <c r="AD881" s="18"/>
      <c r="AE881" s="18"/>
      <c r="AF881" s="18"/>
      <c r="AG881" s="18"/>
    </row>
    <row r="882" spans="1:33" ht="16.5" customHeight="1" x14ac:dyDescent="0.3">
      <c r="A882" s="18"/>
      <c r="B882" s="18"/>
      <c r="C882" s="191"/>
      <c r="D882" s="191"/>
      <c r="E882" s="18"/>
      <c r="F882" s="18"/>
      <c r="G882" s="18"/>
      <c r="H882" s="18"/>
      <c r="I882" s="18"/>
      <c r="J882" s="18"/>
      <c r="K882" s="18"/>
      <c r="L882" s="18"/>
      <c r="M882" s="18"/>
      <c r="N882" s="18"/>
      <c r="O882" s="18"/>
      <c r="P882" s="18"/>
      <c r="Q882" s="18"/>
      <c r="R882" s="18"/>
      <c r="S882" s="18"/>
      <c r="T882" s="18"/>
      <c r="U882" s="18"/>
      <c r="V882" s="18"/>
      <c r="W882" s="18"/>
      <c r="X882" s="18"/>
      <c r="Y882" s="18"/>
      <c r="Z882" s="18"/>
      <c r="AA882" s="18"/>
      <c r="AB882" s="18"/>
      <c r="AC882" s="18"/>
      <c r="AD882" s="18"/>
      <c r="AE882" s="18"/>
      <c r="AF882" s="18"/>
      <c r="AG882" s="18"/>
    </row>
    <row r="883" spans="1:33" ht="16.5" customHeight="1" x14ac:dyDescent="0.3">
      <c r="A883" s="18"/>
      <c r="B883" s="18"/>
      <c r="C883" s="191"/>
      <c r="D883" s="191"/>
      <c r="E883" s="18"/>
      <c r="F883" s="18"/>
      <c r="G883" s="18"/>
      <c r="H883" s="18"/>
      <c r="I883" s="18"/>
      <c r="J883" s="18"/>
      <c r="K883" s="18"/>
      <c r="L883" s="18"/>
      <c r="M883" s="18"/>
      <c r="N883" s="18"/>
      <c r="O883" s="18"/>
      <c r="P883" s="18"/>
      <c r="Q883" s="18"/>
      <c r="R883" s="18"/>
      <c r="S883" s="18"/>
      <c r="T883" s="18"/>
      <c r="U883" s="18"/>
      <c r="V883" s="18"/>
      <c r="W883" s="18"/>
      <c r="X883" s="18"/>
      <c r="Y883" s="18"/>
      <c r="Z883" s="18"/>
      <c r="AA883" s="18"/>
      <c r="AB883" s="18"/>
      <c r="AC883" s="18"/>
      <c r="AD883" s="18"/>
      <c r="AE883" s="18"/>
      <c r="AF883" s="18"/>
      <c r="AG883" s="18"/>
    </row>
    <row r="884" spans="1:33" ht="16.5" customHeight="1" x14ac:dyDescent="0.3">
      <c r="A884" s="18"/>
      <c r="B884" s="18"/>
      <c r="C884" s="191"/>
      <c r="D884" s="191"/>
      <c r="E884" s="18"/>
      <c r="F884" s="18"/>
      <c r="G884" s="18"/>
      <c r="H884" s="18"/>
      <c r="I884" s="18"/>
      <c r="J884" s="18"/>
      <c r="K884" s="18"/>
      <c r="L884" s="18"/>
      <c r="M884" s="18"/>
      <c r="N884" s="18"/>
      <c r="O884" s="18"/>
      <c r="P884" s="18"/>
      <c r="Q884" s="18"/>
      <c r="R884" s="18"/>
      <c r="S884" s="18"/>
      <c r="T884" s="18"/>
      <c r="U884" s="18"/>
      <c r="V884" s="18"/>
      <c r="W884" s="18"/>
      <c r="X884" s="18"/>
      <c r="Y884" s="18"/>
      <c r="Z884" s="18"/>
      <c r="AA884" s="18"/>
      <c r="AB884" s="18"/>
      <c r="AC884" s="18"/>
      <c r="AD884" s="18"/>
      <c r="AE884" s="18"/>
      <c r="AF884" s="18"/>
      <c r="AG884" s="18"/>
    </row>
    <row r="885" spans="1:33" ht="16.5" customHeight="1" x14ac:dyDescent="0.3">
      <c r="A885" s="18"/>
      <c r="B885" s="18"/>
      <c r="C885" s="191"/>
      <c r="D885" s="191"/>
      <c r="E885" s="18"/>
      <c r="F885" s="18"/>
      <c r="G885" s="18"/>
      <c r="H885" s="18"/>
      <c r="I885" s="18"/>
      <c r="J885" s="18"/>
      <c r="K885" s="18"/>
      <c r="L885" s="18"/>
      <c r="M885" s="18"/>
      <c r="N885" s="18"/>
      <c r="O885" s="18"/>
      <c r="P885" s="18"/>
      <c r="Q885" s="18"/>
      <c r="R885" s="18"/>
      <c r="S885" s="18"/>
      <c r="T885" s="18"/>
      <c r="U885" s="18"/>
      <c r="V885" s="18"/>
      <c r="W885" s="18"/>
      <c r="X885" s="18"/>
      <c r="Y885" s="18"/>
      <c r="Z885" s="18"/>
      <c r="AA885" s="18"/>
      <c r="AB885" s="18"/>
      <c r="AC885" s="18"/>
      <c r="AD885" s="18"/>
      <c r="AE885" s="18"/>
      <c r="AF885" s="18"/>
      <c r="AG885" s="18"/>
    </row>
    <row r="886" spans="1:33" ht="16.5" customHeight="1" x14ac:dyDescent="0.3">
      <c r="A886" s="18"/>
      <c r="B886" s="18"/>
      <c r="C886" s="191"/>
      <c r="D886" s="191"/>
      <c r="E886" s="18"/>
      <c r="F886" s="18"/>
      <c r="G886" s="18"/>
      <c r="H886" s="18"/>
      <c r="I886" s="18"/>
      <c r="J886" s="18"/>
      <c r="K886" s="18"/>
      <c r="L886" s="18"/>
      <c r="M886" s="18"/>
      <c r="N886" s="18"/>
      <c r="O886" s="18"/>
      <c r="P886" s="18"/>
      <c r="Q886" s="18"/>
      <c r="R886" s="18"/>
      <c r="S886" s="18"/>
      <c r="T886" s="18"/>
      <c r="U886" s="18"/>
      <c r="V886" s="18"/>
      <c r="W886" s="18"/>
      <c r="X886" s="18"/>
      <c r="Y886" s="18"/>
      <c r="Z886" s="18"/>
      <c r="AA886" s="18"/>
      <c r="AB886" s="18"/>
      <c r="AC886" s="18"/>
      <c r="AD886" s="18"/>
      <c r="AE886" s="18"/>
      <c r="AF886" s="18"/>
      <c r="AG886" s="18"/>
    </row>
    <row r="887" spans="1:33" ht="16.5" customHeight="1" x14ac:dyDescent="0.3">
      <c r="A887" s="18"/>
      <c r="B887" s="18"/>
      <c r="C887" s="191"/>
      <c r="D887" s="191"/>
      <c r="E887" s="18"/>
      <c r="F887" s="18"/>
      <c r="G887" s="18"/>
      <c r="H887" s="18"/>
      <c r="I887" s="18"/>
      <c r="J887" s="18"/>
      <c r="K887" s="18"/>
      <c r="L887" s="18"/>
      <c r="M887" s="18"/>
      <c r="N887" s="18"/>
      <c r="O887" s="18"/>
      <c r="P887" s="18"/>
      <c r="Q887" s="18"/>
      <c r="R887" s="18"/>
      <c r="S887" s="18"/>
      <c r="T887" s="18"/>
      <c r="U887" s="18"/>
      <c r="V887" s="18"/>
      <c r="W887" s="18"/>
      <c r="X887" s="18"/>
      <c r="Y887" s="18"/>
      <c r="Z887" s="18"/>
      <c r="AA887" s="18"/>
      <c r="AB887" s="18"/>
      <c r="AC887" s="18"/>
      <c r="AD887" s="18"/>
      <c r="AE887" s="18"/>
      <c r="AF887" s="18"/>
      <c r="AG887" s="18"/>
    </row>
    <row r="888" spans="1:33" ht="16.5" customHeight="1" x14ac:dyDescent="0.3">
      <c r="A888" s="18"/>
      <c r="B888" s="18"/>
      <c r="C888" s="191"/>
      <c r="D888" s="191"/>
      <c r="E888" s="18"/>
      <c r="F888" s="18"/>
      <c r="G888" s="18"/>
      <c r="H888" s="18"/>
      <c r="I888" s="18"/>
      <c r="J888" s="18"/>
      <c r="K888" s="18"/>
      <c r="L888" s="18"/>
      <c r="M888" s="18"/>
      <c r="N888" s="18"/>
      <c r="O888" s="18"/>
      <c r="P888" s="18"/>
      <c r="Q888" s="18"/>
      <c r="R888" s="18"/>
      <c r="S888" s="18"/>
      <c r="T888" s="18"/>
      <c r="U888" s="18"/>
      <c r="V888" s="18"/>
      <c r="W888" s="18"/>
      <c r="X888" s="18"/>
      <c r="Y888" s="18"/>
      <c r="Z888" s="18"/>
      <c r="AA888" s="18"/>
      <c r="AB888" s="18"/>
      <c r="AC888" s="18"/>
      <c r="AD888" s="18"/>
      <c r="AE888" s="18"/>
      <c r="AF888" s="18"/>
      <c r="AG888" s="18"/>
    </row>
    <row r="889" spans="1:33" ht="16.5" customHeight="1" x14ac:dyDescent="0.3">
      <c r="A889" s="18"/>
      <c r="B889" s="18"/>
      <c r="C889" s="191"/>
      <c r="D889" s="191"/>
      <c r="E889" s="18"/>
      <c r="F889" s="18"/>
      <c r="G889" s="18"/>
      <c r="H889" s="18"/>
      <c r="I889" s="18"/>
      <c r="J889" s="18"/>
      <c r="K889" s="18"/>
      <c r="L889" s="18"/>
      <c r="M889" s="18"/>
      <c r="N889" s="18"/>
      <c r="O889" s="18"/>
      <c r="P889" s="18"/>
      <c r="Q889" s="18"/>
      <c r="R889" s="18"/>
      <c r="S889" s="18"/>
      <c r="T889" s="18"/>
      <c r="U889" s="18"/>
      <c r="V889" s="18"/>
      <c r="W889" s="18"/>
      <c r="X889" s="18"/>
      <c r="Y889" s="18"/>
      <c r="Z889" s="18"/>
      <c r="AA889" s="18"/>
      <c r="AB889" s="18"/>
      <c r="AC889" s="18"/>
      <c r="AD889" s="18"/>
      <c r="AE889" s="18"/>
      <c r="AF889" s="18"/>
      <c r="AG889" s="18"/>
    </row>
    <row r="890" spans="1:33" ht="16.5" customHeight="1" x14ac:dyDescent="0.3">
      <c r="A890" s="18"/>
      <c r="B890" s="18"/>
      <c r="C890" s="191"/>
      <c r="D890" s="191"/>
      <c r="E890" s="18"/>
      <c r="F890" s="18"/>
      <c r="G890" s="18"/>
      <c r="H890" s="18"/>
      <c r="I890" s="18"/>
      <c r="J890" s="18"/>
      <c r="K890" s="18"/>
      <c r="L890" s="18"/>
      <c r="M890" s="18"/>
      <c r="N890" s="18"/>
      <c r="O890" s="18"/>
      <c r="P890" s="18"/>
      <c r="Q890" s="18"/>
      <c r="R890" s="18"/>
      <c r="S890" s="18"/>
      <c r="T890" s="18"/>
      <c r="U890" s="18"/>
      <c r="V890" s="18"/>
      <c r="W890" s="18"/>
      <c r="X890" s="18"/>
      <c r="Y890" s="18"/>
      <c r="Z890" s="18"/>
      <c r="AA890" s="18"/>
      <c r="AB890" s="18"/>
      <c r="AC890" s="18"/>
      <c r="AD890" s="18"/>
      <c r="AE890" s="18"/>
      <c r="AF890" s="18"/>
      <c r="AG890" s="18"/>
    </row>
    <row r="891" spans="1:33" ht="16.5" customHeight="1" x14ac:dyDescent="0.3">
      <c r="A891" s="18"/>
      <c r="B891" s="18"/>
      <c r="C891" s="191"/>
      <c r="D891" s="191"/>
      <c r="E891" s="18"/>
      <c r="F891" s="18"/>
      <c r="G891" s="18"/>
      <c r="H891" s="18"/>
      <c r="I891" s="18"/>
      <c r="J891" s="18"/>
      <c r="K891" s="18"/>
      <c r="L891" s="18"/>
      <c r="M891" s="18"/>
      <c r="N891" s="18"/>
      <c r="O891" s="18"/>
      <c r="P891" s="18"/>
      <c r="Q891" s="18"/>
      <c r="R891" s="18"/>
      <c r="S891" s="18"/>
      <c r="T891" s="18"/>
      <c r="U891" s="18"/>
      <c r="V891" s="18"/>
      <c r="W891" s="18"/>
      <c r="X891" s="18"/>
      <c r="Y891" s="18"/>
      <c r="Z891" s="18"/>
      <c r="AA891" s="18"/>
      <c r="AB891" s="18"/>
      <c r="AC891" s="18"/>
      <c r="AD891" s="18"/>
      <c r="AE891" s="18"/>
      <c r="AF891" s="18"/>
      <c r="AG891" s="18"/>
    </row>
    <row r="892" spans="1:33" ht="16.5" customHeight="1" x14ac:dyDescent="0.3">
      <c r="A892" s="18"/>
      <c r="B892" s="18"/>
      <c r="C892" s="191"/>
      <c r="D892" s="191"/>
      <c r="E892" s="18"/>
      <c r="F892" s="18"/>
      <c r="G892" s="18"/>
      <c r="H892" s="18"/>
      <c r="I892" s="18"/>
      <c r="J892" s="18"/>
      <c r="K892" s="18"/>
      <c r="L892" s="18"/>
      <c r="M892" s="18"/>
      <c r="N892" s="18"/>
      <c r="O892" s="18"/>
      <c r="P892" s="18"/>
      <c r="Q892" s="18"/>
      <c r="R892" s="18"/>
      <c r="S892" s="18"/>
      <c r="T892" s="18"/>
      <c r="U892" s="18"/>
      <c r="V892" s="18"/>
      <c r="W892" s="18"/>
      <c r="X892" s="18"/>
      <c r="Y892" s="18"/>
      <c r="Z892" s="18"/>
      <c r="AA892" s="18"/>
      <c r="AB892" s="18"/>
      <c r="AC892" s="18"/>
      <c r="AD892" s="18"/>
      <c r="AE892" s="18"/>
      <c r="AF892" s="18"/>
      <c r="AG892" s="18"/>
    </row>
    <row r="893" spans="1:33" ht="16.5" customHeight="1" x14ac:dyDescent="0.3">
      <c r="A893" s="18"/>
      <c r="B893" s="18"/>
      <c r="C893" s="191"/>
      <c r="D893" s="191"/>
      <c r="E893" s="18"/>
      <c r="F893" s="18"/>
      <c r="G893" s="18"/>
      <c r="H893" s="18"/>
      <c r="I893" s="18"/>
      <c r="J893" s="18"/>
      <c r="K893" s="18"/>
      <c r="L893" s="18"/>
      <c r="M893" s="18"/>
      <c r="N893" s="18"/>
      <c r="O893" s="18"/>
      <c r="P893" s="18"/>
      <c r="Q893" s="18"/>
      <c r="R893" s="18"/>
      <c r="S893" s="18"/>
      <c r="T893" s="18"/>
      <c r="U893" s="18"/>
      <c r="V893" s="18"/>
      <c r="W893" s="18"/>
      <c r="X893" s="18"/>
      <c r="Y893" s="18"/>
      <c r="Z893" s="18"/>
      <c r="AA893" s="18"/>
      <c r="AB893" s="18"/>
      <c r="AC893" s="18"/>
      <c r="AD893" s="18"/>
      <c r="AE893" s="18"/>
      <c r="AF893" s="18"/>
      <c r="AG893" s="18"/>
    </row>
    <row r="894" spans="1:33" ht="16.5" customHeight="1" x14ac:dyDescent="0.3">
      <c r="A894" s="18"/>
      <c r="B894" s="18"/>
      <c r="C894" s="191"/>
      <c r="D894" s="191"/>
      <c r="E894" s="18"/>
      <c r="F894" s="18"/>
      <c r="G894" s="18"/>
      <c r="H894" s="18"/>
      <c r="I894" s="18"/>
      <c r="J894" s="18"/>
      <c r="K894" s="18"/>
      <c r="L894" s="18"/>
      <c r="M894" s="18"/>
      <c r="N894" s="18"/>
      <c r="O894" s="18"/>
      <c r="P894" s="18"/>
      <c r="Q894" s="18"/>
      <c r="R894" s="18"/>
      <c r="S894" s="18"/>
      <c r="T894" s="18"/>
      <c r="U894" s="18"/>
      <c r="V894" s="18"/>
      <c r="W894" s="18"/>
      <c r="X894" s="18"/>
      <c r="Y894" s="18"/>
      <c r="Z894" s="18"/>
      <c r="AA894" s="18"/>
      <c r="AB894" s="18"/>
      <c r="AC894" s="18"/>
      <c r="AD894" s="18"/>
      <c r="AE894" s="18"/>
      <c r="AF894" s="18"/>
      <c r="AG894" s="18"/>
    </row>
    <row r="895" spans="1:33" ht="16.5" customHeight="1" x14ac:dyDescent="0.3">
      <c r="A895" s="18"/>
      <c r="B895" s="18"/>
      <c r="C895" s="191"/>
      <c r="D895" s="191"/>
      <c r="E895" s="18"/>
      <c r="F895" s="18"/>
      <c r="G895" s="18"/>
      <c r="H895" s="18"/>
      <c r="I895" s="18"/>
      <c r="J895" s="18"/>
      <c r="K895" s="18"/>
      <c r="L895" s="18"/>
      <c r="M895" s="18"/>
      <c r="N895" s="18"/>
      <c r="O895" s="18"/>
      <c r="P895" s="18"/>
      <c r="Q895" s="18"/>
      <c r="R895" s="18"/>
      <c r="S895" s="18"/>
      <c r="T895" s="18"/>
      <c r="U895" s="18"/>
      <c r="V895" s="18"/>
      <c r="W895" s="18"/>
      <c r="X895" s="18"/>
      <c r="Y895" s="18"/>
      <c r="Z895" s="18"/>
      <c r="AA895" s="18"/>
      <c r="AB895" s="18"/>
      <c r="AC895" s="18"/>
      <c r="AD895" s="18"/>
      <c r="AE895" s="18"/>
      <c r="AF895" s="18"/>
      <c r="AG895" s="18"/>
    </row>
    <row r="896" spans="1:33" ht="16.5" customHeight="1" x14ac:dyDescent="0.3">
      <c r="A896" s="18"/>
      <c r="B896" s="18"/>
      <c r="C896" s="191"/>
      <c r="D896" s="191"/>
      <c r="E896" s="18"/>
      <c r="F896" s="18"/>
      <c r="G896" s="18"/>
      <c r="H896" s="18"/>
      <c r="I896" s="18"/>
      <c r="J896" s="18"/>
      <c r="K896" s="18"/>
      <c r="L896" s="18"/>
      <c r="M896" s="18"/>
      <c r="N896" s="18"/>
      <c r="O896" s="18"/>
      <c r="P896" s="18"/>
      <c r="Q896" s="18"/>
      <c r="R896" s="18"/>
      <c r="S896" s="18"/>
      <c r="T896" s="18"/>
      <c r="U896" s="18"/>
      <c r="V896" s="18"/>
      <c r="W896" s="18"/>
      <c r="X896" s="18"/>
      <c r="Y896" s="18"/>
      <c r="Z896" s="18"/>
      <c r="AA896" s="18"/>
      <c r="AB896" s="18"/>
      <c r="AC896" s="18"/>
      <c r="AD896" s="18"/>
      <c r="AE896" s="18"/>
      <c r="AF896" s="18"/>
      <c r="AG896" s="18"/>
    </row>
    <row r="897" spans="1:33" ht="16.5" customHeight="1" x14ac:dyDescent="0.3">
      <c r="A897" s="18"/>
      <c r="B897" s="18"/>
      <c r="C897" s="191"/>
      <c r="D897" s="191"/>
      <c r="E897" s="18"/>
      <c r="F897" s="18"/>
      <c r="G897" s="18"/>
      <c r="H897" s="18"/>
      <c r="I897" s="18"/>
      <c r="J897" s="18"/>
      <c r="K897" s="18"/>
      <c r="L897" s="18"/>
      <c r="M897" s="18"/>
      <c r="N897" s="18"/>
      <c r="O897" s="18"/>
      <c r="P897" s="18"/>
      <c r="Q897" s="18"/>
      <c r="R897" s="18"/>
      <c r="S897" s="18"/>
      <c r="T897" s="18"/>
      <c r="U897" s="18"/>
      <c r="V897" s="18"/>
      <c r="W897" s="18"/>
      <c r="X897" s="18"/>
      <c r="Y897" s="18"/>
      <c r="Z897" s="18"/>
      <c r="AA897" s="18"/>
      <c r="AB897" s="18"/>
      <c r="AC897" s="18"/>
      <c r="AD897" s="18"/>
      <c r="AE897" s="18"/>
      <c r="AF897" s="18"/>
      <c r="AG897" s="18"/>
    </row>
    <row r="898" spans="1:33" ht="16.5" customHeight="1" x14ac:dyDescent="0.3">
      <c r="A898" s="18"/>
      <c r="B898" s="18"/>
      <c r="C898" s="191"/>
      <c r="D898" s="191"/>
      <c r="E898" s="18"/>
      <c r="F898" s="18"/>
      <c r="G898" s="18"/>
      <c r="H898" s="18"/>
      <c r="I898" s="18"/>
      <c r="J898" s="18"/>
      <c r="K898" s="18"/>
      <c r="L898" s="18"/>
      <c r="M898" s="18"/>
      <c r="N898" s="18"/>
      <c r="O898" s="18"/>
      <c r="P898" s="18"/>
      <c r="Q898" s="18"/>
      <c r="R898" s="18"/>
      <c r="S898" s="18"/>
      <c r="T898" s="18"/>
      <c r="U898" s="18"/>
      <c r="V898" s="18"/>
      <c r="W898" s="18"/>
      <c r="X898" s="18"/>
      <c r="Y898" s="18"/>
      <c r="Z898" s="18"/>
      <c r="AA898" s="18"/>
      <c r="AB898" s="18"/>
      <c r="AC898" s="18"/>
      <c r="AD898" s="18"/>
      <c r="AE898" s="18"/>
      <c r="AF898" s="18"/>
      <c r="AG898" s="18"/>
    </row>
    <row r="899" spans="1:33" ht="16.5" customHeight="1" x14ac:dyDescent="0.3">
      <c r="A899" s="18"/>
      <c r="B899" s="18"/>
      <c r="C899" s="191"/>
      <c r="D899" s="191"/>
      <c r="E899" s="18"/>
      <c r="F899" s="18"/>
      <c r="G899" s="18"/>
      <c r="H899" s="18"/>
      <c r="I899" s="18"/>
      <c r="J899" s="18"/>
      <c r="K899" s="18"/>
      <c r="L899" s="18"/>
      <c r="M899" s="18"/>
      <c r="N899" s="18"/>
      <c r="O899" s="18"/>
      <c r="P899" s="18"/>
      <c r="Q899" s="18"/>
      <c r="R899" s="18"/>
      <c r="S899" s="18"/>
      <c r="T899" s="18"/>
      <c r="U899" s="18"/>
      <c r="V899" s="18"/>
      <c r="W899" s="18"/>
      <c r="X899" s="18"/>
      <c r="Y899" s="18"/>
      <c r="Z899" s="18"/>
      <c r="AA899" s="18"/>
      <c r="AB899" s="18"/>
      <c r="AC899" s="18"/>
      <c r="AD899" s="18"/>
      <c r="AE899" s="18"/>
      <c r="AF899" s="18"/>
      <c r="AG899" s="18"/>
    </row>
    <row r="900" spans="1:33" ht="16.5" customHeight="1" x14ac:dyDescent="0.3">
      <c r="A900" s="18"/>
      <c r="B900" s="18"/>
      <c r="C900" s="191"/>
      <c r="D900" s="191"/>
      <c r="E900" s="18"/>
      <c r="F900" s="18"/>
      <c r="G900" s="18"/>
      <c r="H900" s="18"/>
      <c r="I900" s="18"/>
      <c r="J900" s="18"/>
      <c r="K900" s="18"/>
      <c r="L900" s="18"/>
      <c r="M900" s="18"/>
      <c r="N900" s="18"/>
      <c r="O900" s="18"/>
      <c r="P900" s="18"/>
      <c r="Q900" s="18"/>
      <c r="R900" s="18"/>
      <c r="S900" s="18"/>
      <c r="T900" s="18"/>
      <c r="U900" s="18"/>
      <c r="V900" s="18"/>
      <c r="W900" s="18"/>
      <c r="X900" s="18"/>
      <c r="Y900" s="18"/>
      <c r="Z900" s="18"/>
      <c r="AA900" s="18"/>
      <c r="AB900" s="18"/>
      <c r="AC900" s="18"/>
      <c r="AD900" s="18"/>
      <c r="AE900" s="18"/>
      <c r="AF900" s="18"/>
      <c r="AG900" s="18"/>
    </row>
    <row r="901" spans="1:33" ht="16.5" customHeight="1" x14ac:dyDescent="0.3">
      <c r="A901" s="18"/>
      <c r="B901" s="18"/>
      <c r="C901" s="191"/>
      <c r="D901" s="191"/>
      <c r="E901" s="18"/>
      <c r="F901" s="18"/>
      <c r="G901" s="18"/>
      <c r="H901" s="18"/>
      <c r="I901" s="18"/>
      <c r="J901" s="18"/>
      <c r="K901" s="18"/>
      <c r="L901" s="18"/>
      <c r="M901" s="18"/>
      <c r="N901" s="18"/>
      <c r="O901" s="18"/>
      <c r="P901" s="18"/>
      <c r="Q901" s="18"/>
      <c r="R901" s="18"/>
      <c r="S901" s="18"/>
      <c r="T901" s="18"/>
      <c r="U901" s="18"/>
      <c r="V901" s="18"/>
      <c r="W901" s="18"/>
      <c r="X901" s="18"/>
      <c r="Y901" s="18"/>
      <c r="Z901" s="18"/>
      <c r="AA901" s="18"/>
      <c r="AB901" s="18"/>
      <c r="AC901" s="18"/>
      <c r="AD901" s="18"/>
      <c r="AE901" s="18"/>
      <c r="AF901" s="18"/>
      <c r="AG901" s="18"/>
    </row>
    <row r="902" spans="1:33" ht="16.5" customHeight="1" x14ac:dyDescent="0.3">
      <c r="A902" s="18"/>
      <c r="B902" s="18"/>
      <c r="C902" s="191"/>
      <c r="D902" s="191"/>
      <c r="E902" s="18"/>
      <c r="F902" s="18"/>
      <c r="G902" s="18"/>
      <c r="H902" s="18"/>
      <c r="I902" s="18"/>
      <c r="J902" s="18"/>
      <c r="K902" s="18"/>
      <c r="L902" s="18"/>
      <c r="M902" s="18"/>
      <c r="N902" s="18"/>
      <c r="O902" s="18"/>
      <c r="P902" s="18"/>
      <c r="Q902" s="18"/>
      <c r="R902" s="18"/>
      <c r="S902" s="18"/>
      <c r="T902" s="18"/>
      <c r="U902" s="18"/>
      <c r="V902" s="18"/>
      <c r="W902" s="18"/>
      <c r="X902" s="18"/>
      <c r="Y902" s="18"/>
      <c r="Z902" s="18"/>
      <c r="AA902" s="18"/>
      <c r="AB902" s="18"/>
      <c r="AC902" s="18"/>
      <c r="AD902" s="18"/>
      <c r="AE902" s="18"/>
      <c r="AF902" s="18"/>
      <c r="AG902" s="18"/>
    </row>
    <row r="903" spans="1:33" ht="16.5" customHeight="1" x14ac:dyDescent="0.3">
      <c r="A903" s="18"/>
      <c r="B903" s="18"/>
      <c r="C903" s="191"/>
      <c r="D903" s="191"/>
      <c r="E903" s="18"/>
      <c r="F903" s="18"/>
      <c r="G903" s="18"/>
      <c r="H903" s="18"/>
      <c r="I903" s="18"/>
      <c r="J903" s="18"/>
      <c r="K903" s="18"/>
      <c r="L903" s="18"/>
      <c r="M903" s="18"/>
      <c r="N903" s="18"/>
      <c r="O903" s="18"/>
      <c r="P903" s="18"/>
      <c r="Q903" s="18"/>
      <c r="R903" s="18"/>
      <c r="S903" s="18"/>
      <c r="T903" s="18"/>
      <c r="U903" s="18"/>
      <c r="V903" s="18"/>
      <c r="W903" s="18"/>
      <c r="X903" s="18"/>
      <c r="Y903" s="18"/>
      <c r="Z903" s="18"/>
      <c r="AA903" s="18"/>
      <c r="AB903" s="18"/>
      <c r="AC903" s="18"/>
      <c r="AD903" s="18"/>
      <c r="AE903" s="18"/>
      <c r="AF903" s="18"/>
      <c r="AG903" s="18"/>
    </row>
    <row r="904" spans="1:33" ht="16.5" customHeight="1" x14ac:dyDescent="0.3">
      <c r="A904" s="18"/>
      <c r="B904" s="18"/>
      <c r="C904" s="191"/>
      <c r="D904" s="191"/>
      <c r="E904" s="18"/>
      <c r="F904" s="18"/>
      <c r="G904" s="18"/>
      <c r="H904" s="18"/>
      <c r="I904" s="18"/>
      <c r="J904" s="18"/>
      <c r="K904" s="18"/>
      <c r="L904" s="18"/>
      <c r="M904" s="18"/>
      <c r="N904" s="18"/>
      <c r="O904" s="18"/>
      <c r="P904" s="18"/>
      <c r="Q904" s="18"/>
      <c r="R904" s="18"/>
      <c r="S904" s="18"/>
      <c r="T904" s="18"/>
      <c r="U904" s="18"/>
      <c r="V904" s="18"/>
      <c r="W904" s="18"/>
      <c r="X904" s="18"/>
      <c r="Y904" s="18"/>
      <c r="Z904" s="18"/>
      <c r="AA904" s="18"/>
      <c r="AB904" s="18"/>
      <c r="AC904" s="18"/>
      <c r="AD904" s="18"/>
      <c r="AE904" s="18"/>
      <c r="AF904" s="18"/>
      <c r="AG904" s="18"/>
    </row>
    <row r="905" spans="1:33" ht="16.5" customHeight="1" x14ac:dyDescent="0.3">
      <c r="A905" s="18"/>
      <c r="B905" s="18"/>
      <c r="C905" s="191"/>
      <c r="D905" s="191"/>
      <c r="E905" s="18"/>
      <c r="F905" s="18"/>
      <c r="G905" s="18"/>
      <c r="H905" s="18"/>
      <c r="I905" s="18"/>
      <c r="J905" s="18"/>
      <c r="K905" s="18"/>
      <c r="L905" s="18"/>
      <c r="M905" s="18"/>
      <c r="N905" s="18"/>
      <c r="O905" s="18"/>
      <c r="P905" s="18"/>
      <c r="Q905" s="18"/>
      <c r="R905" s="18"/>
      <c r="S905" s="18"/>
      <c r="T905" s="18"/>
      <c r="U905" s="18"/>
      <c r="V905" s="18"/>
      <c r="W905" s="18"/>
      <c r="X905" s="18"/>
      <c r="Y905" s="18"/>
      <c r="Z905" s="18"/>
      <c r="AA905" s="18"/>
      <c r="AB905" s="18"/>
      <c r="AC905" s="18"/>
      <c r="AD905" s="18"/>
      <c r="AE905" s="18"/>
      <c r="AF905" s="18"/>
      <c r="AG905" s="18"/>
    </row>
    <row r="906" spans="1:33" ht="16.5" customHeight="1" x14ac:dyDescent="0.3">
      <c r="A906" s="18"/>
      <c r="B906" s="18"/>
      <c r="C906" s="191"/>
      <c r="D906" s="191"/>
      <c r="E906" s="18"/>
      <c r="F906" s="18"/>
      <c r="G906" s="18"/>
      <c r="H906" s="18"/>
      <c r="I906" s="18"/>
      <c r="J906" s="18"/>
      <c r="K906" s="18"/>
      <c r="L906" s="18"/>
      <c r="M906" s="18"/>
      <c r="N906" s="18"/>
      <c r="O906" s="18"/>
      <c r="P906" s="18"/>
      <c r="Q906" s="18"/>
      <c r="R906" s="18"/>
      <c r="S906" s="18"/>
      <c r="T906" s="18"/>
      <c r="U906" s="18"/>
      <c r="V906" s="18"/>
      <c r="W906" s="18"/>
      <c r="X906" s="18"/>
      <c r="Y906" s="18"/>
      <c r="Z906" s="18"/>
      <c r="AA906" s="18"/>
      <c r="AB906" s="18"/>
      <c r="AC906" s="18"/>
      <c r="AD906" s="18"/>
      <c r="AE906" s="18"/>
      <c r="AF906" s="18"/>
      <c r="AG906" s="18"/>
    </row>
    <row r="907" spans="1:33" ht="16.5" customHeight="1" x14ac:dyDescent="0.3">
      <c r="A907" s="18"/>
      <c r="B907" s="18"/>
      <c r="C907" s="191"/>
      <c r="D907" s="191"/>
      <c r="E907" s="18"/>
      <c r="F907" s="18"/>
      <c r="G907" s="18"/>
      <c r="H907" s="18"/>
      <c r="I907" s="18"/>
      <c r="J907" s="18"/>
      <c r="K907" s="18"/>
      <c r="L907" s="18"/>
      <c r="M907" s="18"/>
      <c r="N907" s="18"/>
      <c r="O907" s="18"/>
      <c r="P907" s="18"/>
      <c r="Q907" s="18"/>
      <c r="R907" s="18"/>
      <c r="S907" s="18"/>
      <c r="T907" s="18"/>
      <c r="U907" s="18"/>
      <c r="V907" s="18"/>
      <c r="W907" s="18"/>
      <c r="X907" s="18"/>
      <c r="Y907" s="18"/>
      <c r="Z907" s="18"/>
      <c r="AA907" s="18"/>
      <c r="AB907" s="18"/>
      <c r="AC907" s="18"/>
      <c r="AD907" s="18"/>
      <c r="AE907" s="18"/>
      <c r="AF907" s="18"/>
      <c r="AG907" s="18"/>
    </row>
    <row r="908" spans="1:33" ht="16.5" customHeight="1" x14ac:dyDescent="0.3">
      <c r="A908" s="18"/>
      <c r="B908" s="18"/>
      <c r="C908" s="191"/>
      <c r="D908" s="191"/>
      <c r="E908" s="18"/>
      <c r="F908" s="18"/>
      <c r="G908" s="18"/>
      <c r="H908" s="18"/>
      <c r="I908" s="18"/>
      <c r="J908" s="18"/>
      <c r="K908" s="18"/>
      <c r="L908" s="18"/>
      <c r="M908" s="18"/>
      <c r="N908" s="18"/>
      <c r="O908" s="18"/>
      <c r="P908" s="18"/>
      <c r="Q908" s="18"/>
      <c r="R908" s="18"/>
      <c r="S908" s="18"/>
      <c r="T908" s="18"/>
      <c r="U908" s="18"/>
      <c r="V908" s="18"/>
      <c r="W908" s="18"/>
      <c r="X908" s="18"/>
      <c r="Y908" s="18"/>
      <c r="Z908" s="18"/>
      <c r="AA908" s="18"/>
      <c r="AB908" s="18"/>
      <c r="AC908" s="18"/>
      <c r="AD908" s="18"/>
      <c r="AE908" s="18"/>
      <c r="AF908" s="18"/>
      <c r="AG908" s="18"/>
    </row>
    <row r="909" spans="1:33" ht="16.5" customHeight="1" x14ac:dyDescent="0.3">
      <c r="A909" s="18"/>
      <c r="B909" s="18"/>
      <c r="C909" s="191"/>
      <c r="D909" s="191"/>
      <c r="E909" s="18"/>
      <c r="F909" s="18"/>
      <c r="G909" s="18"/>
      <c r="H909" s="18"/>
      <c r="I909" s="18"/>
      <c r="J909" s="18"/>
      <c r="K909" s="18"/>
      <c r="L909" s="18"/>
      <c r="M909" s="18"/>
      <c r="N909" s="18"/>
      <c r="O909" s="18"/>
      <c r="P909" s="18"/>
      <c r="Q909" s="18"/>
      <c r="R909" s="18"/>
      <c r="S909" s="18"/>
      <c r="T909" s="18"/>
      <c r="U909" s="18"/>
      <c r="V909" s="18"/>
      <c r="W909" s="18"/>
      <c r="X909" s="18"/>
      <c r="Y909" s="18"/>
      <c r="Z909" s="18"/>
      <c r="AA909" s="18"/>
      <c r="AB909" s="18"/>
      <c r="AC909" s="18"/>
      <c r="AD909" s="18"/>
      <c r="AE909" s="18"/>
      <c r="AF909" s="18"/>
      <c r="AG909" s="18"/>
    </row>
    <row r="910" spans="1:33" ht="16.5" customHeight="1" x14ac:dyDescent="0.3">
      <c r="A910" s="18"/>
      <c r="B910" s="18"/>
      <c r="C910" s="191"/>
      <c r="D910" s="191"/>
      <c r="E910" s="18"/>
      <c r="F910" s="18"/>
      <c r="G910" s="18"/>
      <c r="H910" s="18"/>
      <c r="I910" s="18"/>
      <c r="J910" s="18"/>
      <c r="K910" s="18"/>
      <c r="L910" s="18"/>
      <c r="M910" s="18"/>
      <c r="N910" s="18"/>
      <c r="O910" s="18"/>
      <c r="P910" s="18"/>
      <c r="Q910" s="18"/>
      <c r="R910" s="18"/>
      <c r="S910" s="18"/>
      <c r="T910" s="18"/>
      <c r="U910" s="18"/>
      <c r="V910" s="18"/>
      <c r="W910" s="18"/>
      <c r="X910" s="18"/>
      <c r="Y910" s="18"/>
      <c r="Z910" s="18"/>
      <c r="AA910" s="18"/>
      <c r="AB910" s="18"/>
      <c r="AC910" s="18"/>
      <c r="AD910" s="18"/>
      <c r="AE910" s="18"/>
      <c r="AF910" s="18"/>
      <c r="AG910" s="18"/>
    </row>
    <row r="911" spans="1:33" ht="16.5" customHeight="1" x14ac:dyDescent="0.3">
      <c r="A911" s="18"/>
      <c r="B911" s="18"/>
      <c r="C911" s="191"/>
      <c r="D911" s="191"/>
      <c r="E911" s="18"/>
      <c r="F911" s="18"/>
      <c r="G911" s="18"/>
      <c r="H911" s="18"/>
      <c r="I911" s="18"/>
      <c r="J911" s="18"/>
      <c r="K911" s="18"/>
      <c r="L911" s="18"/>
      <c r="M911" s="18"/>
      <c r="N911" s="18"/>
      <c r="O911" s="18"/>
      <c r="P911" s="18"/>
      <c r="Q911" s="18"/>
      <c r="R911" s="18"/>
      <c r="S911" s="18"/>
      <c r="T911" s="18"/>
      <c r="U911" s="18"/>
      <c r="V911" s="18"/>
      <c r="W911" s="18"/>
      <c r="X911" s="18"/>
      <c r="Y911" s="18"/>
      <c r="Z911" s="18"/>
      <c r="AA911" s="18"/>
      <c r="AB911" s="18"/>
      <c r="AC911" s="18"/>
      <c r="AD911" s="18"/>
      <c r="AE911" s="18"/>
      <c r="AF911" s="18"/>
      <c r="AG911" s="18"/>
    </row>
    <row r="912" spans="1:33" ht="16.5" customHeight="1" x14ac:dyDescent="0.3">
      <c r="A912" s="18"/>
      <c r="B912" s="18"/>
      <c r="C912" s="191"/>
      <c r="D912" s="191"/>
      <c r="E912" s="18"/>
      <c r="F912" s="18"/>
      <c r="G912" s="18"/>
      <c r="H912" s="18"/>
      <c r="I912" s="18"/>
      <c r="J912" s="18"/>
      <c r="K912" s="18"/>
      <c r="L912" s="18"/>
      <c r="M912" s="18"/>
      <c r="N912" s="18"/>
      <c r="O912" s="18"/>
      <c r="P912" s="18"/>
      <c r="Q912" s="18"/>
      <c r="R912" s="18"/>
      <c r="S912" s="18"/>
      <c r="T912" s="18"/>
      <c r="U912" s="18"/>
      <c r="V912" s="18"/>
      <c r="W912" s="18"/>
      <c r="X912" s="18"/>
      <c r="Y912" s="18"/>
      <c r="Z912" s="18"/>
      <c r="AA912" s="18"/>
      <c r="AB912" s="18"/>
      <c r="AC912" s="18"/>
      <c r="AD912" s="18"/>
      <c r="AE912" s="18"/>
      <c r="AF912" s="18"/>
      <c r="AG912" s="18"/>
    </row>
    <row r="913" spans="1:33" ht="16.5" customHeight="1" x14ac:dyDescent="0.3">
      <c r="A913" s="18"/>
      <c r="B913" s="18"/>
      <c r="C913" s="191"/>
      <c r="D913" s="191"/>
      <c r="E913" s="18"/>
      <c r="F913" s="18"/>
      <c r="G913" s="18"/>
      <c r="H913" s="18"/>
      <c r="I913" s="18"/>
      <c r="J913" s="18"/>
      <c r="K913" s="18"/>
      <c r="L913" s="18"/>
      <c r="M913" s="18"/>
      <c r="N913" s="18"/>
      <c r="O913" s="18"/>
      <c r="P913" s="18"/>
      <c r="Q913" s="18"/>
      <c r="R913" s="18"/>
      <c r="S913" s="18"/>
      <c r="T913" s="18"/>
      <c r="U913" s="18"/>
      <c r="V913" s="18"/>
      <c r="W913" s="18"/>
      <c r="X913" s="18"/>
      <c r="Y913" s="18"/>
      <c r="Z913" s="18"/>
      <c r="AA913" s="18"/>
      <c r="AB913" s="18"/>
      <c r="AC913" s="18"/>
      <c r="AD913" s="18"/>
      <c r="AE913" s="18"/>
      <c r="AF913" s="18"/>
      <c r="AG913" s="18"/>
    </row>
    <row r="914" spans="1:33" ht="16.5" customHeight="1" x14ac:dyDescent="0.3">
      <c r="A914" s="18"/>
      <c r="B914" s="18"/>
      <c r="C914" s="191"/>
      <c r="D914" s="191"/>
      <c r="E914" s="18"/>
      <c r="F914" s="18"/>
      <c r="G914" s="18"/>
      <c r="H914" s="18"/>
      <c r="I914" s="18"/>
      <c r="J914" s="18"/>
      <c r="K914" s="18"/>
      <c r="L914" s="18"/>
      <c r="M914" s="18"/>
      <c r="N914" s="18"/>
      <c r="O914" s="18"/>
      <c r="P914" s="18"/>
      <c r="Q914" s="18"/>
      <c r="R914" s="18"/>
      <c r="S914" s="18"/>
      <c r="T914" s="18"/>
      <c r="U914" s="18"/>
      <c r="V914" s="18"/>
      <c r="W914" s="18"/>
      <c r="X914" s="18"/>
      <c r="Y914" s="18"/>
      <c r="Z914" s="18"/>
      <c r="AA914" s="18"/>
      <c r="AB914" s="18"/>
      <c r="AC914" s="18"/>
      <c r="AD914" s="18"/>
      <c r="AE914" s="18"/>
      <c r="AF914" s="18"/>
      <c r="AG914" s="18"/>
    </row>
    <row r="915" spans="1:33" ht="16.5" customHeight="1" x14ac:dyDescent="0.3">
      <c r="A915" s="18"/>
      <c r="B915" s="18"/>
      <c r="C915" s="191"/>
      <c r="D915" s="191"/>
      <c r="E915" s="18"/>
      <c r="F915" s="18"/>
      <c r="G915" s="18"/>
      <c r="H915" s="18"/>
      <c r="I915" s="18"/>
      <c r="J915" s="18"/>
      <c r="K915" s="18"/>
      <c r="L915" s="18"/>
      <c r="M915" s="18"/>
      <c r="N915" s="18"/>
      <c r="O915" s="18"/>
      <c r="P915" s="18"/>
      <c r="Q915" s="18"/>
      <c r="R915" s="18"/>
      <c r="S915" s="18"/>
      <c r="T915" s="18"/>
      <c r="U915" s="18"/>
      <c r="V915" s="18"/>
      <c r="W915" s="18"/>
      <c r="X915" s="18"/>
      <c r="Y915" s="18"/>
      <c r="Z915" s="18"/>
      <c r="AA915" s="18"/>
      <c r="AB915" s="18"/>
      <c r="AC915" s="18"/>
      <c r="AD915" s="18"/>
      <c r="AE915" s="18"/>
      <c r="AF915" s="18"/>
      <c r="AG915" s="18"/>
    </row>
    <row r="916" spans="1:33" ht="16.5" customHeight="1" x14ac:dyDescent="0.3">
      <c r="A916" s="18"/>
      <c r="B916" s="18"/>
      <c r="C916" s="191"/>
      <c r="D916" s="191"/>
      <c r="E916" s="18"/>
      <c r="F916" s="18"/>
      <c r="G916" s="18"/>
      <c r="H916" s="18"/>
      <c r="I916" s="18"/>
      <c r="J916" s="18"/>
      <c r="K916" s="18"/>
      <c r="L916" s="18"/>
      <c r="M916" s="18"/>
      <c r="N916" s="18"/>
      <c r="O916" s="18"/>
      <c r="P916" s="18"/>
      <c r="Q916" s="18"/>
      <c r="R916" s="18"/>
      <c r="S916" s="18"/>
      <c r="T916" s="18"/>
      <c r="U916" s="18"/>
      <c r="V916" s="18"/>
      <c r="W916" s="18"/>
      <c r="X916" s="18"/>
      <c r="Y916" s="18"/>
      <c r="Z916" s="18"/>
      <c r="AA916" s="18"/>
      <c r="AB916" s="18"/>
      <c r="AC916" s="18"/>
      <c r="AD916" s="18"/>
      <c r="AE916" s="18"/>
      <c r="AF916" s="18"/>
      <c r="AG916" s="18"/>
    </row>
    <row r="917" spans="1:33" ht="16.5" customHeight="1" x14ac:dyDescent="0.3">
      <c r="A917" s="18"/>
      <c r="B917" s="18"/>
      <c r="C917" s="191"/>
      <c r="D917" s="191"/>
      <c r="E917" s="18"/>
      <c r="F917" s="18"/>
      <c r="G917" s="18"/>
      <c r="H917" s="18"/>
      <c r="I917" s="18"/>
      <c r="J917" s="18"/>
      <c r="K917" s="18"/>
      <c r="L917" s="18"/>
      <c r="M917" s="18"/>
      <c r="N917" s="18"/>
      <c r="O917" s="18"/>
      <c r="P917" s="18"/>
      <c r="Q917" s="18"/>
      <c r="R917" s="18"/>
      <c r="S917" s="18"/>
      <c r="T917" s="18"/>
      <c r="U917" s="18"/>
      <c r="V917" s="18"/>
      <c r="W917" s="18"/>
      <c r="X917" s="18"/>
      <c r="Y917" s="18"/>
      <c r="Z917" s="18"/>
      <c r="AA917" s="18"/>
      <c r="AB917" s="18"/>
      <c r="AC917" s="18"/>
      <c r="AD917" s="18"/>
      <c r="AE917" s="18"/>
      <c r="AF917" s="18"/>
      <c r="AG917" s="18"/>
    </row>
    <row r="918" spans="1:33" ht="16.5" customHeight="1" x14ac:dyDescent="0.3">
      <c r="A918" s="18"/>
      <c r="B918" s="18"/>
      <c r="C918" s="191"/>
      <c r="D918" s="191"/>
      <c r="E918" s="18"/>
      <c r="F918" s="18"/>
      <c r="G918" s="18"/>
      <c r="H918" s="18"/>
      <c r="I918" s="18"/>
      <c r="J918" s="18"/>
      <c r="K918" s="18"/>
      <c r="L918" s="18"/>
      <c r="M918" s="18"/>
      <c r="N918" s="18"/>
      <c r="O918" s="18"/>
      <c r="P918" s="18"/>
      <c r="Q918" s="18"/>
      <c r="R918" s="18"/>
      <c r="S918" s="18"/>
      <c r="T918" s="18"/>
      <c r="U918" s="18"/>
      <c r="V918" s="18"/>
      <c r="W918" s="18"/>
      <c r="X918" s="18"/>
      <c r="Y918" s="18"/>
      <c r="Z918" s="18"/>
      <c r="AA918" s="18"/>
      <c r="AB918" s="18"/>
      <c r="AC918" s="18"/>
      <c r="AD918" s="18"/>
      <c r="AE918" s="18"/>
      <c r="AF918" s="18"/>
      <c r="AG918" s="18"/>
    </row>
    <row r="919" spans="1:33" ht="16.5" customHeight="1" x14ac:dyDescent="0.3">
      <c r="A919" s="18"/>
      <c r="B919" s="18"/>
      <c r="C919" s="191"/>
      <c r="D919" s="191"/>
      <c r="E919" s="18"/>
      <c r="F919" s="18"/>
      <c r="G919" s="18"/>
      <c r="H919" s="18"/>
      <c r="I919" s="18"/>
      <c r="J919" s="18"/>
      <c r="K919" s="18"/>
      <c r="L919" s="18"/>
      <c r="M919" s="18"/>
      <c r="N919" s="18"/>
      <c r="O919" s="18"/>
      <c r="P919" s="18"/>
      <c r="Q919" s="18"/>
      <c r="R919" s="18"/>
      <c r="S919" s="18"/>
      <c r="T919" s="18"/>
      <c r="U919" s="18"/>
      <c r="V919" s="18"/>
      <c r="W919" s="18"/>
      <c r="X919" s="18"/>
      <c r="Y919" s="18"/>
      <c r="Z919" s="18"/>
      <c r="AA919" s="18"/>
      <c r="AB919" s="18"/>
      <c r="AC919" s="18"/>
      <c r="AD919" s="18"/>
      <c r="AE919" s="18"/>
      <c r="AF919" s="18"/>
      <c r="AG919" s="18"/>
    </row>
    <row r="920" spans="1:33" ht="16.5" customHeight="1" x14ac:dyDescent="0.3">
      <c r="A920" s="18"/>
      <c r="B920" s="18"/>
      <c r="C920" s="191"/>
      <c r="D920" s="191"/>
      <c r="E920" s="18"/>
      <c r="F920" s="18"/>
      <c r="G920" s="18"/>
      <c r="H920" s="18"/>
      <c r="I920" s="18"/>
      <c r="J920" s="18"/>
      <c r="K920" s="18"/>
      <c r="L920" s="18"/>
      <c r="M920" s="18"/>
      <c r="N920" s="18"/>
      <c r="O920" s="18"/>
      <c r="P920" s="18"/>
      <c r="Q920" s="18"/>
      <c r="R920" s="18"/>
      <c r="S920" s="18"/>
      <c r="T920" s="18"/>
      <c r="U920" s="18"/>
      <c r="V920" s="18"/>
      <c r="W920" s="18"/>
      <c r="X920" s="18"/>
      <c r="Y920" s="18"/>
      <c r="Z920" s="18"/>
      <c r="AA920" s="18"/>
      <c r="AB920" s="18"/>
      <c r="AC920" s="18"/>
      <c r="AD920" s="18"/>
      <c r="AE920" s="18"/>
      <c r="AF920" s="18"/>
      <c r="AG920" s="18"/>
    </row>
    <row r="921" spans="1:33" ht="16.5" customHeight="1" x14ac:dyDescent="0.3">
      <c r="A921" s="18"/>
      <c r="B921" s="18"/>
      <c r="C921" s="191"/>
      <c r="D921" s="191"/>
      <c r="E921" s="18"/>
      <c r="F921" s="18"/>
      <c r="G921" s="18"/>
      <c r="H921" s="18"/>
      <c r="I921" s="18"/>
      <c r="J921" s="18"/>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row>
    <row r="922" spans="1:33" ht="16.5" customHeight="1" x14ac:dyDescent="0.3">
      <c r="A922" s="18"/>
      <c r="B922" s="18"/>
      <c r="C922" s="191"/>
      <c r="D922" s="191"/>
      <c r="E922" s="18"/>
      <c r="F922" s="18"/>
      <c r="G922" s="18"/>
      <c r="H922" s="18"/>
      <c r="I922" s="18"/>
      <c r="J922" s="18"/>
      <c r="K922" s="18"/>
      <c r="L922" s="18"/>
      <c r="M922" s="18"/>
      <c r="N922" s="18"/>
      <c r="O922" s="18"/>
      <c r="P922" s="18"/>
      <c r="Q922" s="18"/>
      <c r="R922" s="18"/>
      <c r="S922" s="18"/>
      <c r="T922" s="18"/>
      <c r="U922" s="18"/>
      <c r="V922" s="18"/>
      <c r="W922" s="18"/>
      <c r="X922" s="18"/>
      <c r="Y922" s="18"/>
      <c r="Z922" s="18"/>
      <c r="AA922" s="18"/>
      <c r="AB922" s="18"/>
      <c r="AC922" s="18"/>
      <c r="AD922" s="18"/>
      <c r="AE922" s="18"/>
      <c r="AF922" s="18"/>
      <c r="AG922" s="18"/>
    </row>
    <row r="923" spans="1:33" ht="16.5" customHeight="1" x14ac:dyDescent="0.3">
      <c r="A923" s="18"/>
      <c r="B923" s="18"/>
      <c r="C923" s="191"/>
      <c r="D923" s="191"/>
      <c r="E923" s="18"/>
      <c r="F923" s="18"/>
      <c r="G923" s="18"/>
      <c r="H923" s="18"/>
      <c r="I923" s="18"/>
      <c r="J923" s="18"/>
      <c r="K923" s="18"/>
      <c r="L923" s="18"/>
      <c r="M923" s="18"/>
      <c r="N923" s="18"/>
      <c r="O923" s="18"/>
      <c r="P923" s="18"/>
      <c r="Q923" s="18"/>
      <c r="R923" s="18"/>
      <c r="S923" s="18"/>
      <c r="T923" s="18"/>
      <c r="U923" s="18"/>
      <c r="V923" s="18"/>
      <c r="W923" s="18"/>
      <c r="X923" s="18"/>
      <c r="Y923" s="18"/>
      <c r="Z923" s="18"/>
      <c r="AA923" s="18"/>
      <c r="AB923" s="18"/>
      <c r="AC923" s="18"/>
      <c r="AD923" s="18"/>
      <c r="AE923" s="18"/>
      <c r="AF923" s="18"/>
      <c r="AG923" s="18"/>
    </row>
    <row r="924" spans="1:33" ht="16.5" customHeight="1" x14ac:dyDescent="0.3">
      <c r="A924" s="18"/>
      <c r="B924" s="18"/>
      <c r="C924" s="191"/>
      <c r="D924" s="191"/>
      <c r="E924" s="18"/>
      <c r="F924" s="18"/>
      <c r="G924" s="18"/>
      <c r="H924" s="18"/>
      <c r="I924" s="18"/>
      <c r="J924" s="18"/>
      <c r="K924" s="18"/>
      <c r="L924" s="18"/>
      <c r="M924" s="18"/>
      <c r="N924" s="18"/>
      <c r="O924" s="18"/>
      <c r="P924" s="18"/>
      <c r="Q924" s="18"/>
      <c r="R924" s="18"/>
      <c r="S924" s="18"/>
      <c r="T924" s="18"/>
      <c r="U924" s="18"/>
      <c r="V924" s="18"/>
      <c r="W924" s="18"/>
      <c r="X924" s="18"/>
      <c r="Y924" s="18"/>
      <c r="Z924" s="18"/>
      <c r="AA924" s="18"/>
      <c r="AB924" s="18"/>
      <c r="AC924" s="18"/>
      <c r="AD924" s="18"/>
      <c r="AE924" s="18"/>
      <c r="AF924" s="18"/>
      <c r="AG924" s="18"/>
    </row>
    <row r="925" spans="1:33" ht="16.5" customHeight="1" x14ac:dyDescent="0.3">
      <c r="A925" s="18"/>
      <c r="B925" s="18"/>
      <c r="C925" s="191"/>
      <c r="D925" s="191"/>
      <c r="E925" s="18"/>
      <c r="F925" s="18"/>
      <c r="G925" s="18"/>
      <c r="H925" s="18"/>
      <c r="I925" s="18"/>
      <c r="J925" s="18"/>
      <c r="K925" s="18"/>
      <c r="L925" s="18"/>
      <c r="M925" s="18"/>
      <c r="N925" s="18"/>
      <c r="O925" s="18"/>
      <c r="P925" s="18"/>
      <c r="Q925" s="18"/>
      <c r="R925" s="18"/>
      <c r="S925" s="18"/>
      <c r="T925" s="18"/>
      <c r="U925" s="18"/>
      <c r="V925" s="18"/>
      <c r="W925" s="18"/>
      <c r="X925" s="18"/>
      <c r="Y925" s="18"/>
      <c r="Z925" s="18"/>
      <c r="AA925" s="18"/>
      <c r="AB925" s="18"/>
      <c r="AC925" s="18"/>
      <c r="AD925" s="18"/>
      <c r="AE925" s="18"/>
      <c r="AF925" s="18"/>
      <c r="AG925" s="18"/>
    </row>
    <row r="926" spans="1:33" ht="16.5" customHeight="1" x14ac:dyDescent="0.3">
      <c r="A926" s="18"/>
      <c r="B926" s="18"/>
      <c r="C926" s="191"/>
      <c r="D926" s="191"/>
      <c r="E926" s="18"/>
      <c r="F926" s="18"/>
      <c r="G926" s="18"/>
      <c r="H926" s="18"/>
      <c r="I926" s="18"/>
      <c r="J926" s="18"/>
      <c r="K926" s="18"/>
      <c r="L926" s="18"/>
      <c r="M926" s="18"/>
      <c r="N926" s="18"/>
      <c r="O926" s="18"/>
      <c r="P926" s="18"/>
      <c r="Q926" s="18"/>
      <c r="R926" s="18"/>
      <c r="S926" s="18"/>
      <c r="T926" s="18"/>
      <c r="U926" s="18"/>
      <c r="V926" s="18"/>
      <c r="W926" s="18"/>
      <c r="X926" s="18"/>
      <c r="Y926" s="18"/>
      <c r="Z926" s="18"/>
      <c r="AA926" s="18"/>
      <c r="AB926" s="18"/>
      <c r="AC926" s="18"/>
      <c r="AD926" s="18"/>
      <c r="AE926" s="18"/>
      <c r="AF926" s="18"/>
      <c r="AG926" s="18"/>
    </row>
    <row r="927" spans="1:33" ht="16.5" customHeight="1" x14ac:dyDescent="0.3">
      <c r="A927" s="18"/>
      <c r="B927" s="18"/>
      <c r="C927" s="191"/>
      <c r="D927" s="191"/>
      <c r="E927" s="18"/>
      <c r="F927" s="18"/>
      <c r="G927" s="18"/>
      <c r="H927" s="18"/>
      <c r="I927" s="18"/>
      <c r="J927" s="18"/>
      <c r="K927" s="18"/>
      <c r="L927" s="18"/>
      <c r="M927" s="18"/>
      <c r="N927" s="18"/>
      <c r="O927" s="18"/>
      <c r="P927" s="18"/>
      <c r="Q927" s="18"/>
      <c r="R927" s="18"/>
      <c r="S927" s="18"/>
      <c r="T927" s="18"/>
      <c r="U927" s="18"/>
      <c r="V927" s="18"/>
      <c r="W927" s="18"/>
      <c r="X927" s="18"/>
      <c r="Y927" s="18"/>
      <c r="Z927" s="18"/>
      <c r="AA927" s="18"/>
      <c r="AB927" s="18"/>
      <c r="AC927" s="18"/>
      <c r="AD927" s="18"/>
      <c r="AE927" s="18"/>
      <c r="AF927" s="18"/>
      <c r="AG927" s="18"/>
    </row>
    <row r="928" spans="1:33" ht="16.5" customHeight="1" x14ac:dyDescent="0.3">
      <c r="A928" s="18"/>
      <c r="B928" s="18"/>
      <c r="C928" s="191"/>
      <c r="D928" s="191"/>
      <c r="E928" s="18"/>
      <c r="F928" s="18"/>
      <c r="G928" s="18"/>
      <c r="H928" s="18"/>
      <c r="I928" s="18"/>
      <c r="J928" s="18"/>
      <c r="K928" s="18"/>
      <c r="L928" s="18"/>
      <c r="M928" s="18"/>
      <c r="N928" s="18"/>
      <c r="O928" s="18"/>
      <c r="P928" s="18"/>
      <c r="Q928" s="18"/>
      <c r="R928" s="18"/>
      <c r="S928" s="18"/>
      <c r="T928" s="18"/>
      <c r="U928" s="18"/>
      <c r="V928" s="18"/>
      <c r="W928" s="18"/>
      <c r="X928" s="18"/>
      <c r="Y928" s="18"/>
      <c r="Z928" s="18"/>
      <c r="AA928" s="18"/>
      <c r="AB928" s="18"/>
      <c r="AC928" s="18"/>
      <c r="AD928" s="18"/>
      <c r="AE928" s="18"/>
      <c r="AF928" s="18"/>
      <c r="AG928" s="18"/>
    </row>
    <row r="929" spans="1:33" ht="16.5" customHeight="1" x14ac:dyDescent="0.3">
      <c r="A929" s="18"/>
      <c r="B929" s="18"/>
      <c r="C929" s="191"/>
      <c r="D929" s="191"/>
      <c r="E929" s="18"/>
      <c r="F929" s="18"/>
      <c r="G929" s="18"/>
      <c r="H929" s="18"/>
      <c r="I929" s="18"/>
      <c r="J929" s="18"/>
      <c r="K929" s="18"/>
      <c r="L929" s="18"/>
      <c r="M929" s="18"/>
      <c r="N929" s="18"/>
      <c r="O929" s="18"/>
      <c r="P929" s="18"/>
      <c r="Q929" s="18"/>
      <c r="R929" s="18"/>
      <c r="S929" s="18"/>
      <c r="T929" s="18"/>
      <c r="U929" s="18"/>
      <c r="V929" s="18"/>
      <c r="W929" s="18"/>
      <c r="X929" s="18"/>
      <c r="Y929" s="18"/>
      <c r="Z929" s="18"/>
      <c r="AA929" s="18"/>
      <c r="AB929" s="18"/>
      <c r="AC929" s="18"/>
      <c r="AD929" s="18"/>
      <c r="AE929" s="18"/>
      <c r="AF929" s="18"/>
      <c r="AG929" s="18"/>
    </row>
    <row r="930" spans="1:33" ht="16.5" customHeight="1" x14ac:dyDescent="0.3">
      <c r="A930" s="18"/>
      <c r="B930" s="18"/>
      <c r="C930" s="191"/>
      <c r="D930" s="191"/>
      <c r="E930" s="18"/>
      <c r="F930" s="18"/>
      <c r="G930" s="18"/>
      <c r="H930" s="18"/>
      <c r="I930" s="18"/>
      <c r="J930" s="18"/>
      <c r="K930" s="18"/>
      <c r="L930" s="18"/>
      <c r="M930" s="18"/>
      <c r="N930" s="18"/>
      <c r="O930" s="18"/>
      <c r="P930" s="18"/>
      <c r="Q930" s="18"/>
      <c r="R930" s="18"/>
      <c r="S930" s="18"/>
      <c r="T930" s="18"/>
      <c r="U930" s="18"/>
      <c r="V930" s="18"/>
      <c r="W930" s="18"/>
      <c r="X930" s="18"/>
      <c r="Y930" s="18"/>
      <c r="Z930" s="18"/>
      <c r="AA930" s="18"/>
      <c r="AB930" s="18"/>
      <c r="AC930" s="18"/>
      <c r="AD930" s="18"/>
      <c r="AE930" s="18"/>
      <c r="AF930" s="18"/>
      <c r="AG930" s="18"/>
    </row>
    <row r="931" spans="1:33" ht="16.5" customHeight="1" x14ac:dyDescent="0.3">
      <c r="A931" s="18"/>
      <c r="B931" s="18"/>
      <c r="C931" s="191"/>
      <c r="D931" s="191"/>
      <c r="E931" s="18"/>
      <c r="F931" s="18"/>
      <c r="G931" s="18"/>
      <c r="H931" s="18"/>
      <c r="I931" s="18"/>
      <c r="J931" s="18"/>
      <c r="K931" s="18"/>
      <c r="L931" s="18"/>
      <c r="M931" s="18"/>
      <c r="N931" s="18"/>
      <c r="O931" s="18"/>
      <c r="P931" s="18"/>
      <c r="Q931" s="18"/>
      <c r="R931" s="18"/>
      <c r="S931" s="18"/>
      <c r="T931" s="18"/>
      <c r="U931" s="18"/>
      <c r="V931" s="18"/>
      <c r="W931" s="18"/>
      <c r="X931" s="18"/>
      <c r="Y931" s="18"/>
      <c r="Z931" s="18"/>
      <c r="AA931" s="18"/>
      <c r="AB931" s="18"/>
      <c r="AC931" s="18"/>
      <c r="AD931" s="18"/>
      <c r="AE931" s="18"/>
      <c r="AF931" s="18"/>
      <c r="AG931" s="18"/>
    </row>
    <row r="932" spans="1:33" ht="16.5" customHeight="1" x14ac:dyDescent="0.3">
      <c r="A932" s="18"/>
      <c r="B932" s="18"/>
      <c r="C932" s="191"/>
      <c r="D932" s="191"/>
      <c r="E932" s="18"/>
      <c r="F932" s="18"/>
      <c r="G932" s="18"/>
      <c r="H932" s="18"/>
      <c r="I932" s="18"/>
      <c r="J932" s="18"/>
      <c r="K932" s="18"/>
      <c r="L932" s="18"/>
      <c r="M932" s="18"/>
      <c r="N932" s="18"/>
      <c r="O932" s="18"/>
      <c r="P932" s="18"/>
      <c r="Q932" s="18"/>
      <c r="R932" s="18"/>
      <c r="S932" s="18"/>
      <c r="T932" s="18"/>
      <c r="U932" s="18"/>
      <c r="V932" s="18"/>
      <c r="W932" s="18"/>
      <c r="X932" s="18"/>
      <c r="Y932" s="18"/>
      <c r="Z932" s="18"/>
      <c r="AA932" s="18"/>
      <c r="AB932" s="18"/>
      <c r="AC932" s="18"/>
      <c r="AD932" s="18"/>
      <c r="AE932" s="18"/>
      <c r="AF932" s="18"/>
      <c r="AG932" s="18"/>
    </row>
    <row r="933" spans="1:33" ht="16.5" customHeight="1" x14ac:dyDescent="0.3">
      <c r="A933" s="18"/>
      <c r="B933" s="18"/>
      <c r="C933" s="191"/>
      <c r="D933" s="191"/>
      <c r="E933" s="18"/>
      <c r="F933" s="18"/>
      <c r="G933" s="18"/>
      <c r="H933" s="18"/>
      <c r="I933" s="18"/>
      <c r="J933" s="18"/>
      <c r="K933" s="18"/>
      <c r="L933" s="18"/>
      <c r="M933" s="18"/>
      <c r="N933" s="18"/>
      <c r="O933" s="18"/>
      <c r="P933" s="18"/>
      <c r="Q933" s="18"/>
      <c r="R933" s="18"/>
      <c r="S933" s="18"/>
      <c r="T933" s="18"/>
      <c r="U933" s="18"/>
      <c r="V933" s="18"/>
      <c r="W933" s="18"/>
      <c r="X933" s="18"/>
      <c r="Y933" s="18"/>
      <c r="Z933" s="18"/>
      <c r="AA933" s="18"/>
      <c r="AB933" s="18"/>
      <c r="AC933" s="18"/>
      <c r="AD933" s="18"/>
      <c r="AE933" s="18"/>
      <c r="AF933" s="18"/>
      <c r="AG933" s="18"/>
    </row>
    <row r="934" spans="1:33" ht="16.5" customHeight="1" x14ac:dyDescent="0.3">
      <c r="A934" s="18"/>
      <c r="B934" s="18"/>
      <c r="C934" s="191"/>
      <c r="D934" s="191"/>
      <c r="E934" s="18"/>
      <c r="F934" s="18"/>
      <c r="G934" s="18"/>
      <c r="H934" s="18"/>
      <c r="I934" s="18"/>
      <c r="J934" s="18"/>
      <c r="K934" s="18"/>
      <c r="L934" s="18"/>
      <c r="M934" s="18"/>
      <c r="N934" s="18"/>
      <c r="O934" s="18"/>
      <c r="P934" s="18"/>
      <c r="Q934" s="18"/>
      <c r="R934" s="18"/>
      <c r="S934" s="18"/>
      <c r="T934" s="18"/>
      <c r="U934" s="18"/>
      <c r="V934" s="18"/>
      <c r="W934" s="18"/>
      <c r="X934" s="18"/>
      <c r="Y934" s="18"/>
      <c r="Z934" s="18"/>
      <c r="AA934" s="18"/>
      <c r="AB934" s="18"/>
      <c r="AC934" s="18"/>
      <c r="AD934" s="18"/>
      <c r="AE934" s="18"/>
      <c r="AF934" s="18"/>
      <c r="AG934" s="18"/>
    </row>
    <row r="935" spans="1:33" ht="16.5" customHeight="1" x14ac:dyDescent="0.3">
      <c r="A935" s="18"/>
      <c r="B935" s="18"/>
      <c r="C935" s="191"/>
      <c r="D935" s="191"/>
      <c r="E935" s="18"/>
      <c r="F935" s="18"/>
      <c r="G935" s="18"/>
      <c r="H935" s="18"/>
      <c r="I935" s="18"/>
      <c r="J935" s="18"/>
      <c r="K935" s="18"/>
      <c r="L935" s="18"/>
      <c r="M935" s="18"/>
      <c r="N935" s="18"/>
      <c r="O935" s="18"/>
      <c r="P935" s="18"/>
      <c r="Q935" s="18"/>
      <c r="R935" s="18"/>
      <c r="S935" s="18"/>
      <c r="T935" s="18"/>
      <c r="U935" s="18"/>
      <c r="V935" s="18"/>
      <c r="W935" s="18"/>
      <c r="X935" s="18"/>
      <c r="Y935" s="18"/>
      <c r="Z935" s="18"/>
      <c r="AA935" s="18"/>
      <c r="AB935" s="18"/>
      <c r="AC935" s="18"/>
      <c r="AD935" s="18"/>
      <c r="AE935" s="18"/>
      <c r="AF935" s="18"/>
      <c r="AG935" s="18"/>
    </row>
    <row r="936" spans="1:33" ht="16.5" customHeight="1" x14ac:dyDescent="0.3">
      <c r="A936" s="18"/>
      <c r="B936" s="18"/>
      <c r="C936" s="191"/>
      <c r="D936" s="191"/>
      <c r="E936" s="18"/>
      <c r="F936" s="18"/>
      <c r="G936" s="18"/>
      <c r="H936" s="18"/>
      <c r="I936" s="18"/>
      <c r="J936" s="18"/>
      <c r="K936" s="18"/>
      <c r="L936" s="18"/>
      <c r="M936" s="18"/>
      <c r="N936" s="18"/>
      <c r="O936" s="18"/>
      <c r="P936" s="18"/>
      <c r="Q936" s="18"/>
      <c r="R936" s="18"/>
      <c r="S936" s="18"/>
      <c r="T936" s="18"/>
      <c r="U936" s="18"/>
      <c r="V936" s="18"/>
      <c r="W936" s="18"/>
      <c r="X936" s="18"/>
      <c r="Y936" s="18"/>
      <c r="Z936" s="18"/>
      <c r="AA936" s="18"/>
      <c r="AB936" s="18"/>
      <c r="AC936" s="18"/>
      <c r="AD936" s="18"/>
      <c r="AE936" s="18"/>
      <c r="AF936" s="18"/>
      <c r="AG936" s="18"/>
    </row>
    <row r="937" spans="1:33" ht="16.5" customHeight="1" x14ac:dyDescent="0.3">
      <c r="A937" s="18"/>
      <c r="B937" s="18"/>
      <c r="C937" s="191"/>
      <c r="D937" s="191"/>
      <c r="E937" s="18"/>
      <c r="F937" s="18"/>
      <c r="G937" s="18"/>
      <c r="H937" s="18"/>
      <c r="I937" s="18"/>
      <c r="J937" s="18"/>
      <c r="K937" s="18"/>
      <c r="L937" s="18"/>
      <c r="M937" s="18"/>
      <c r="N937" s="18"/>
      <c r="O937" s="18"/>
      <c r="P937" s="18"/>
      <c r="Q937" s="18"/>
      <c r="R937" s="18"/>
      <c r="S937" s="18"/>
      <c r="T937" s="18"/>
      <c r="U937" s="18"/>
      <c r="V937" s="18"/>
      <c r="W937" s="18"/>
      <c r="X937" s="18"/>
      <c r="Y937" s="18"/>
      <c r="Z937" s="18"/>
      <c r="AA937" s="18"/>
      <c r="AB937" s="18"/>
      <c r="AC937" s="18"/>
      <c r="AD937" s="18"/>
      <c r="AE937" s="18"/>
      <c r="AF937" s="18"/>
      <c r="AG937" s="18"/>
    </row>
    <row r="938" spans="1:33" ht="16.5" customHeight="1" x14ac:dyDescent="0.3">
      <c r="A938" s="18"/>
      <c r="B938" s="18"/>
      <c r="C938" s="191"/>
      <c r="D938" s="191"/>
      <c r="E938" s="18"/>
      <c r="F938" s="18"/>
      <c r="G938" s="18"/>
      <c r="H938" s="18"/>
      <c r="I938" s="18"/>
      <c r="J938" s="18"/>
      <c r="K938" s="18"/>
      <c r="L938" s="18"/>
      <c r="M938" s="18"/>
      <c r="N938" s="18"/>
      <c r="O938" s="18"/>
      <c r="P938" s="18"/>
      <c r="Q938" s="18"/>
      <c r="R938" s="18"/>
      <c r="S938" s="18"/>
      <c r="T938" s="18"/>
      <c r="U938" s="18"/>
      <c r="V938" s="18"/>
      <c r="W938" s="18"/>
      <c r="X938" s="18"/>
      <c r="Y938" s="18"/>
      <c r="Z938" s="18"/>
      <c r="AA938" s="18"/>
      <c r="AB938" s="18"/>
      <c r="AC938" s="18"/>
      <c r="AD938" s="18"/>
      <c r="AE938" s="18"/>
      <c r="AF938" s="18"/>
      <c r="AG938" s="18"/>
    </row>
    <row r="939" spans="1:33" ht="16.5" customHeight="1" x14ac:dyDescent="0.3">
      <c r="A939" s="18"/>
      <c r="B939" s="18"/>
      <c r="C939" s="191"/>
      <c r="D939" s="191"/>
      <c r="E939" s="18"/>
      <c r="F939" s="18"/>
      <c r="G939" s="18"/>
      <c r="H939" s="18"/>
      <c r="I939" s="18"/>
      <c r="J939" s="18"/>
      <c r="K939" s="18"/>
      <c r="L939" s="18"/>
      <c r="M939" s="18"/>
      <c r="N939" s="18"/>
      <c r="O939" s="18"/>
      <c r="P939" s="18"/>
      <c r="Q939" s="18"/>
      <c r="R939" s="18"/>
      <c r="S939" s="18"/>
      <c r="T939" s="18"/>
      <c r="U939" s="18"/>
      <c r="V939" s="18"/>
      <c r="W939" s="18"/>
      <c r="X939" s="18"/>
      <c r="Y939" s="18"/>
      <c r="Z939" s="18"/>
      <c r="AA939" s="18"/>
      <c r="AB939" s="18"/>
      <c r="AC939" s="18"/>
      <c r="AD939" s="18"/>
      <c r="AE939" s="18"/>
      <c r="AF939" s="18"/>
      <c r="AG939" s="18"/>
    </row>
    <row r="940" spans="1:33" ht="16.5" customHeight="1" x14ac:dyDescent="0.3">
      <c r="A940" s="18"/>
      <c r="B940" s="18"/>
      <c r="C940" s="191"/>
      <c r="D940" s="191"/>
      <c r="E940" s="18"/>
      <c r="F940" s="18"/>
      <c r="G940" s="18"/>
      <c r="H940" s="18"/>
      <c r="I940" s="18"/>
      <c r="J940" s="18"/>
      <c r="K940" s="18"/>
      <c r="L940" s="18"/>
      <c r="M940" s="18"/>
      <c r="N940" s="18"/>
      <c r="O940" s="18"/>
      <c r="P940" s="18"/>
      <c r="Q940" s="18"/>
      <c r="R940" s="18"/>
      <c r="S940" s="18"/>
      <c r="T940" s="18"/>
      <c r="U940" s="18"/>
      <c r="V940" s="18"/>
      <c r="W940" s="18"/>
      <c r="X940" s="18"/>
      <c r="Y940" s="18"/>
      <c r="Z940" s="18"/>
      <c r="AA940" s="18"/>
      <c r="AB940" s="18"/>
      <c r="AC940" s="18"/>
      <c r="AD940" s="18"/>
      <c r="AE940" s="18"/>
      <c r="AF940" s="18"/>
      <c r="AG940" s="18"/>
    </row>
    <row r="941" spans="1:33" ht="16.5" customHeight="1" x14ac:dyDescent="0.3">
      <c r="A941" s="18"/>
      <c r="B941" s="18"/>
      <c r="C941" s="191"/>
      <c r="D941" s="191"/>
      <c r="E941" s="18"/>
      <c r="F941" s="18"/>
      <c r="G941" s="18"/>
      <c r="H941" s="18"/>
      <c r="I941" s="18"/>
      <c r="J941" s="18"/>
      <c r="K941" s="18"/>
      <c r="L941" s="18"/>
      <c r="M941" s="18"/>
      <c r="N941" s="18"/>
      <c r="O941" s="18"/>
      <c r="P941" s="18"/>
      <c r="Q941" s="18"/>
      <c r="R941" s="18"/>
      <c r="S941" s="18"/>
      <c r="T941" s="18"/>
      <c r="U941" s="18"/>
      <c r="V941" s="18"/>
      <c r="W941" s="18"/>
      <c r="X941" s="18"/>
      <c r="Y941" s="18"/>
      <c r="Z941" s="18"/>
      <c r="AA941" s="18"/>
      <c r="AB941" s="18"/>
      <c r="AC941" s="18"/>
      <c r="AD941" s="18"/>
      <c r="AE941" s="18"/>
      <c r="AF941" s="18"/>
      <c r="AG941" s="18"/>
    </row>
    <row r="942" spans="1:33" ht="16.5" customHeight="1" x14ac:dyDescent="0.3">
      <c r="A942" s="18"/>
      <c r="B942" s="18"/>
      <c r="C942" s="191"/>
      <c r="D942" s="191"/>
      <c r="E942" s="18"/>
      <c r="F942" s="18"/>
      <c r="G942" s="18"/>
      <c r="H942" s="18"/>
      <c r="I942" s="18"/>
      <c r="J942" s="18"/>
      <c r="K942" s="18"/>
      <c r="L942" s="18"/>
      <c r="M942" s="18"/>
      <c r="N942" s="18"/>
      <c r="O942" s="18"/>
      <c r="P942" s="18"/>
      <c r="Q942" s="18"/>
      <c r="R942" s="18"/>
      <c r="S942" s="18"/>
      <c r="T942" s="18"/>
      <c r="U942" s="18"/>
      <c r="V942" s="18"/>
      <c r="W942" s="18"/>
      <c r="X942" s="18"/>
      <c r="Y942" s="18"/>
      <c r="Z942" s="18"/>
      <c r="AA942" s="18"/>
      <c r="AB942" s="18"/>
      <c r="AC942" s="18"/>
      <c r="AD942" s="18"/>
      <c r="AE942" s="18"/>
      <c r="AF942" s="18"/>
      <c r="AG942" s="18"/>
    </row>
    <row r="943" spans="1:33" ht="16.5" customHeight="1" x14ac:dyDescent="0.3">
      <c r="A943" s="18"/>
      <c r="B943" s="18"/>
      <c r="C943" s="191"/>
      <c r="D943" s="191"/>
      <c r="E943" s="18"/>
      <c r="F943" s="18"/>
      <c r="G943" s="18"/>
      <c r="H943" s="18"/>
      <c r="I943" s="18"/>
      <c r="J943" s="18"/>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row>
    <row r="944" spans="1:33" ht="16.5" customHeight="1" x14ac:dyDescent="0.3">
      <c r="A944" s="18"/>
      <c r="B944" s="18"/>
      <c r="C944" s="191"/>
      <c r="D944" s="191"/>
      <c r="E944" s="18"/>
      <c r="F944" s="18"/>
      <c r="G944" s="18"/>
      <c r="H944" s="18"/>
      <c r="I944" s="18"/>
      <c r="J944" s="18"/>
      <c r="K944" s="18"/>
      <c r="L944" s="18"/>
      <c r="M944" s="18"/>
      <c r="N944" s="18"/>
      <c r="O944" s="18"/>
      <c r="P944" s="18"/>
      <c r="Q944" s="18"/>
      <c r="R944" s="18"/>
      <c r="S944" s="18"/>
      <c r="T944" s="18"/>
      <c r="U944" s="18"/>
      <c r="V944" s="18"/>
      <c r="W944" s="18"/>
      <c r="X944" s="18"/>
      <c r="Y944" s="18"/>
      <c r="Z944" s="18"/>
      <c r="AA944" s="18"/>
      <c r="AB944" s="18"/>
      <c r="AC944" s="18"/>
      <c r="AD944" s="18"/>
      <c r="AE944" s="18"/>
      <c r="AF944" s="18"/>
      <c r="AG944" s="18"/>
    </row>
    <row r="945" spans="1:33" ht="16.5" customHeight="1" x14ac:dyDescent="0.3">
      <c r="A945" s="18"/>
      <c r="B945" s="18"/>
      <c r="C945" s="191"/>
      <c r="D945" s="191"/>
      <c r="E945" s="18"/>
      <c r="F945" s="18"/>
      <c r="G945" s="18"/>
      <c r="H945" s="18"/>
      <c r="I945" s="18"/>
      <c r="J945" s="18"/>
      <c r="K945" s="18"/>
      <c r="L945" s="18"/>
      <c r="M945" s="18"/>
      <c r="N945" s="18"/>
      <c r="O945" s="18"/>
      <c r="P945" s="18"/>
      <c r="Q945" s="18"/>
      <c r="R945" s="18"/>
      <c r="S945" s="18"/>
      <c r="T945" s="18"/>
      <c r="U945" s="18"/>
      <c r="V945" s="18"/>
      <c r="W945" s="18"/>
      <c r="X945" s="18"/>
      <c r="Y945" s="18"/>
      <c r="Z945" s="18"/>
      <c r="AA945" s="18"/>
      <c r="AB945" s="18"/>
      <c r="AC945" s="18"/>
      <c r="AD945" s="18"/>
      <c r="AE945" s="18"/>
      <c r="AF945" s="18"/>
      <c r="AG945" s="18"/>
    </row>
    <row r="946" spans="1:33" ht="16.5" customHeight="1" x14ac:dyDescent="0.3">
      <c r="A946" s="18"/>
      <c r="B946" s="18"/>
      <c r="C946" s="191"/>
      <c r="D946" s="191"/>
      <c r="E946" s="18"/>
      <c r="F946" s="18"/>
      <c r="G946" s="18"/>
      <c r="H946" s="18"/>
      <c r="I946" s="18"/>
      <c r="J946" s="18"/>
      <c r="K946" s="18"/>
      <c r="L946" s="18"/>
      <c r="M946" s="18"/>
      <c r="N946" s="18"/>
      <c r="O946" s="18"/>
      <c r="P946" s="18"/>
      <c r="Q946" s="18"/>
      <c r="R946" s="18"/>
      <c r="S946" s="18"/>
      <c r="T946" s="18"/>
      <c r="U946" s="18"/>
      <c r="V946" s="18"/>
      <c r="W946" s="18"/>
      <c r="X946" s="18"/>
      <c r="Y946" s="18"/>
      <c r="Z946" s="18"/>
      <c r="AA946" s="18"/>
      <c r="AB946" s="18"/>
      <c r="AC946" s="18"/>
      <c r="AD946" s="18"/>
      <c r="AE946" s="18"/>
      <c r="AF946" s="18"/>
      <c r="AG946" s="18"/>
    </row>
    <row r="947" spans="1:33" ht="16.5" customHeight="1" x14ac:dyDescent="0.3">
      <c r="A947" s="18"/>
      <c r="B947" s="18"/>
      <c r="C947" s="191"/>
      <c r="D947" s="191"/>
      <c r="E947" s="18"/>
      <c r="F947" s="18"/>
      <c r="G947" s="18"/>
      <c r="H947" s="18"/>
      <c r="I947" s="18"/>
      <c r="J947" s="18"/>
      <c r="K947" s="18"/>
      <c r="L947" s="18"/>
      <c r="M947" s="18"/>
      <c r="N947" s="18"/>
      <c r="O947" s="18"/>
      <c r="P947" s="18"/>
      <c r="Q947" s="18"/>
      <c r="R947" s="18"/>
      <c r="S947" s="18"/>
      <c r="T947" s="18"/>
      <c r="U947" s="18"/>
      <c r="V947" s="18"/>
      <c r="W947" s="18"/>
      <c r="X947" s="18"/>
      <c r="Y947" s="18"/>
      <c r="Z947" s="18"/>
      <c r="AA947" s="18"/>
      <c r="AB947" s="18"/>
      <c r="AC947" s="18"/>
      <c r="AD947" s="18"/>
      <c r="AE947" s="18"/>
      <c r="AF947" s="18"/>
      <c r="AG947" s="18"/>
    </row>
    <row r="948" spans="1:33" ht="16.5" customHeight="1" x14ac:dyDescent="0.3">
      <c r="A948" s="18"/>
      <c r="B948" s="18"/>
      <c r="C948" s="191"/>
      <c r="D948" s="191"/>
      <c r="E948" s="18"/>
      <c r="F948" s="18"/>
      <c r="G948" s="18"/>
      <c r="H948" s="18"/>
      <c r="I948" s="18"/>
      <c r="J948" s="18"/>
      <c r="K948" s="18"/>
      <c r="L948" s="18"/>
      <c r="M948" s="18"/>
      <c r="N948" s="18"/>
      <c r="O948" s="18"/>
      <c r="P948" s="18"/>
      <c r="Q948" s="18"/>
      <c r="R948" s="18"/>
      <c r="S948" s="18"/>
      <c r="T948" s="18"/>
      <c r="U948" s="18"/>
      <c r="V948" s="18"/>
      <c r="W948" s="18"/>
      <c r="X948" s="18"/>
      <c r="Y948" s="18"/>
      <c r="Z948" s="18"/>
      <c r="AA948" s="18"/>
      <c r="AB948" s="18"/>
      <c r="AC948" s="18"/>
      <c r="AD948" s="18"/>
      <c r="AE948" s="18"/>
      <c r="AF948" s="18"/>
      <c r="AG948" s="18"/>
    </row>
    <row r="949" spans="1:33" ht="16.5" customHeight="1" x14ac:dyDescent="0.3">
      <c r="A949" s="18"/>
      <c r="B949" s="18"/>
      <c r="C949" s="191"/>
      <c r="D949" s="191"/>
      <c r="E949" s="18"/>
      <c r="F949" s="18"/>
      <c r="G949" s="18"/>
      <c r="H949" s="18"/>
      <c r="I949" s="18"/>
      <c r="J949" s="18"/>
      <c r="K949" s="18"/>
      <c r="L949" s="18"/>
      <c r="M949" s="18"/>
      <c r="N949" s="18"/>
      <c r="O949" s="18"/>
      <c r="P949" s="18"/>
      <c r="Q949" s="18"/>
      <c r="R949" s="18"/>
      <c r="S949" s="18"/>
      <c r="T949" s="18"/>
      <c r="U949" s="18"/>
      <c r="V949" s="18"/>
      <c r="W949" s="18"/>
      <c r="X949" s="18"/>
      <c r="Y949" s="18"/>
      <c r="Z949" s="18"/>
      <c r="AA949" s="18"/>
      <c r="AB949" s="18"/>
      <c r="AC949" s="18"/>
      <c r="AD949" s="18"/>
      <c r="AE949" s="18"/>
      <c r="AF949" s="18"/>
      <c r="AG949" s="18"/>
    </row>
    <row r="950" spans="1:33" ht="16.5" customHeight="1" x14ac:dyDescent="0.3">
      <c r="A950" s="18"/>
      <c r="B950" s="18"/>
      <c r="C950" s="191"/>
      <c r="D950" s="191"/>
      <c r="E950" s="18"/>
      <c r="F950" s="18"/>
      <c r="G950" s="18"/>
      <c r="H950" s="18"/>
      <c r="I950" s="18"/>
      <c r="J950" s="18"/>
      <c r="K950" s="18"/>
      <c r="L950" s="18"/>
      <c r="M950" s="18"/>
      <c r="N950" s="18"/>
      <c r="O950" s="18"/>
      <c r="P950" s="18"/>
      <c r="Q950" s="18"/>
      <c r="R950" s="18"/>
      <c r="S950" s="18"/>
      <c r="T950" s="18"/>
      <c r="U950" s="18"/>
      <c r="V950" s="18"/>
      <c r="W950" s="18"/>
      <c r="X950" s="18"/>
      <c r="Y950" s="18"/>
      <c r="Z950" s="18"/>
      <c r="AA950" s="18"/>
      <c r="AB950" s="18"/>
      <c r="AC950" s="18"/>
      <c r="AD950" s="18"/>
      <c r="AE950" s="18"/>
      <c r="AF950" s="18"/>
      <c r="AG950" s="18"/>
    </row>
    <row r="951" spans="1:33" ht="16.5" customHeight="1" x14ac:dyDescent="0.3">
      <c r="A951" s="18"/>
      <c r="B951" s="18"/>
      <c r="C951" s="191"/>
      <c r="D951" s="191"/>
      <c r="E951" s="18"/>
      <c r="F951" s="18"/>
      <c r="G951" s="18"/>
      <c r="H951" s="18"/>
      <c r="I951" s="18"/>
      <c r="J951" s="18"/>
      <c r="K951" s="18"/>
      <c r="L951" s="18"/>
      <c r="M951" s="18"/>
      <c r="N951" s="18"/>
      <c r="O951" s="18"/>
      <c r="P951" s="18"/>
      <c r="Q951" s="18"/>
      <c r="R951" s="18"/>
      <c r="S951" s="18"/>
      <c r="T951" s="18"/>
      <c r="U951" s="18"/>
      <c r="V951" s="18"/>
      <c r="W951" s="18"/>
      <c r="X951" s="18"/>
      <c r="Y951" s="18"/>
      <c r="Z951" s="18"/>
      <c r="AA951" s="18"/>
      <c r="AB951" s="18"/>
      <c r="AC951" s="18"/>
      <c r="AD951" s="18"/>
      <c r="AE951" s="18"/>
      <c r="AF951" s="18"/>
      <c r="AG951" s="18"/>
    </row>
    <row r="952" spans="1:33" ht="16.5" customHeight="1" x14ac:dyDescent="0.3">
      <c r="A952" s="18"/>
      <c r="B952" s="18"/>
      <c r="C952" s="191"/>
      <c r="D952" s="191"/>
      <c r="E952" s="18"/>
      <c r="F952" s="18"/>
      <c r="G952" s="18"/>
      <c r="H952" s="18"/>
      <c r="I952" s="18"/>
      <c r="J952" s="18"/>
      <c r="K952" s="18"/>
      <c r="L952" s="18"/>
      <c r="M952" s="18"/>
      <c r="N952" s="18"/>
      <c r="O952" s="18"/>
      <c r="P952" s="18"/>
      <c r="Q952" s="18"/>
      <c r="R952" s="18"/>
      <c r="S952" s="18"/>
      <c r="T952" s="18"/>
      <c r="U952" s="18"/>
      <c r="V952" s="18"/>
      <c r="W952" s="18"/>
      <c r="X952" s="18"/>
      <c r="Y952" s="18"/>
      <c r="Z952" s="18"/>
      <c r="AA952" s="18"/>
      <c r="AB952" s="18"/>
      <c r="AC952" s="18"/>
      <c r="AD952" s="18"/>
      <c r="AE952" s="18"/>
      <c r="AF952" s="18"/>
      <c r="AG952" s="18"/>
    </row>
    <row r="953" spans="1:33" ht="16.5" customHeight="1" x14ac:dyDescent="0.3">
      <c r="A953" s="18"/>
      <c r="B953" s="18"/>
      <c r="C953" s="191"/>
      <c r="D953" s="191"/>
      <c r="E953" s="18"/>
      <c r="F953" s="18"/>
      <c r="G953" s="18"/>
      <c r="H953" s="18"/>
      <c r="I953" s="18"/>
      <c r="J953" s="18"/>
      <c r="K953" s="18"/>
      <c r="L953" s="18"/>
      <c r="M953" s="18"/>
      <c r="N953" s="18"/>
      <c r="O953" s="18"/>
      <c r="P953" s="18"/>
      <c r="Q953" s="18"/>
      <c r="R953" s="18"/>
      <c r="S953" s="18"/>
      <c r="T953" s="18"/>
      <c r="U953" s="18"/>
      <c r="V953" s="18"/>
      <c r="W953" s="18"/>
      <c r="X953" s="18"/>
      <c r="Y953" s="18"/>
      <c r="Z953" s="18"/>
      <c r="AA953" s="18"/>
      <c r="AB953" s="18"/>
      <c r="AC953" s="18"/>
      <c r="AD953" s="18"/>
      <c r="AE953" s="18"/>
      <c r="AF953" s="18"/>
      <c r="AG953" s="18"/>
    </row>
    <row r="954" spans="1:33" ht="16.5" customHeight="1" x14ac:dyDescent="0.3">
      <c r="A954" s="18"/>
      <c r="B954" s="18"/>
      <c r="C954" s="191"/>
      <c r="D954" s="191"/>
      <c r="E954" s="18"/>
      <c r="F954" s="18"/>
      <c r="G954" s="18"/>
      <c r="H954" s="18"/>
      <c r="I954" s="18"/>
      <c r="J954" s="18"/>
      <c r="K954" s="18"/>
      <c r="L954" s="18"/>
      <c r="M954" s="18"/>
      <c r="N954" s="18"/>
      <c r="O954" s="18"/>
      <c r="P954" s="18"/>
      <c r="Q954" s="18"/>
      <c r="R954" s="18"/>
      <c r="S954" s="18"/>
      <c r="T954" s="18"/>
      <c r="U954" s="18"/>
      <c r="V954" s="18"/>
      <c r="W954" s="18"/>
      <c r="X954" s="18"/>
      <c r="Y954" s="18"/>
      <c r="Z954" s="18"/>
      <c r="AA954" s="18"/>
      <c r="AB954" s="18"/>
      <c r="AC954" s="18"/>
      <c r="AD954" s="18"/>
      <c r="AE954" s="18"/>
      <c r="AF954" s="18"/>
      <c r="AG954" s="18"/>
    </row>
    <row r="955" spans="1:33" ht="16.5" customHeight="1" x14ac:dyDescent="0.3">
      <c r="A955" s="18"/>
      <c r="B955" s="18"/>
      <c r="C955" s="191"/>
      <c r="D955" s="191"/>
      <c r="E955" s="18"/>
      <c r="F955" s="18"/>
      <c r="G955" s="18"/>
      <c r="H955" s="18"/>
      <c r="I955" s="18"/>
      <c r="J955" s="18"/>
      <c r="K955" s="18"/>
      <c r="L955" s="18"/>
      <c r="M955" s="18"/>
      <c r="N955" s="18"/>
      <c r="O955" s="18"/>
      <c r="P955" s="18"/>
      <c r="Q955" s="18"/>
      <c r="R955" s="18"/>
      <c r="S955" s="18"/>
      <c r="T955" s="18"/>
      <c r="U955" s="18"/>
      <c r="V955" s="18"/>
      <c r="W955" s="18"/>
      <c r="X955" s="18"/>
      <c r="Y955" s="18"/>
      <c r="Z955" s="18"/>
      <c r="AA955" s="18"/>
      <c r="AB955" s="18"/>
      <c r="AC955" s="18"/>
      <c r="AD955" s="18"/>
      <c r="AE955" s="18"/>
      <c r="AF955" s="18"/>
      <c r="AG955" s="18"/>
    </row>
    <row r="956" spans="1:33" ht="16.5" customHeight="1" x14ac:dyDescent="0.3">
      <c r="A956" s="18"/>
      <c r="B956" s="18"/>
      <c r="C956" s="191"/>
      <c r="D956" s="191"/>
      <c r="E956" s="18"/>
      <c r="F956" s="18"/>
      <c r="G956" s="18"/>
      <c r="H956" s="18"/>
      <c r="I956" s="18"/>
      <c r="J956" s="18"/>
      <c r="K956" s="18"/>
      <c r="L956" s="18"/>
      <c r="M956" s="18"/>
      <c r="N956" s="18"/>
      <c r="O956" s="18"/>
      <c r="P956" s="18"/>
      <c r="Q956" s="18"/>
      <c r="R956" s="18"/>
      <c r="S956" s="18"/>
      <c r="T956" s="18"/>
      <c r="U956" s="18"/>
      <c r="V956" s="18"/>
      <c r="W956" s="18"/>
      <c r="X956" s="18"/>
      <c r="Y956" s="18"/>
      <c r="Z956" s="18"/>
      <c r="AA956" s="18"/>
      <c r="AB956" s="18"/>
      <c r="AC956" s="18"/>
      <c r="AD956" s="18"/>
      <c r="AE956" s="18"/>
      <c r="AF956" s="18"/>
      <c r="AG956" s="18"/>
    </row>
    <row r="957" spans="1:33" ht="16.5" customHeight="1" x14ac:dyDescent="0.3">
      <c r="A957" s="18"/>
      <c r="B957" s="18"/>
      <c r="C957" s="191"/>
      <c r="D957" s="191"/>
      <c r="E957" s="18"/>
      <c r="F957" s="18"/>
      <c r="G957" s="18"/>
      <c r="H957" s="18"/>
      <c r="I957" s="18"/>
      <c r="J957" s="18"/>
      <c r="K957" s="18"/>
      <c r="L957" s="18"/>
      <c r="M957" s="18"/>
      <c r="N957" s="18"/>
      <c r="O957" s="18"/>
      <c r="P957" s="18"/>
      <c r="Q957" s="18"/>
      <c r="R957" s="18"/>
      <c r="S957" s="18"/>
      <c r="T957" s="18"/>
      <c r="U957" s="18"/>
      <c r="V957" s="18"/>
      <c r="W957" s="18"/>
      <c r="X957" s="18"/>
      <c r="Y957" s="18"/>
      <c r="Z957" s="18"/>
      <c r="AA957" s="18"/>
      <c r="AB957" s="18"/>
      <c r="AC957" s="18"/>
      <c r="AD957" s="18"/>
      <c r="AE957" s="18"/>
      <c r="AF957" s="18"/>
      <c r="AG957" s="18"/>
    </row>
    <row r="958" spans="1:33" ht="16.5" customHeight="1" x14ac:dyDescent="0.3">
      <c r="A958" s="18"/>
      <c r="B958" s="18"/>
      <c r="C958" s="191"/>
      <c r="D958" s="191"/>
      <c r="E958" s="18"/>
      <c r="F958" s="18"/>
      <c r="G958" s="18"/>
      <c r="H958" s="18"/>
      <c r="I958" s="18"/>
      <c r="J958" s="18"/>
      <c r="K958" s="18"/>
      <c r="L958" s="18"/>
      <c r="M958" s="18"/>
      <c r="N958" s="18"/>
      <c r="O958" s="18"/>
      <c r="P958" s="18"/>
      <c r="Q958" s="18"/>
      <c r="R958" s="18"/>
      <c r="S958" s="18"/>
      <c r="T958" s="18"/>
      <c r="U958" s="18"/>
      <c r="V958" s="18"/>
      <c r="W958" s="18"/>
      <c r="X958" s="18"/>
      <c r="Y958" s="18"/>
      <c r="Z958" s="18"/>
      <c r="AA958" s="18"/>
      <c r="AB958" s="18"/>
      <c r="AC958" s="18"/>
      <c r="AD958" s="18"/>
      <c r="AE958" s="18"/>
      <c r="AF958" s="18"/>
      <c r="AG958" s="18"/>
    </row>
    <row r="959" spans="1:33" ht="16.5" customHeight="1" x14ac:dyDescent="0.3">
      <c r="A959" s="18"/>
      <c r="B959" s="18"/>
      <c r="C959" s="191"/>
      <c r="D959" s="191"/>
      <c r="E959" s="18"/>
      <c r="F959" s="18"/>
      <c r="G959" s="18"/>
      <c r="H959" s="18"/>
      <c r="I959" s="18"/>
      <c r="J959" s="18"/>
      <c r="K959" s="18"/>
      <c r="L959" s="18"/>
      <c r="M959" s="18"/>
      <c r="N959" s="18"/>
      <c r="O959" s="18"/>
      <c r="P959" s="18"/>
      <c r="Q959" s="18"/>
      <c r="R959" s="18"/>
      <c r="S959" s="18"/>
      <c r="T959" s="18"/>
      <c r="U959" s="18"/>
      <c r="V959" s="18"/>
      <c r="W959" s="18"/>
      <c r="X959" s="18"/>
      <c r="Y959" s="18"/>
      <c r="Z959" s="18"/>
      <c r="AA959" s="18"/>
      <c r="AB959" s="18"/>
      <c r="AC959" s="18"/>
      <c r="AD959" s="18"/>
      <c r="AE959" s="18"/>
      <c r="AF959" s="18"/>
      <c r="AG959" s="18"/>
    </row>
    <row r="960" spans="1:33" ht="16.5" customHeight="1" x14ac:dyDescent="0.3">
      <c r="A960" s="18"/>
      <c r="B960" s="18"/>
      <c r="C960" s="191"/>
      <c r="D960" s="191"/>
      <c r="E960" s="18"/>
      <c r="F960" s="18"/>
      <c r="G960" s="18"/>
      <c r="H960" s="18"/>
      <c r="I960" s="18"/>
      <c r="J960" s="18"/>
      <c r="K960" s="18"/>
      <c r="L960" s="18"/>
      <c r="M960" s="18"/>
      <c r="N960" s="18"/>
      <c r="O960" s="18"/>
      <c r="P960" s="18"/>
      <c r="Q960" s="18"/>
      <c r="R960" s="18"/>
      <c r="S960" s="18"/>
      <c r="T960" s="18"/>
      <c r="U960" s="18"/>
      <c r="V960" s="18"/>
      <c r="W960" s="18"/>
      <c r="X960" s="18"/>
      <c r="Y960" s="18"/>
      <c r="Z960" s="18"/>
      <c r="AA960" s="18"/>
      <c r="AB960" s="18"/>
      <c r="AC960" s="18"/>
      <c r="AD960" s="18"/>
      <c r="AE960" s="18"/>
      <c r="AF960" s="18"/>
      <c r="AG960" s="18"/>
    </row>
    <row r="961" spans="1:33" ht="16.5" customHeight="1" x14ac:dyDescent="0.3">
      <c r="A961" s="18"/>
      <c r="B961" s="18"/>
      <c r="C961" s="191"/>
      <c r="D961" s="191"/>
      <c r="E961" s="18"/>
      <c r="F961" s="18"/>
      <c r="G961" s="18"/>
      <c r="H961" s="18"/>
      <c r="I961" s="18"/>
      <c r="J961" s="18"/>
      <c r="K961" s="18"/>
      <c r="L961" s="18"/>
      <c r="M961" s="18"/>
      <c r="N961" s="18"/>
      <c r="O961" s="18"/>
      <c r="P961" s="18"/>
      <c r="Q961" s="18"/>
      <c r="R961" s="18"/>
      <c r="S961" s="18"/>
      <c r="T961" s="18"/>
      <c r="U961" s="18"/>
      <c r="V961" s="18"/>
      <c r="W961" s="18"/>
      <c r="X961" s="18"/>
      <c r="Y961" s="18"/>
      <c r="Z961" s="18"/>
      <c r="AA961" s="18"/>
      <c r="AB961" s="18"/>
      <c r="AC961" s="18"/>
      <c r="AD961" s="18"/>
      <c r="AE961" s="18"/>
      <c r="AF961" s="18"/>
      <c r="AG961" s="18"/>
    </row>
    <row r="962" spans="1:33" ht="16.5" customHeight="1" x14ac:dyDescent="0.3">
      <c r="A962" s="18"/>
      <c r="B962" s="18"/>
      <c r="C962" s="191"/>
      <c r="D962" s="191"/>
      <c r="E962" s="18"/>
      <c r="F962" s="18"/>
      <c r="G962" s="18"/>
      <c r="H962" s="18"/>
      <c r="I962" s="18"/>
      <c r="J962" s="18"/>
      <c r="K962" s="18"/>
      <c r="L962" s="18"/>
      <c r="M962" s="18"/>
      <c r="N962" s="18"/>
      <c r="O962" s="18"/>
      <c r="P962" s="18"/>
      <c r="Q962" s="18"/>
      <c r="R962" s="18"/>
      <c r="S962" s="18"/>
      <c r="T962" s="18"/>
      <c r="U962" s="18"/>
      <c r="V962" s="18"/>
      <c r="W962" s="18"/>
      <c r="X962" s="18"/>
      <c r="Y962" s="18"/>
      <c r="Z962" s="18"/>
      <c r="AA962" s="18"/>
      <c r="AB962" s="18"/>
      <c r="AC962" s="18"/>
      <c r="AD962" s="18"/>
      <c r="AE962" s="18"/>
      <c r="AF962" s="18"/>
      <c r="AG962" s="18"/>
    </row>
    <row r="963" spans="1:33" ht="16.5" customHeight="1" x14ac:dyDescent="0.3">
      <c r="A963" s="18"/>
      <c r="B963" s="18"/>
      <c r="C963" s="191"/>
      <c r="D963" s="191"/>
      <c r="E963" s="18"/>
      <c r="F963" s="18"/>
      <c r="G963" s="18"/>
      <c r="H963" s="18"/>
      <c r="I963" s="18"/>
      <c r="J963" s="18"/>
      <c r="K963" s="18"/>
      <c r="L963" s="18"/>
      <c r="M963" s="18"/>
      <c r="N963" s="18"/>
      <c r="O963" s="18"/>
      <c r="P963" s="18"/>
      <c r="Q963" s="18"/>
      <c r="R963" s="18"/>
      <c r="S963" s="18"/>
      <c r="T963" s="18"/>
      <c r="U963" s="18"/>
      <c r="V963" s="18"/>
      <c r="W963" s="18"/>
      <c r="X963" s="18"/>
      <c r="Y963" s="18"/>
      <c r="Z963" s="18"/>
      <c r="AA963" s="18"/>
      <c r="AB963" s="18"/>
      <c r="AC963" s="18"/>
      <c r="AD963" s="18"/>
      <c r="AE963" s="18"/>
      <c r="AF963" s="18"/>
      <c r="AG963" s="18"/>
    </row>
    <row r="964" spans="1:33" ht="16.5" customHeight="1" x14ac:dyDescent="0.3">
      <c r="A964" s="18"/>
      <c r="B964" s="18"/>
      <c r="C964" s="191"/>
      <c r="D964" s="191"/>
      <c r="E964" s="18"/>
      <c r="F964" s="18"/>
      <c r="G964" s="18"/>
      <c r="H964" s="18"/>
      <c r="I964" s="18"/>
      <c r="J964" s="18"/>
      <c r="K964" s="18"/>
      <c r="L964" s="18"/>
      <c r="M964" s="18"/>
      <c r="N964" s="18"/>
      <c r="O964" s="18"/>
      <c r="P964" s="18"/>
      <c r="Q964" s="18"/>
      <c r="R964" s="18"/>
      <c r="S964" s="18"/>
      <c r="T964" s="18"/>
      <c r="U964" s="18"/>
      <c r="V964" s="18"/>
      <c r="W964" s="18"/>
      <c r="X964" s="18"/>
      <c r="Y964" s="18"/>
      <c r="Z964" s="18"/>
      <c r="AA964" s="18"/>
      <c r="AB964" s="18"/>
      <c r="AC964" s="18"/>
      <c r="AD964" s="18"/>
      <c r="AE964" s="18"/>
      <c r="AF964" s="18"/>
      <c r="AG964" s="18"/>
    </row>
    <row r="965" spans="1:33" ht="16.5" customHeight="1" x14ac:dyDescent="0.3">
      <c r="A965" s="18"/>
      <c r="B965" s="18"/>
      <c r="C965" s="191"/>
      <c r="D965" s="191"/>
      <c r="E965" s="18"/>
      <c r="F965" s="18"/>
      <c r="G965" s="18"/>
      <c r="H965" s="18"/>
      <c r="I965" s="18"/>
      <c r="J965" s="18"/>
      <c r="K965" s="18"/>
      <c r="L965" s="18"/>
      <c r="M965" s="18"/>
      <c r="N965" s="18"/>
      <c r="O965" s="18"/>
      <c r="P965" s="18"/>
      <c r="Q965" s="18"/>
      <c r="R965" s="18"/>
      <c r="S965" s="18"/>
      <c r="T965" s="18"/>
      <c r="U965" s="18"/>
      <c r="V965" s="18"/>
      <c r="W965" s="18"/>
      <c r="X965" s="18"/>
      <c r="Y965" s="18"/>
      <c r="Z965" s="18"/>
      <c r="AA965" s="18"/>
      <c r="AB965" s="18"/>
      <c r="AC965" s="18"/>
      <c r="AD965" s="18"/>
      <c r="AE965" s="18"/>
      <c r="AF965" s="18"/>
      <c r="AG965" s="18"/>
    </row>
    <row r="966" spans="1:33" ht="16.5" customHeight="1" x14ac:dyDescent="0.3">
      <c r="A966" s="18"/>
      <c r="B966" s="18"/>
      <c r="C966" s="191"/>
      <c r="D966" s="191"/>
      <c r="E966" s="18"/>
      <c r="F966" s="18"/>
      <c r="G966" s="18"/>
      <c r="H966" s="18"/>
      <c r="I966" s="18"/>
      <c r="J966" s="18"/>
      <c r="K966" s="18"/>
      <c r="L966" s="18"/>
      <c r="M966" s="18"/>
      <c r="N966" s="18"/>
      <c r="O966" s="18"/>
      <c r="P966" s="18"/>
      <c r="Q966" s="18"/>
      <c r="R966" s="18"/>
      <c r="S966" s="18"/>
      <c r="T966" s="18"/>
      <c r="U966" s="18"/>
      <c r="V966" s="18"/>
      <c r="W966" s="18"/>
      <c r="X966" s="18"/>
      <c r="Y966" s="18"/>
      <c r="Z966" s="18"/>
      <c r="AA966" s="18"/>
      <c r="AB966" s="18"/>
      <c r="AC966" s="18"/>
      <c r="AD966" s="18"/>
      <c r="AE966" s="18"/>
      <c r="AF966" s="18"/>
      <c r="AG966" s="18"/>
    </row>
    <row r="967" spans="1:33" ht="16.5" customHeight="1" x14ac:dyDescent="0.3">
      <c r="A967" s="18"/>
      <c r="B967" s="18"/>
      <c r="C967" s="191"/>
      <c r="D967" s="191"/>
      <c r="E967" s="18"/>
      <c r="F967" s="18"/>
      <c r="G967" s="18"/>
      <c r="H967" s="18"/>
      <c r="I967" s="18"/>
      <c r="J967" s="18"/>
      <c r="K967" s="18"/>
      <c r="L967" s="18"/>
      <c r="M967" s="18"/>
      <c r="N967" s="18"/>
      <c r="O967" s="18"/>
      <c r="P967" s="18"/>
      <c r="Q967" s="18"/>
      <c r="R967" s="18"/>
      <c r="S967" s="18"/>
      <c r="T967" s="18"/>
      <c r="U967" s="18"/>
      <c r="V967" s="18"/>
      <c r="W967" s="18"/>
      <c r="X967" s="18"/>
      <c r="Y967" s="18"/>
      <c r="Z967" s="18"/>
      <c r="AA967" s="18"/>
      <c r="AB967" s="18"/>
      <c r="AC967" s="18"/>
      <c r="AD967" s="18"/>
      <c r="AE967" s="18"/>
      <c r="AF967" s="18"/>
      <c r="AG967" s="18"/>
    </row>
    <row r="968" spans="1:33" ht="16.5" customHeight="1" x14ac:dyDescent="0.3">
      <c r="A968" s="18"/>
      <c r="B968" s="18"/>
      <c r="C968" s="191"/>
      <c r="D968" s="191"/>
      <c r="E968" s="18"/>
      <c r="F968" s="18"/>
      <c r="G968" s="18"/>
      <c r="H968" s="18"/>
      <c r="I968" s="18"/>
      <c r="J968" s="18"/>
      <c r="K968" s="18"/>
      <c r="L968" s="18"/>
      <c r="M968" s="18"/>
      <c r="N968" s="18"/>
      <c r="O968" s="18"/>
      <c r="P968" s="18"/>
      <c r="Q968" s="18"/>
      <c r="R968" s="18"/>
      <c r="S968" s="18"/>
      <c r="T968" s="18"/>
      <c r="U968" s="18"/>
      <c r="V968" s="18"/>
      <c r="W968" s="18"/>
      <c r="X968" s="18"/>
      <c r="Y968" s="18"/>
      <c r="Z968" s="18"/>
      <c r="AA968" s="18"/>
      <c r="AB968" s="18"/>
      <c r="AC968" s="18"/>
      <c r="AD968" s="18"/>
      <c r="AE968" s="18"/>
      <c r="AF968" s="18"/>
      <c r="AG968" s="18"/>
    </row>
    <row r="969" spans="1:33" ht="16.5" customHeight="1" x14ac:dyDescent="0.3">
      <c r="A969" s="18"/>
      <c r="B969" s="18"/>
      <c r="C969" s="191"/>
      <c r="D969" s="191"/>
      <c r="E969" s="18"/>
      <c r="F969" s="18"/>
      <c r="G969" s="18"/>
      <c r="H969" s="18"/>
      <c r="I969" s="18"/>
      <c r="J969" s="18"/>
      <c r="K969" s="18"/>
      <c r="L969" s="18"/>
      <c r="M969" s="18"/>
      <c r="N969" s="18"/>
      <c r="O969" s="18"/>
      <c r="P969" s="18"/>
      <c r="Q969" s="18"/>
      <c r="R969" s="18"/>
      <c r="S969" s="18"/>
      <c r="T969" s="18"/>
      <c r="U969" s="18"/>
      <c r="V969" s="18"/>
      <c r="W969" s="18"/>
      <c r="X969" s="18"/>
      <c r="Y969" s="18"/>
      <c r="Z969" s="18"/>
      <c r="AA969" s="18"/>
      <c r="AB969" s="18"/>
      <c r="AC969" s="18"/>
      <c r="AD969" s="18"/>
      <c r="AE969" s="18"/>
      <c r="AF969" s="18"/>
      <c r="AG969" s="18"/>
    </row>
    <row r="970" spans="1:33" ht="16.5" customHeight="1" x14ac:dyDescent="0.3">
      <c r="A970" s="18"/>
      <c r="B970" s="18"/>
      <c r="C970" s="191"/>
      <c r="D970" s="191"/>
      <c r="E970" s="18"/>
      <c r="F970" s="18"/>
      <c r="G970" s="18"/>
      <c r="H970" s="18"/>
      <c r="I970" s="18"/>
      <c r="J970" s="18"/>
      <c r="K970" s="18"/>
      <c r="L970" s="18"/>
      <c r="M970" s="18"/>
      <c r="N970" s="18"/>
      <c r="O970" s="18"/>
      <c r="P970" s="18"/>
      <c r="Q970" s="18"/>
      <c r="R970" s="18"/>
      <c r="S970" s="18"/>
      <c r="T970" s="18"/>
      <c r="U970" s="18"/>
      <c r="V970" s="18"/>
      <c r="W970" s="18"/>
      <c r="X970" s="18"/>
      <c r="Y970" s="18"/>
      <c r="Z970" s="18"/>
      <c r="AA970" s="18"/>
      <c r="AB970" s="18"/>
      <c r="AC970" s="18"/>
      <c r="AD970" s="18"/>
      <c r="AE970" s="18"/>
      <c r="AF970" s="18"/>
      <c r="AG970" s="18"/>
    </row>
    <row r="971" spans="1:33" ht="16.5" customHeight="1" x14ac:dyDescent="0.3">
      <c r="A971" s="18"/>
      <c r="B971" s="18"/>
      <c r="C971" s="191"/>
      <c r="D971" s="191"/>
      <c r="E971" s="18"/>
      <c r="F971" s="18"/>
      <c r="G971" s="18"/>
      <c r="H971" s="18"/>
      <c r="I971" s="18"/>
      <c r="J971" s="18"/>
      <c r="K971" s="18"/>
      <c r="L971" s="18"/>
      <c r="M971" s="18"/>
      <c r="N971" s="18"/>
      <c r="O971" s="18"/>
      <c r="P971" s="18"/>
      <c r="Q971" s="18"/>
      <c r="R971" s="18"/>
      <c r="S971" s="18"/>
      <c r="T971" s="18"/>
      <c r="U971" s="18"/>
      <c r="V971" s="18"/>
      <c r="W971" s="18"/>
      <c r="X971" s="18"/>
      <c r="Y971" s="18"/>
      <c r="Z971" s="18"/>
      <c r="AA971" s="18"/>
      <c r="AB971" s="18"/>
      <c r="AC971" s="18"/>
      <c r="AD971" s="18"/>
      <c r="AE971" s="18"/>
      <c r="AF971" s="18"/>
      <c r="AG971" s="18"/>
    </row>
    <row r="972" spans="1:33" ht="16.5" customHeight="1" x14ac:dyDescent="0.3">
      <c r="A972" s="18"/>
      <c r="B972" s="18"/>
      <c r="C972" s="191"/>
      <c r="D972" s="191"/>
      <c r="E972" s="18"/>
      <c r="F972" s="18"/>
      <c r="G972" s="18"/>
      <c r="H972" s="18"/>
      <c r="I972" s="18"/>
      <c r="J972" s="18"/>
      <c r="K972" s="18"/>
      <c r="L972" s="18"/>
      <c r="M972" s="18"/>
      <c r="N972" s="18"/>
      <c r="O972" s="18"/>
      <c r="P972" s="18"/>
      <c r="Q972" s="18"/>
      <c r="R972" s="18"/>
      <c r="S972" s="18"/>
      <c r="T972" s="18"/>
      <c r="U972" s="18"/>
      <c r="V972" s="18"/>
      <c r="W972" s="18"/>
      <c r="X972" s="18"/>
      <c r="Y972" s="18"/>
      <c r="Z972" s="18"/>
      <c r="AA972" s="18"/>
      <c r="AB972" s="18"/>
      <c r="AC972" s="18"/>
      <c r="AD972" s="18"/>
      <c r="AE972" s="18"/>
      <c r="AF972" s="18"/>
      <c r="AG972" s="18"/>
    </row>
    <row r="973" spans="1:33" ht="16.5" customHeight="1" x14ac:dyDescent="0.3">
      <c r="A973" s="18"/>
      <c r="B973" s="18"/>
      <c r="C973" s="191"/>
      <c r="D973" s="191"/>
      <c r="E973" s="18"/>
      <c r="F973" s="18"/>
      <c r="G973" s="18"/>
      <c r="H973" s="18"/>
      <c r="I973" s="18"/>
      <c r="J973" s="18"/>
      <c r="K973" s="18"/>
      <c r="L973" s="18"/>
      <c r="M973" s="18"/>
      <c r="N973" s="18"/>
      <c r="O973" s="18"/>
      <c r="P973" s="18"/>
      <c r="Q973" s="18"/>
      <c r="R973" s="18"/>
      <c r="S973" s="18"/>
      <c r="T973" s="18"/>
      <c r="U973" s="18"/>
      <c r="V973" s="18"/>
      <c r="W973" s="18"/>
      <c r="X973" s="18"/>
      <c r="Y973" s="18"/>
      <c r="Z973" s="18"/>
      <c r="AA973" s="18"/>
      <c r="AB973" s="18"/>
      <c r="AC973" s="18"/>
      <c r="AD973" s="18"/>
      <c r="AE973" s="18"/>
      <c r="AF973" s="18"/>
      <c r="AG973" s="18"/>
    </row>
    <row r="974" spans="1:33" ht="16.5" customHeight="1" x14ac:dyDescent="0.3">
      <c r="A974" s="18"/>
      <c r="B974" s="18"/>
      <c r="C974" s="191"/>
      <c r="D974" s="191"/>
      <c r="E974" s="18"/>
      <c r="F974" s="18"/>
      <c r="G974" s="18"/>
      <c r="H974" s="18"/>
      <c r="I974" s="18"/>
      <c r="J974" s="18"/>
      <c r="K974" s="18"/>
      <c r="L974" s="18"/>
      <c r="M974" s="18"/>
      <c r="N974" s="18"/>
      <c r="O974" s="18"/>
      <c r="P974" s="18"/>
      <c r="Q974" s="18"/>
      <c r="R974" s="18"/>
      <c r="S974" s="18"/>
      <c r="T974" s="18"/>
      <c r="U974" s="18"/>
      <c r="V974" s="18"/>
      <c r="W974" s="18"/>
      <c r="X974" s="18"/>
      <c r="Y974" s="18"/>
      <c r="Z974" s="18"/>
      <c r="AA974" s="18"/>
      <c r="AB974" s="18"/>
      <c r="AC974" s="18"/>
      <c r="AD974" s="18"/>
      <c r="AE974" s="18"/>
      <c r="AF974" s="18"/>
      <c r="AG974" s="18"/>
    </row>
    <row r="975" spans="1:33" ht="16.5" customHeight="1" x14ac:dyDescent="0.3">
      <c r="A975" s="18"/>
      <c r="B975" s="18"/>
      <c r="C975" s="191"/>
      <c r="D975" s="191"/>
      <c r="E975" s="18"/>
      <c r="F975" s="18"/>
      <c r="G975" s="18"/>
      <c r="H975" s="18"/>
      <c r="I975" s="18"/>
      <c r="J975" s="18"/>
      <c r="K975" s="18"/>
      <c r="L975" s="18"/>
      <c r="M975" s="18"/>
      <c r="N975" s="18"/>
      <c r="O975" s="18"/>
      <c r="P975" s="18"/>
      <c r="Q975" s="18"/>
      <c r="R975" s="18"/>
      <c r="S975" s="18"/>
      <c r="T975" s="18"/>
      <c r="U975" s="18"/>
      <c r="V975" s="18"/>
      <c r="W975" s="18"/>
      <c r="X975" s="18"/>
      <c r="Y975" s="18"/>
      <c r="Z975" s="18"/>
      <c r="AA975" s="18"/>
      <c r="AB975" s="18"/>
      <c r="AC975" s="18"/>
      <c r="AD975" s="18"/>
      <c r="AE975" s="18"/>
      <c r="AF975" s="18"/>
      <c r="AG975" s="18"/>
    </row>
    <row r="976" spans="1:33" ht="16.5" customHeight="1" x14ac:dyDescent="0.3">
      <c r="A976" s="18"/>
      <c r="B976" s="18"/>
      <c r="C976" s="191"/>
      <c r="D976" s="191"/>
      <c r="E976" s="18"/>
      <c r="F976" s="18"/>
      <c r="G976" s="18"/>
      <c r="H976" s="18"/>
      <c r="I976" s="18"/>
      <c r="J976" s="18"/>
      <c r="K976" s="18"/>
      <c r="L976" s="18"/>
      <c r="M976" s="18"/>
      <c r="N976" s="18"/>
      <c r="O976" s="18"/>
      <c r="P976" s="18"/>
      <c r="Q976" s="18"/>
      <c r="R976" s="18"/>
      <c r="S976" s="18"/>
      <c r="T976" s="18"/>
      <c r="U976" s="18"/>
      <c r="V976" s="18"/>
      <c r="W976" s="18"/>
      <c r="X976" s="18"/>
      <c r="Y976" s="18"/>
      <c r="Z976" s="18"/>
      <c r="AA976" s="18"/>
      <c r="AB976" s="18"/>
      <c r="AC976" s="18"/>
      <c r="AD976" s="18"/>
      <c r="AE976" s="18"/>
      <c r="AF976" s="18"/>
      <c r="AG976" s="18"/>
    </row>
    <row r="977" spans="1:33" ht="16.5" customHeight="1" x14ac:dyDescent="0.3">
      <c r="A977" s="18"/>
      <c r="B977" s="18"/>
      <c r="C977" s="191"/>
      <c r="D977" s="191"/>
      <c r="E977" s="18"/>
      <c r="F977" s="18"/>
      <c r="G977" s="18"/>
      <c r="H977" s="18"/>
      <c r="I977" s="18"/>
      <c r="J977" s="18"/>
      <c r="K977" s="18"/>
      <c r="L977" s="18"/>
      <c r="M977" s="18"/>
      <c r="N977" s="18"/>
      <c r="O977" s="18"/>
      <c r="P977" s="18"/>
      <c r="Q977" s="18"/>
      <c r="R977" s="18"/>
      <c r="S977" s="18"/>
      <c r="T977" s="18"/>
      <c r="U977" s="18"/>
      <c r="V977" s="18"/>
      <c r="W977" s="18"/>
      <c r="X977" s="18"/>
      <c r="Y977" s="18"/>
      <c r="Z977" s="18"/>
      <c r="AA977" s="18"/>
      <c r="AB977" s="18"/>
      <c r="AC977" s="18"/>
      <c r="AD977" s="18"/>
      <c r="AE977" s="18"/>
      <c r="AF977" s="18"/>
      <c r="AG977" s="18"/>
    </row>
    <row r="978" spans="1:33" ht="16.5" customHeight="1" x14ac:dyDescent="0.3">
      <c r="A978" s="18"/>
      <c r="B978" s="18"/>
      <c r="C978" s="191"/>
      <c r="D978" s="191"/>
      <c r="E978" s="18"/>
      <c r="F978" s="18"/>
      <c r="G978" s="18"/>
      <c r="H978" s="18"/>
      <c r="I978" s="18"/>
      <c r="J978" s="18"/>
      <c r="K978" s="18"/>
      <c r="L978" s="18"/>
      <c r="M978" s="18"/>
      <c r="N978" s="18"/>
      <c r="O978" s="18"/>
      <c r="P978" s="18"/>
      <c r="Q978" s="18"/>
      <c r="R978" s="18"/>
      <c r="S978" s="18"/>
      <c r="T978" s="18"/>
      <c r="U978" s="18"/>
      <c r="V978" s="18"/>
      <c r="W978" s="18"/>
      <c r="X978" s="18"/>
      <c r="Y978" s="18"/>
      <c r="Z978" s="18"/>
      <c r="AA978" s="18"/>
      <c r="AB978" s="18"/>
      <c r="AC978" s="18"/>
      <c r="AD978" s="18"/>
      <c r="AE978" s="18"/>
      <c r="AF978" s="18"/>
      <c r="AG978" s="18"/>
    </row>
    <row r="979" spans="1:33" ht="16.5" customHeight="1" x14ac:dyDescent="0.3">
      <c r="A979" s="18"/>
      <c r="B979" s="18"/>
      <c r="C979" s="191"/>
      <c r="D979" s="191"/>
      <c r="E979" s="18"/>
      <c r="F979" s="18"/>
      <c r="G979" s="18"/>
      <c r="H979" s="18"/>
      <c r="I979" s="18"/>
      <c r="J979" s="18"/>
      <c r="K979" s="18"/>
      <c r="L979" s="18"/>
      <c r="M979" s="18"/>
      <c r="N979" s="18"/>
      <c r="O979" s="18"/>
      <c r="P979" s="18"/>
      <c r="Q979" s="18"/>
      <c r="R979" s="18"/>
      <c r="S979" s="18"/>
      <c r="T979" s="18"/>
      <c r="U979" s="18"/>
      <c r="V979" s="18"/>
      <c r="W979" s="18"/>
      <c r="X979" s="18"/>
      <c r="Y979" s="18"/>
      <c r="Z979" s="18"/>
      <c r="AA979" s="18"/>
      <c r="AB979" s="18"/>
      <c r="AC979" s="18"/>
      <c r="AD979" s="18"/>
      <c r="AE979" s="18"/>
      <c r="AF979" s="18"/>
      <c r="AG979" s="18"/>
    </row>
    <row r="980" spans="1:33" ht="16.5" customHeight="1" x14ac:dyDescent="0.3">
      <c r="A980" s="18"/>
      <c r="B980" s="18"/>
      <c r="C980" s="191"/>
      <c r="D980" s="191"/>
      <c r="E980" s="18"/>
      <c r="F980" s="18"/>
      <c r="G980" s="18"/>
      <c r="H980" s="18"/>
      <c r="I980" s="18"/>
      <c r="J980" s="18"/>
      <c r="K980" s="18"/>
      <c r="L980" s="18"/>
      <c r="M980" s="18"/>
      <c r="N980" s="18"/>
      <c r="O980" s="18"/>
      <c r="P980" s="18"/>
      <c r="Q980" s="18"/>
      <c r="R980" s="18"/>
      <c r="S980" s="18"/>
      <c r="T980" s="18"/>
      <c r="U980" s="18"/>
      <c r="V980" s="18"/>
      <c r="W980" s="18"/>
      <c r="X980" s="18"/>
      <c r="Y980" s="18"/>
      <c r="Z980" s="18"/>
      <c r="AA980" s="18"/>
      <c r="AB980" s="18"/>
      <c r="AC980" s="18"/>
      <c r="AD980" s="18"/>
      <c r="AE980" s="18"/>
      <c r="AF980" s="18"/>
      <c r="AG980" s="18"/>
    </row>
    <row r="981" spans="1:33" ht="16.5" customHeight="1" x14ac:dyDescent="0.3">
      <c r="A981" s="18"/>
      <c r="B981" s="18"/>
      <c r="C981" s="191"/>
      <c r="D981" s="191"/>
      <c r="E981" s="18"/>
      <c r="F981" s="18"/>
      <c r="G981" s="18"/>
      <c r="H981" s="18"/>
      <c r="I981" s="18"/>
      <c r="J981" s="18"/>
      <c r="K981" s="18"/>
      <c r="L981" s="18"/>
      <c r="M981" s="18"/>
      <c r="N981" s="18"/>
      <c r="O981" s="18"/>
      <c r="P981" s="18"/>
      <c r="Q981" s="18"/>
      <c r="R981" s="18"/>
      <c r="S981" s="18"/>
      <c r="T981" s="18"/>
      <c r="U981" s="18"/>
      <c r="V981" s="18"/>
      <c r="W981" s="18"/>
      <c r="X981" s="18"/>
      <c r="Y981" s="18"/>
      <c r="Z981" s="18"/>
      <c r="AA981" s="18"/>
      <c r="AB981" s="18"/>
      <c r="AC981" s="18"/>
      <c r="AD981" s="18"/>
      <c r="AE981" s="18"/>
      <c r="AF981" s="18"/>
      <c r="AG981" s="18"/>
    </row>
    <row r="982" spans="1:33" ht="16.5" customHeight="1" x14ac:dyDescent="0.3">
      <c r="A982" s="18"/>
      <c r="B982" s="18"/>
      <c r="C982" s="191"/>
      <c r="D982" s="191"/>
      <c r="E982" s="18"/>
      <c r="F982" s="18"/>
      <c r="G982" s="18"/>
      <c r="H982" s="18"/>
      <c r="I982" s="18"/>
      <c r="J982" s="18"/>
      <c r="K982" s="18"/>
      <c r="L982" s="18"/>
      <c r="M982" s="18"/>
      <c r="N982" s="18"/>
      <c r="O982" s="18"/>
      <c r="P982" s="18"/>
      <c r="Q982" s="18"/>
      <c r="R982" s="18"/>
      <c r="S982" s="18"/>
      <c r="T982" s="18"/>
      <c r="U982" s="18"/>
      <c r="V982" s="18"/>
      <c r="W982" s="18"/>
      <c r="X982" s="18"/>
      <c r="Y982" s="18"/>
      <c r="Z982" s="18"/>
      <c r="AA982" s="18"/>
      <c r="AB982" s="18"/>
      <c r="AC982" s="18"/>
      <c r="AD982" s="18"/>
      <c r="AE982" s="18"/>
      <c r="AF982" s="18"/>
      <c r="AG982" s="18"/>
    </row>
    <row r="983" spans="1:33" ht="16.5" customHeight="1" x14ac:dyDescent="0.3">
      <c r="A983" s="18"/>
      <c r="B983" s="18"/>
      <c r="C983" s="191"/>
      <c r="D983" s="191"/>
      <c r="E983" s="18"/>
      <c r="F983" s="18"/>
      <c r="G983" s="18"/>
      <c r="H983" s="18"/>
      <c r="I983" s="18"/>
      <c r="J983" s="18"/>
      <c r="K983" s="18"/>
      <c r="L983" s="18"/>
      <c r="M983" s="18"/>
      <c r="N983" s="18"/>
      <c r="O983" s="18"/>
      <c r="P983" s="18"/>
      <c r="Q983" s="18"/>
      <c r="R983" s="18"/>
      <c r="S983" s="18"/>
      <c r="T983" s="18"/>
      <c r="U983" s="18"/>
      <c r="V983" s="18"/>
      <c r="W983" s="18"/>
      <c r="X983" s="18"/>
      <c r="Y983" s="18"/>
      <c r="Z983" s="18"/>
      <c r="AA983" s="18"/>
      <c r="AB983" s="18"/>
      <c r="AC983" s="18"/>
      <c r="AD983" s="18"/>
      <c r="AE983" s="18"/>
      <c r="AF983" s="18"/>
      <c r="AG983" s="18"/>
    </row>
    <row r="984" spans="1:33" ht="16.5" customHeight="1" x14ac:dyDescent="0.3">
      <c r="A984" s="18"/>
      <c r="B984" s="18"/>
      <c r="C984" s="191"/>
      <c r="D984" s="191"/>
      <c r="E984" s="18"/>
      <c r="F984" s="18"/>
      <c r="G984" s="18"/>
      <c r="H984" s="18"/>
      <c r="I984" s="18"/>
      <c r="J984" s="18"/>
      <c r="K984" s="18"/>
      <c r="L984" s="18"/>
      <c r="M984" s="18"/>
      <c r="N984" s="18"/>
      <c r="O984" s="18"/>
      <c r="P984" s="18"/>
      <c r="Q984" s="18"/>
      <c r="R984" s="18"/>
      <c r="S984" s="18"/>
      <c r="T984" s="18"/>
      <c r="U984" s="18"/>
      <c r="V984" s="18"/>
      <c r="W984" s="18"/>
      <c r="X984" s="18"/>
      <c r="Y984" s="18"/>
      <c r="Z984" s="18"/>
      <c r="AA984" s="18"/>
      <c r="AB984" s="18"/>
      <c r="AC984" s="18"/>
      <c r="AD984" s="18"/>
      <c r="AE984" s="18"/>
      <c r="AF984" s="18"/>
      <c r="AG984" s="18"/>
    </row>
    <row r="985" spans="1:33" ht="16.5" customHeight="1" x14ac:dyDescent="0.3">
      <c r="A985" s="18"/>
      <c r="B985" s="18"/>
      <c r="C985" s="191"/>
      <c r="D985" s="191"/>
      <c r="E985" s="18"/>
      <c r="F985" s="18"/>
      <c r="G985" s="18"/>
      <c r="H985" s="18"/>
      <c r="I985" s="18"/>
      <c r="J985" s="18"/>
      <c r="K985" s="18"/>
      <c r="L985" s="18"/>
      <c r="M985" s="18"/>
      <c r="N985" s="18"/>
      <c r="O985" s="18"/>
      <c r="P985" s="18"/>
      <c r="Q985" s="18"/>
      <c r="R985" s="18"/>
      <c r="S985" s="18"/>
      <c r="T985" s="18"/>
      <c r="U985" s="18"/>
      <c r="V985" s="18"/>
      <c r="W985" s="18"/>
      <c r="X985" s="18"/>
      <c r="Y985" s="18"/>
      <c r="Z985" s="18"/>
      <c r="AA985" s="18"/>
      <c r="AB985" s="18"/>
      <c r="AC985" s="18"/>
      <c r="AD985" s="18"/>
      <c r="AE985" s="18"/>
      <c r="AF985" s="18"/>
      <c r="AG985" s="18"/>
    </row>
    <row r="986" spans="1:33" ht="16.5" customHeight="1" x14ac:dyDescent="0.3">
      <c r="A986" s="18"/>
      <c r="B986" s="18"/>
      <c r="C986" s="191"/>
      <c r="D986" s="191"/>
      <c r="E986" s="18"/>
      <c r="F986" s="18"/>
      <c r="G986" s="18"/>
      <c r="H986" s="18"/>
      <c r="I986" s="18"/>
      <c r="J986" s="18"/>
      <c r="K986" s="18"/>
      <c r="L986" s="18"/>
      <c r="M986" s="18"/>
      <c r="N986" s="18"/>
      <c r="O986" s="18"/>
      <c r="P986" s="18"/>
      <c r="Q986" s="18"/>
      <c r="R986" s="18"/>
      <c r="S986" s="18"/>
      <c r="T986" s="18"/>
      <c r="U986" s="18"/>
      <c r="V986" s="18"/>
      <c r="W986" s="18"/>
      <c r="X986" s="18"/>
      <c r="Y986" s="18"/>
      <c r="Z986" s="18"/>
      <c r="AA986" s="18"/>
      <c r="AB986" s="18"/>
      <c r="AC986" s="18"/>
      <c r="AD986" s="18"/>
      <c r="AE986" s="18"/>
      <c r="AF986" s="18"/>
      <c r="AG986" s="18"/>
    </row>
    <row r="987" spans="1:33" ht="16.5" customHeight="1" x14ac:dyDescent="0.3">
      <c r="A987" s="18"/>
      <c r="B987" s="18"/>
      <c r="C987" s="191"/>
      <c r="D987" s="191"/>
      <c r="E987" s="18"/>
      <c r="F987" s="18"/>
      <c r="G987" s="18"/>
      <c r="H987" s="18"/>
      <c r="I987" s="18"/>
      <c r="J987" s="18"/>
      <c r="K987" s="18"/>
      <c r="L987" s="18"/>
      <c r="M987" s="18"/>
      <c r="N987" s="18"/>
      <c r="O987" s="18"/>
      <c r="P987" s="18"/>
      <c r="Q987" s="18"/>
      <c r="R987" s="18"/>
      <c r="S987" s="18"/>
      <c r="T987" s="18"/>
      <c r="U987" s="18"/>
      <c r="V987" s="18"/>
      <c r="W987" s="18"/>
      <c r="X987" s="18"/>
      <c r="Y987" s="18"/>
      <c r="Z987" s="18"/>
      <c r="AA987" s="18"/>
      <c r="AB987" s="18"/>
      <c r="AC987" s="18"/>
      <c r="AD987" s="18"/>
      <c r="AE987" s="18"/>
      <c r="AF987" s="18"/>
      <c r="AG987" s="18"/>
    </row>
    <row r="988" spans="1:33" ht="16.5" customHeight="1" x14ac:dyDescent="0.3">
      <c r="A988" s="18"/>
      <c r="B988" s="18"/>
      <c r="C988" s="191"/>
      <c r="D988" s="191"/>
      <c r="E988" s="18"/>
      <c r="F988" s="18"/>
      <c r="G988" s="18"/>
      <c r="H988" s="18"/>
      <c r="I988" s="18"/>
      <c r="J988" s="18"/>
      <c r="K988" s="18"/>
      <c r="L988" s="18"/>
      <c r="M988" s="18"/>
      <c r="N988" s="18"/>
      <c r="O988" s="18"/>
      <c r="P988" s="18"/>
      <c r="Q988" s="18"/>
      <c r="R988" s="18"/>
      <c r="S988" s="18"/>
      <c r="T988" s="18"/>
      <c r="U988" s="18"/>
      <c r="V988" s="18"/>
      <c r="W988" s="18"/>
      <c r="X988" s="18"/>
      <c r="Y988" s="18"/>
      <c r="Z988" s="18"/>
      <c r="AA988" s="18"/>
      <c r="AB988" s="18"/>
      <c r="AC988" s="18"/>
      <c r="AD988" s="18"/>
      <c r="AE988" s="18"/>
      <c r="AF988" s="18"/>
      <c r="AG988" s="18"/>
    </row>
    <row r="989" spans="1:33" ht="16.5" customHeight="1" x14ac:dyDescent="0.3">
      <c r="A989" s="18"/>
      <c r="B989" s="18"/>
      <c r="C989" s="191"/>
      <c r="D989" s="191"/>
      <c r="E989" s="18"/>
      <c r="F989" s="18"/>
      <c r="G989" s="18"/>
      <c r="H989" s="18"/>
      <c r="I989" s="18"/>
      <c r="J989" s="18"/>
      <c r="K989" s="18"/>
      <c r="L989" s="18"/>
      <c r="M989" s="18"/>
      <c r="N989" s="18"/>
      <c r="O989" s="18"/>
      <c r="P989" s="18"/>
      <c r="Q989" s="18"/>
      <c r="R989" s="18"/>
      <c r="S989" s="18"/>
      <c r="T989" s="18"/>
      <c r="U989" s="18"/>
      <c r="V989" s="18"/>
      <c r="W989" s="18"/>
      <c r="X989" s="18"/>
      <c r="Y989" s="18"/>
      <c r="Z989" s="18"/>
      <c r="AA989" s="18"/>
      <c r="AB989" s="18"/>
      <c r="AC989" s="18"/>
      <c r="AD989" s="18"/>
      <c r="AE989" s="18"/>
      <c r="AF989" s="18"/>
      <c r="AG989" s="18"/>
    </row>
    <row r="990" spans="1:33" ht="16.5" customHeight="1" x14ac:dyDescent="0.3">
      <c r="A990" s="18"/>
      <c r="B990" s="18"/>
      <c r="C990" s="191"/>
      <c r="D990" s="191"/>
      <c r="E990" s="18"/>
      <c r="F990" s="18"/>
      <c r="G990" s="18"/>
      <c r="H990" s="18"/>
      <c r="I990" s="18"/>
      <c r="J990" s="18"/>
      <c r="K990" s="18"/>
      <c r="L990" s="18"/>
      <c r="M990" s="18"/>
      <c r="N990" s="18"/>
      <c r="O990" s="18"/>
      <c r="P990" s="18"/>
      <c r="Q990" s="18"/>
      <c r="R990" s="18"/>
      <c r="S990" s="18"/>
      <c r="T990" s="18"/>
      <c r="U990" s="18"/>
      <c r="V990" s="18"/>
      <c r="W990" s="18"/>
      <c r="X990" s="18"/>
      <c r="Y990" s="18"/>
      <c r="Z990" s="18"/>
      <c r="AA990" s="18"/>
      <c r="AB990" s="18"/>
      <c r="AC990" s="18"/>
      <c r="AD990" s="18"/>
      <c r="AE990" s="18"/>
      <c r="AF990" s="18"/>
      <c r="AG990" s="18"/>
    </row>
    <row r="991" spans="1:33" ht="16.5" customHeight="1" x14ac:dyDescent="0.3">
      <c r="A991" s="18"/>
      <c r="B991" s="18"/>
      <c r="C991" s="191"/>
      <c r="D991" s="191"/>
      <c r="E991" s="18"/>
      <c r="F991" s="18"/>
      <c r="G991" s="18"/>
      <c r="H991" s="18"/>
      <c r="I991" s="18"/>
      <c r="J991" s="18"/>
      <c r="K991" s="18"/>
      <c r="L991" s="18"/>
      <c r="M991" s="18"/>
      <c r="N991" s="18"/>
      <c r="O991" s="18"/>
      <c r="P991" s="18"/>
      <c r="Q991" s="18"/>
      <c r="R991" s="18"/>
      <c r="S991" s="18"/>
      <c r="T991" s="18"/>
      <c r="U991" s="18"/>
      <c r="V991" s="18"/>
      <c r="W991" s="18"/>
      <c r="X991" s="18"/>
      <c r="Y991" s="18"/>
      <c r="Z991" s="18"/>
      <c r="AA991" s="18"/>
      <c r="AB991" s="18"/>
      <c r="AC991" s="18"/>
      <c r="AD991" s="18"/>
      <c r="AE991" s="18"/>
      <c r="AF991" s="18"/>
      <c r="AG991" s="18"/>
    </row>
    <row r="992" spans="1:33" ht="16.5" customHeight="1" x14ac:dyDescent="0.3">
      <c r="A992" s="18"/>
      <c r="B992" s="18"/>
      <c r="C992" s="191"/>
      <c r="D992" s="191"/>
      <c r="E992" s="18"/>
      <c r="F992" s="18"/>
      <c r="G992" s="18"/>
      <c r="H992" s="18"/>
      <c r="I992" s="18"/>
      <c r="J992" s="18"/>
      <c r="K992" s="18"/>
      <c r="L992" s="18"/>
      <c r="M992" s="18"/>
      <c r="N992" s="18"/>
      <c r="O992" s="18"/>
      <c r="P992" s="18"/>
      <c r="Q992" s="18"/>
      <c r="R992" s="18"/>
      <c r="S992" s="18"/>
      <c r="T992" s="18"/>
      <c r="U992" s="18"/>
      <c r="V992" s="18"/>
      <c r="W992" s="18"/>
      <c r="X992" s="18"/>
      <c r="Y992" s="18"/>
      <c r="Z992" s="18"/>
      <c r="AA992" s="18"/>
      <c r="AB992" s="18"/>
      <c r="AC992" s="18"/>
      <c r="AD992" s="18"/>
      <c r="AE992" s="18"/>
      <c r="AF992" s="18"/>
      <c r="AG992" s="18"/>
    </row>
    <row r="993" spans="1:33" ht="16.5" customHeight="1" x14ac:dyDescent="0.3">
      <c r="A993" s="18"/>
      <c r="B993" s="18"/>
      <c r="C993" s="191"/>
      <c r="D993" s="191"/>
      <c r="E993" s="18"/>
      <c r="F993" s="18"/>
      <c r="G993" s="18"/>
      <c r="H993" s="18"/>
      <c r="I993" s="18"/>
      <c r="J993" s="18"/>
      <c r="K993" s="18"/>
      <c r="L993" s="18"/>
      <c r="M993" s="18"/>
      <c r="N993" s="18"/>
      <c r="O993" s="18"/>
      <c r="P993" s="18"/>
      <c r="Q993" s="18"/>
      <c r="R993" s="18"/>
      <c r="S993" s="18"/>
      <c r="T993" s="18"/>
      <c r="U993" s="18"/>
      <c r="V993" s="18"/>
      <c r="W993" s="18"/>
      <c r="X993" s="18"/>
      <c r="Y993" s="18"/>
      <c r="Z993" s="18"/>
      <c r="AA993" s="18"/>
      <c r="AB993" s="18"/>
      <c r="AC993" s="18"/>
      <c r="AD993" s="18"/>
      <c r="AE993" s="18"/>
      <c r="AF993" s="18"/>
      <c r="AG993" s="18"/>
    </row>
    <row r="994" spans="1:33" ht="16.5" customHeight="1" x14ac:dyDescent="0.3">
      <c r="A994" s="18"/>
      <c r="B994" s="18"/>
      <c r="C994" s="191"/>
      <c r="D994" s="191"/>
      <c r="E994" s="18"/>
      <c r="F994" s="18"/>
      <c r="G994" s="18"/>
      <c r="H994" s="18"/>
      <c r="I994" s="18"/>
      <c r="J994" s="18"/>
      <c r="K994" s="18"/>
      <c r="L994" s="18"/>
      <c r="M994" s="18"/>
      <c r="N994" s="18"/>
      <c r="O994" s="18"/>
      <c r="P994" s="18"/>
      <c r="Q994" s="18"/>
      <c r="R994" s="18"/>
      <c r="S994" s="18"/>
      <c r="T994" s="18"/>
      <c r="U994" s="18"/>
      <c r="V994" s="18"/>
      <c r="W994" s="18"/>
      <c r="X994" s="18"/>
      <c r="Y994" s="18"/>
      <c r="Z994" s="18"/>
      <c r="AA994" s="18"/>
      <c r="AB994" s="18"/>
      <c r="AC994" s="18"/>
      <c r="AD994" s="18"/>
      <c r="AE994" s="18"/>
      <c r="AF994" s="18"/>
      <c r="AG994" s="18"/>
    </row>
    <row r="995" spans="1:33" ht="16.5" customHeight="1" x14ac:dyDescent="0.3">
      <c r="A995" s="18"/>
      <c r="B995" s="18"/>
      <c r="C995" s="191"/>
      <c r="D995" s="191"/>
      <c r="E995" s="18"/>
      <c r="F995" s="18"/>
      <c r="G995" s="18"/>
      <c r="H995" s="18"/>
      <c r="I995" s="18"/>
      <c r="J995" s="18"/>
      <c r="K995" s="18"/>
      <c r="L995" s="18"/>
      <c r="M995" s="18"/>
      <c r="N995" s="18"/>
      <c r="O995" s="18"/>
      <c r="P995" s="18"/>
      <c r="Q995" s="18"/>
      <c r="R995" s="18"/>
      <c r="S995" s="18"/>
      <c r="T995" s="18"/>
      <c r="U995" s="18"/>
      <c r="V995" s="18"/>
      <c r="W995" s="18"/>
      <c r="X995" s="18"/>
      <c r="Y995" s="18"/>
      <c r="Z995" s="18"/>
      <c r="AA995" s="18"/>
      <c r="AB995" s="18"/>
      <c r="AC995" s="18"/>
      <c r="AD995" s="18"/>
      <c r="AE995" s="18"/>
      <c r="AF995" s="18"/>
      <c r="AG995" s="18"/>
    </row>
    <row r="996" spans="1:33" ht="16.5" customHeight="1" x14ac:dyDescent="0.3">
      <c r="A996" s="18"/>
      <c r="B996" s="18"/>
      <c r="C996" s="191"/>
      <c r="D996" s="191"/>
      <c r="E996" s="18"/>
      <c r="F996" s="18"/>
      <c r="G996" s="18"/>
      <c r="H996" s="18"/>
      <c r="I996" s="18"/>
      <c r="J996" s="18"/>
      <c r="K996" s="18"/>
      <c r="L996" s="18"/>
      <c r="M996" s="18"/>
      <c r="N996" s="18"/>
      <c r="O996" s="18"/>
      <c r="P996" s="18"/>
      <c r="Q996" s="18"/>
      <c r="R996" s="18"/>
      <c r="S996" s="18"/>
      <c r="T996" s="18"/>
      <c r="U996" s="18"/>
      <c r="V996" s="18"/>
      <c r="W996" s="18"/>
      <c r="X996" s="18"/>
      <c r="Y996" s="18"/>
      <c r="Z996" s="18"/>
      <c r="AA996" s="18"/>
      <c r="AB996" s="18"/>
      <c r="AC996" s="18"/>
      <c r="AD996" s="18"/>
      <c r="AE996" s="18"/>
      <c r="AF996" s="18"/>
      <c r="AG996" s="18"/>
    </row>
    <row r="997" spans="1:33" ht="16.5" customHeight="1" x14ac:dyDescent="0.3">
      <c r="A997" s="18"/>
      <c r="B997" s="18"/>
      <c r="C997" s="191"/>
      <c r="D997" s="191"/>
      <c r="E997" s="18"/>
      <c r="F997" s="18"/>
      <c r="G997" s="18"/>
      <c r="H997" s="18"/>
      <c r="I997" s="18"/>
      <c r="J997" s="18"/>
      <c r="K997" s="18"/>
      <c r="L997" s="18"/>
      <c r="M997" s="18"/>
      <c r="N997" s="18"/>
      <c r="O997" s="18"/>
      <c r="P997" s="18"/>
      <c r="Q997" s="18"/>
      <c r="R997" s="18"/>
      <c r="S997" s="18"/>
      <c r="T997" s="18"/>
      <c r="U997" s="18"/>
      <c r="V997" s="18"/>
      <c r="W997" s="18"/>
      <c r="X997" s="18"/>
      <c r="Y997" s="18"/>
      <c r="Z997" s="18"/>
      <c r="AA997" s="18"/>
      <c r="AB997" s="18"/>
      <c r="AC997" s="18"/>
      <c r="AD997" s="18"/>
      <c r="AE997" s="18"/>
      <c r="AF997" s="18"/>
      <c r="AG997" s="18"/>
    </row>
    <row r="998" spans="1:33" ht="16.5" customHeight="1" x14ac:dyDescent="0.3">
      <c r="A998" s="18"/>
      <c r="B998" s="18"/>
      <c r="C998" s="191"/>
      <c r="D998" s="191"/>
      <c r="E998" s="18"/>
      <c r="F998" s="18"/>
      <c r="G998" s="18"/>
      <c r="H998" s="18"/>
      <c r="I998" s="18"/>
      <c r="J998" s="18"/>
      <c r="K998" s="18"/>
      <c r="L998" s="18"/>
      <c r="M998" s="18"/>
      <c r="N998" s="18"/>
      <c r="O998" s="18"/>
      <c r="P998" s="18"/>
      <c r="Q998" s="18"/>
      <c r="R998" s="18"/>
      <c r="S998" s="18"/>
      <c r="T998" s="18"/>
      <c r="U998" s="18"/>
      <c r="V998" s="18"/>
      <c r="W998" s="18"/>
      <c r="X998" s="18"/>
      <c r="Y998" s="18"/>
      <c r="Z998" s="18"/>
      <c r="AA998" s="18"/>
      <c r="AB998" s="18"/>
      <c r="AC998" s="18"/>
      <c r="AD998" s="18"/>
      <c r="AE998" s="18"/>
      <c r="AF998" s="18"/>
      <c r="AG998" s="18"/>
    </row>
    <row r="999" spans="1:33" ht="16.5" customHeight="1" x14ac:dyDescent="0.3">
      <c r="A999" s="18"/>
      <c r="B999" s="18"/>
      <c r="C999" s="191"/>
      <c r="D999" s="191"/>
      <c r="E999" s="18"/>
      <c r="F999" s="18"/>
      <c r="G999" s="18"/>
      <c r="H999" s="18"/>
      <c r="I999" s="18"/>
      <c r="J999" s="18"/>
      <c r="K999" s="18"/>
      <c r="L999" s="18"/>
      <c r="M999" s="18"/>
      <c r="N999" s="18"/>
      <c r="O999" s="18"/>
      <c r="P999" s="18"/>
      <c r="Q999" s="18"/>
      <c r="R999" s="18"/>
      <c r="S999" s="18"/>
      <c r="T999" s="18"/>
      <c r="U999" s="18"/>
      <c r="V999" s="18"/>
      <c r="W999" s="18"/>
      <c r="X999" s="18"/>
      <c r="Y999" s="18"/>
      <c r="Z999" s="18"/>
      <c r="AA999" s="18"/>
      <c r="AB999" s="18"/>
      <c r="AC999" s="18"/>
      <c r="AD999" s="18"/>
      <c r="AE999" s="18"/>
      <c r="AF999" s="18"/>
      <c r="AG999" s="18"/>
    </row>
    <row r="1000" spans="1:33" ht="16.5" customHeight="1" x14ac:dyDescent="0.3">
      <c r="A1000" s="18"/>
      <c r="B1000" s="18"/>
      <c r="C1000" s="191"/>
      <c r="D1000" s="191"/>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c r="AA1000" s="18"/>
      <c r="AB1000" s="18"/>
      <c r="AC1000" s="18"/>
      <c r="AD1000" s="18"/>
      <c r="AE1000" s="18"/>
      <c r="AF1000" s="18"/>
      <c r="AG1000" s="18"/>
    </row>
  </sheetData>
  <mergeCells count="255">
    <mergeCell ref="A2:C2"/>
    <mergeCell ref="D2:L2"/>
    <mergeCell ref="M2:M3"/>
    <mergeCell ref="A3:C6"/>
    <mergeCell ref="D3:L4"/>
    <mergeCell ref="D5:L5"/>
    <mergeCell ref="D6:L6"/>
    <mergeCell ref="D12:D14"/>
    <mergeCell ref="E12:E14"/>
    <mergeCell ref="F12:F14"/>
    <mergeCell ref="G12:G14"/>
    <mergeCell ref="H12:H14"/>
    <mergeCell ref="I12:I14"/>
    <mergeCell ref="J12:J14"/>
    <mergeCell ref="K12:K14"/>
    <mergeCell ref="L12:L14"/>
    <mergeCell ref="M12:M14"/>
    <mergeCell ref="B10:C10"/>
    <mergeCell ref="B12:B14"/>
    <mergeCell ref="C12:C14"/>
    <mergeCell ref="K15:K17"/>
    <mergeCell ref="L15:L17"/>
    <mergeCell ref="M15:M17"/>
    <mergeCell ref="B18:B20"/>
    <mergeCell ref="C18:C20"/>
    <mergeCell ref="D18:D20"/>
    <mergeCell ref="E18:E20"/>
    <mergeCell ref="F18:F20"/>
    <mergeCell ref="G18:G20"/>
    <mergeCell ref="H18:H20"/>
    <mergeCell ref="I18:I20"/>
    <mergeCell ref="J18:J20"/>
    <mergeCell ref="K18:K20"/>
    <mergeCell ref="L18:L20"/>
    <mergeCell ref="M18:M20"/>
    <mergeCell ref="B15:B17"/>
    <mergeCell ref="C15:C17"/>
    <mergeCell ref="D15:D17"/>
    <mergeCell ref="E15:E17"/>
    <mergeCell ref="F15:F17"/>
    <mergeCell ref="G15:G17"/>
    <mergeCell ref="H15:H17"/>
    <mergeCell ref="I15:I17"/>
    <mergeCell ref="J15:J17"/>
    <mergeCell ref="K21:K23"/>
    <mergeCell ref="L21:L23"/>
    <mergeCell ref="M21:M23"/>
    <mergeCell ref="B24:B26"/>
    <mergeCell ref="C24:C26"/>
    <mergeCell ref="D24:D26"/>
    <mergeCell ref="E24:E26"/>
    <mergeCell ref="F24:F26"/>
    <mergeCell ref="G24:G26"/>
    <mergeCell ref="H24:H26"/>
    <mergeCell ref="I24:I26"/>
    <mergeCell ref="J24:J26"/>
    <mergeCell ref="K24:K26"/>
    <mergeCell ref="L24:L26"/>
    <mergeCell ref="M24:M26"/>
    <mergeCell ref="B21:B23"/>
    <mergeCell ref="C21:C23"/>
    <mergeCell ref="D21:D23"/>
    <mergeCell ref="E21:E23"/>
    <mergeCell ref="F21:F23"/>
    <mergeCell ref="G21:G23"/>
    <mergeCell ref="H21:H23"/>
    <mergeCell ref="I21:I23"/>
    <mergeCell ref="J21:J23"/>
    <mergeCell ref="K27:K29"/>
    <mergeCell ref="L27:L29"/>
    <mergeCell ref="M27:M29"/>
    <mergeCell ref="B30:B32"/>
    <mergeCell ref="C30:C32"/>
    <mergeCell ref="D30:D32"/>
    <mergeCell ref="E30:E32"/>
    <mergeCell ref="F30:F32"/>
    <mergeCell ref="G30:G32"/>
    <mergeCell ref="H30:H32"/>
    <mergeCell ref="I30:I32"/>
    <mergeCell ref="J30:J32"/>
    <mergeCell ref="K30:K32"/>
    <mergeCell ref="L30:L32"/>
    <mergeCell ref="M30:M32"/>
    <mergeCell ref="B27:B29"/>
    <mergeCell ref="C27:C29"/>
    <mergeCell ref="D27:D29"/>
    <mergeCell ref="E27:E29"/>
    <mergeCell ref="F27:F29"/>
    <mergeCell ref="G27:G29"/>
    <mergeCell ref="H27:H29"/>
    <mergeCell ref="I27:I29"/>
    <mergeCell ref="J27:J29"/>
    <mergeCell ref="B33:B35"/>
    <mergeCell ref="C33:C35"/>
    <mergeCell ref="D33:D35"/>
    <mergeCell ref="E33:E35"/>
    <mergeCell ref="F33:F35"/>
    <mergeCell ref="G33:G35"/>
    <mergeCell ref="H33:H35"/>
    <mergeCell ref="I33:I35"/>
    <mergeCell ref="J33:J35"/>
    <mergeCell ref="K33:K35"/>
    <mergeCell ref="L33:L35"/>
    <mergeCell ref="M33:M35"/>
    <mergeCell ref="B36:B38"/>
    <mergeCell ref="C36:C38"/>
    <mergeCell ref="F60:F62"/>
    <mergeCell ref="G60:G62"/>
    <mergeCell ref="H60:H62"/>
    <mergeCell ref="I60:I62"/>
    <mergeCell ref="J60:J62"/>
    <mergeCell ref="K60:K62"/>
    <mergeCell ref="L60:L62"/>
    <mergeCell ref="M60:M62"/>
    <mergeCell ref="E36:E38"/>
    <mergeCell ref="F36:F38"/>
    <mergeCell ref="G36:G38"/>
    <mergeCell ref="H36:H38"/>
    <mergeCell ref="I36:I38"/>
    <mergeCell ref="J36:J38"/>
    <mergeCell ref="K36:K38"/>
    <mergeCell ref="L36:L38"/>
    <mergeCell ref="M36:M38"/>
    <mergeCell ref="B39:B41"/>
    <mergeCell ref="C39:C41"/>
    <mergeCell ref="K63:K65"/>
    <mergeCell ref="L63:L65"/>
    <mergeCell ref="M63:M65"/>
    <mergeCell ref="B66:B68"/>
    <mergeCell ref="C66:C68"/>
    <mergeCell ref="D66:D68"/>
    <mergeCell ref="E66:E68"/>
    <mergeCell ref="F66:F68"/>
    <mergeCell ref="G66:G68"/>
    <mergeCell ref="H66:H68"/>
    <mergeCell ref="I66:I68"/>
    <mergeCell ref="B63:B65"/>
    <mergeCell ref="C63:C65"/>
    <mergeCell ref="D63:D65"/>
    <mergeCell ref="E63:E65"/>
    <mergeCell ref="F63:F65"/>
    <mergeCell ref="G63:G65"/>
    <mergeCell ref="H63:H65"/>
    <mergeCell ref="I63:I65"/>
    <mergeCell ref="J63:J65"/>
    <mergeCell ref="L69:L71"/>
    <mergeCell ref="M69:M71"/>
    <mergeCell ref="A7:M7"/>
    <mergeCell ref="A9:M9"/>
    <mergeCell ref="A10:A11"/>
    <mergeCell ref="D10:D11"/>
    <mergeCell ref="E10:E11"/>
    <mergeCell ref="F10:M10"/>
    <mergeCell ref="A12:A71"/>
    <mergeCell ref="J66:J68"/>
    <mergeCell ref="K66:K68"/>
    <mergeCell ref="L66:L68"/>
    <mergeCell ref="M66:M68"/>
    <mergeCell ref="B69:B71"/>
    <mergeCell ref="C69:C71"/>
    <mergeCell ref="D69:D71"/>
    <mergeCell ref="E69:E71"/>
    <mergeCell ref="F69:F71"/>
    <mergeCell ref="G69:G71"/>
    <mergeCell ref="H69:H71"/>
    <mergeCell ref="I69:I71"/>
    <mergeCell ref="J69:J71"/>
    <mergeCell ref="K69:K71"/>
    <mergeCell ref="D36:D38"/>
    <mergeCell ref="M39:M41"/>
    <mergeCell ref="B42:B44"/>
    <mergeCell ref="C42:C44"/>
    <mergeCell ref="D42:D44"/>
    <mergeCell ref="E42:E44"/>
    <mergeCell ref="F42:F44"/>
    <mergeCell ref="G42:G44"/>
    <mergeCell ref="H42:H44"/>
    <mergeCell ref="I42:I44"/>
    <mergeCell ref="J42:J44"/>
    <mergeCell ref="K42:K44"/>
    <mergeCell ref="L42:L44"/>
    <mergeCell ref="M42:M44"/>
    <mergeCell ref="D39:D41"/>
    <mergeCell ref="E39:E41"/>
    <mergeCell ref="F39:F41"/>
    <mergeCell ref="G39:G41"/>
    <mergeCell ref="H39:H41"/>
    <mergeCell ref="I39:I41"/>
    <mergeCell ref="J39:J41"/>
    <mergeCell ref="K39:K41"/>
    <mergeCell ref="L39:L41"/>
    <mergeCell ref="K45:K47"/>
    <mergeCell ref="L45:L47"/>
    <mergeCell ref="M45:M47"/>
    <mergeCell ref="B48:B50"/>
    <mergeCell ref="C48:C50"/>
    <mergeCell ref="D48:D50"/>
    <mergeCell ref="E48:E50"/>
    <mergeCell ref="F48:F50"/>
    <mergeCell ref="G48:G50"/>
    <mergeCell ref="H48:H50"/>
    <mergeCell ref="I48:I50"/>
    <mergeCell ref="J48:J50"/>
    <mergeCell ref="K48:K50"/>
    <mergeCell ref="L48:L50"/>
    <mergeCell ref="M48:M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K57:K59"/>
    <mergeCell ref="L57:L59"/>
    <mergeCell ref="M57:M59"/>
    <mergeCell ref="B60:B62"/>
    <mergeCell ref="C60:C62"/>
    <mergeCell ref="D60:D62"/>
    <mergeCell ref="E60:E62"/>
    <mergeCell ref="B57:B59"/>
    <mergeCell ref="C57:C59"/>
    <mergeCell ref="D57:D59"/>
    <mergeCell ref="E57:E59"/>
    <mergeCell ref="F57:F59"/>
    <mergeCell ref="G57:G59"/>
    <mergeCell ref="H57:H59"/>
    <mergeCell ref="I57:I59"/>
    <mergeCell ref="J57:J59"/>
  </mergeCells>
  <conditionalFormatting sqref="F12:M71">
    <cfRule type="containsText" dxfId="4" priority="1" operator="containsText" text="No">
      <formula>NOT(ISERROR(SEARCH(("No"),(F12))))</formula>
    </cfRule>
  </conditionalFormatting>
  <pageMargins left="0.7" right="0.7" top="0.75" bottom="0.75" header="0" footer="0"/>
  <pageSetup orientation="portrait" r:id="rId1"/>
  <colBreaks count="1" manualBreakCount="1">
    <brk id="13"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ErrorMessage="1">
          <x14:formula1>
            <xm:f>'Opciones Tratamiento'!$D$38:$D$39</xm:f>
          </x14:formula1>
          <xm:sqref>H12 H69 H66 H63 H60 H57 H54 H51 H48 H45 H42 H39 H36 H33 H30 H27 H24 H21 H18 H15</xm:sqref>
        </x14:dataValidation>
        <x14:dataValidation type="list" allowBlank="1" showErrorMessage="1">
          <x14:formula1>
            <xm:f>'Opciones Tratamiento'!$D$33:$D$35</xm:f>
          </x14:formula1>
          <xm:sqref>E12 E69 E66 E63 E60 E57 E54 E51 E48 E45 E42 E39 E36 E33 E30 E27 E24 E21 E18 E15</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000"/>
  <sheetViews>
    <sheetView zoomScale="40" zoomScaleNormal="40" workbookViewId="0">
      <selection activeCell="N3" sqref="A3:XFD6"/>
    </sheetView>
  </sheetViews>
  <sheetFormatPr baseColWidth="10" defaultColWidth="14.42578125" defaultRowHeight="15" customHeight="1" x14ac:dyDescent="0.25"/>
  <cols>
    <col min="1" max="1" width="81.5703125" customWidth="1"/>
    <col min="2" max="2" width="20.5703125" customWidth="1"/>
    <col min="3" max="3" width="90.85546875" style="182" customWidth="1"/>
    <col min="4" max="4" width="132.28515625" style="182" customWidth="1"/>
    <col min="5" max="5" width="41.140625" customWidth="1"/>
    <col min="6" max="6" width="90.85546875" customWidth="1"/>
    <col min="7" max="8" width="48.7109375" customWidth="1"/>
    <col min="9" max="10" width="90.85546875" customWidth="1"/>
    <col min="11" max="11" width="39.7109375" customWidth="1"/>
    <col min="12" max="12" width="40.85546875" customWidth="1"/>
    <col min="13" max="13" width="72.7109375" customWidth="1"/>
    <col min="14" max="14" width="3.28515625" customWidth="1"/>
    <col min="15" max="15" width="35.85546875" customWidth="1"/>
    <col min="16" max="33" width="11.42578125" customWidth="1"/>
  </cols>
  <sheetData>
    <row r="1" spans="1:33" ht="16.5" customHeight="1" x14ac:dyDescent="0.35">
      <c r="A1" s="21"/>
      <c r="B1" s="21"/>
      <c r="C1" s="198"/>
      <c r="D1" s="198"/>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row>
    <row r="2" spans="1:33" ht="70.5" customHeight="1" x14ac:dyDescent="0.35">
      <c r="A2" s="358" t="s">
        <v>61</v>
      </c>
      <c r="B2" s="256"/>
      <c r="C2" s="359"/>
      <c r="D2" s="360" t="s">
        <v>110</v>
      </c>
      <c r="E2" s="256"/>
      <c r="F2" s="256"/>
      <c r="G2" s="256"/>
      <c r="H2" s="256"/>
      <c r="I2" s="256"/>
      <c r="J2" s="256"/>
      <c r="K2" s="256"/>
      <c r="L2" s="359"/>
      <c r="M2" s="361" t="s">
        <v>111</v>
      </c>
      <c r="N2" s="21"/>
      <c r="O2" s="21"/>
      <c r="P2" s="21"/>
      <c r="Q2" s="21"/>
      <c r="R2" s="21"/>
      <c r="S2" s="21"/>
      <c r="T2" s="21"/>
      <c r="U2" s="21"/>
      <c r="V2" s="21"/>
      <c r="W2" s="21"/>
      <c r="X2" s="21"/>
      <c r="Y2" s="21"/>
      <c r="Z2" s="21"/>
      <c r="AA2" s="21"/>
      <c r="AB2" s="21"/>
      <c r="AC2" s="21"/>
      <c r="AD2" s="21"/>
      <c r="AE2" s="21"/>
      <c r="AF2" s="21"/>
      <c r="AG2" s="21"/>
    </row>
    <row r="3" spans="1:33" ht="72" customHeight="1" x14ac:dyDescent="0.35">
      <c r="A3" s="363"/>
      <c r="B3" s="364"/>
      <c r="C3" s="365"/>
      <c r="D3" s="368" t="s">
        <v>64</v>
      </c>
      <c r="E3" s="364"/>
      <c r="F3" s="364"/>
      <c r="G3" s="364"/>
      <c r="H3" s="364"/>
      <c r="I3" s="364"/>
      <c r="J3" s="364"/>
      <c r="K3" s="364"/>
      <c r="L3" s="365"/>
      <c r="M3" s="362"/>
      <c r="N3" s="22"/>
      <c r="O3" s="22"/>
      <c r="P3" s="22"/>
      <c r="Q3" s="22"/>
      <c r="R3" s="22"/>
      <c r="S3" s="22"/>
      <c r="T3" s="22"/>
      <c r="U3" s="23"/>
      <c r="V3" s="23"/>
      <c r="W3" s="23"/>
      <c r="X3" s="21"/>
      <c r="Y3" s="21"/>
      <c r="Z3" s="21"/>
      <c r="AA3" s="21"/>
      <c r="AB3" s="21"/>
      <c r="AC3" s="21"/>
      <c r="AD3" s="21"/>
      <c r="AE3" s="21"/>
      <c r="AF3" s="21"/>
      <c r="AG3" s="21"/>
    </row>
    <row r="4" spans="1:33" ht="72" customHeight="1" x14ac:dyDescent="0.35">
      <c r="A4" s="271"/>
      <c r="B4" s="259"/>
      <c r="C4" s="366"/>
      <c r="D4" s="369"/>
      <c r="E4" s="262"/>
      <c r="F4" s="262"/>
      <c r="G4" s="262"/>
      <c r="H4" s="262"/>
      <c r="I4" s="262"/>
      <c r="J4" s="262"/>
      <c r="K4" s="262"/>
      <c r="L4" s="367"/>
      <c r="M4" s="24" t="s">
        <v>65</v>
      </c>
      <c r="N4" s="21"/>
      <c r="O4" s="23"/>
      <c r="P4" s="25"/>
      <c r="Q4" s="25"/>
      <c r="R4" s="25"/>
      <c r="S4" s="25"/>
      <c r="T4" s="25"/>
      <c r="U4" s="25"/>
      <c r="V4" s="25"/>
      <c r="W4" s="25"/>
      <c r="X4" s="21"/>
      <c r="Y4" s="21"/>
      <c r="Z4" s="21"/>
      <c r="AA4" s="21"/>
      <c r="AB4" s="21"/>
      <c r="AC4" s="21"/>
      <c r="AD4" s="21"/>
      <c r="AE4" s="21"/>
      <c r="AF4" s="21"/>
      <c r="AG4" s="21"/>
    </row>
    <row r="5" spans="1:33" ht="72" customHeight="1" x14ac:dyDescent="0.35">
      <c r="A5" s="271"/>
      <c r="B5" s="259"/>
      <c r="C5" s="366"/>
      <c r="D5" s="370" t="s">
        <v>66</v>
      </c>
      <c r="E5" s="371"/>
      <c r="F5" s="371"/>
      <c r="G5" s="371"/>
      <c r="H5" s="371"/>
      <c r="I5" s="371"/>
      <c r="J5" s="371"/>
      <c r="K5" s="371"/>
      <c r="L5" s="372"/>
      <c r="M5" s="24" t="s">
        <v>112</v>
      </c>
      <c r="N5" s="21"/>
      <c r="O5" s="23"/>
      <c r="P5" s="25"/>
      <c r="Q5" s="25"/>
      <c r="R5" s="25"/>
      <c r="S5" s="25"/>
      <c r="T5" s="25"/>
      <c r="U5" s="25"/>
      <c r="V5" s="25"/>
      <c r="W5" s="25"/>
      <c r="X5" s="21"/>
      <c r="Y5" s="21"/>
      <c r="Z5" s="21"/>
      <c r="AA5" s="21"/>
      <c r="AB5" s="21"/>
      <c r="AC5" s="21"/>
      <c r="AD5" s="21"/>
      <c r="AE5" s="21"/>
      <c r="AF5" s="21"/>
      <c r="AG5" s="21"/>
    </row>
    <row r="6" spans="1:33" ht="72" customHeight="1" x14ac:dyDescent="0.35">
      <c r="A6" s="261"/>
      <c r="B6" s="262"/>
      <c r="C6" s="367"/>
      <c r="D6" s="373" t="s">
        <v>68</v>
      </c>
      <c r="E6" s="371"/>
      <c r="F6" s="371"/>
      <c r="G6" s="371"/>
      <c r="H6" s="371"/>
      <c r="I6" s="371"/>
      <c r="J6" s="371"/>
      <c r="K6" s="371"/>
      <c r="L6" s="372"/>
      <c r="M6" s="24" t="s">
        <v>69</v>
      </c>
      <c r="N6" s="21"/>
      <c r="O6" s="23"/>
      <c r="P6" s="26"/>
      <c r="Q6" s="26"/>
      <c r="R6" s="26"/>
      <c r="S6" s="26"/>
      <c r="T6" s="26"/>
      <c r="U6" s="26"/>
      <c r="V6" s="26"/>
      <c r="W6" s="26"/>
      <c r="X6" s="21"/>
      <c r="Y6" s="21"/>
      <c r="Z6" s="21"/>
      <c r="AA6" s="21"/>
      <c r="AB6" s="21"/>
      <c r="AC6" s="21"/>
      <c r="AD6" s="21"/>
      <c r="AE6" s="21"/>
      <c r="AF6" s="21"/>
      <c r="AG6" s="21"/>
    </row>
    <row r="7" spans="1:33" ht="33" customHeight="1" x14ac:dyDescent="0.35">
      <c r="A7" s="351"/>
      <c r="B7" s="352"/>
      <c r="C7" s="352"/>
      <c r="D7" s="352"/>
      <c r="E7" s="352"/>
      <c r="F7" s="352"/>
      <c r="G7" s="352"/>
      <c r="H7" s="352"/>
      <c r="I7" s="352"/>
      <c r="J7" s="352"/>
      <c r="K7" s="352"/>
      <c r="L7" s="352"/>
      <c r="M7" s="353"/>
      <c r="N7" s="21"/>
      <c r="O7" s="26"/>
      <c r="P7" s="26"/>
      <c r="Q7" s="26"/>
      <c r="R7" s="26"/>
      <c r="S7" s="26"/>
      <c r="T7" s="26"/>
      <c r="U7" s="26"/>
      <c r="V7" s="26"/>
      <c r="W7" s="26"/>
      <c r="X7" s="21"/>
      <c r="Y7" s="21"/>
      <c r="Z7" s="21"/>
      <c r="AA7" s="21"/>
      <c r="AB7" s="21"/>
      <c r="AC7" s="21"/>
      <c r="AD7" s="21"/>
      <c r="AE7" s="21"/>
      <c r="AF7" s="21"/>
      <c r="AG7" s="21"/>
    </row>
    <row r="8" spans="1:33" ht="29.25" customHeight="1" thickBot="1" x14ac:dyDescent="0.4">
      <c r="A8" s="27"/>
      <c r="B8" s="28"/>
      <c r="C8" s="199"/>
      <c r="D8" s="199"/>
      <c r="E8" s="29"/>
      <c r="F8" s="29"/>
      <c r="G8" s="29"/>
      <c r="H8" s="29"/>
      <c r="I8" s="29"/>
      <c r="J8" s="29"/>
      <c r="K8" s="29"/>
      <c r="L8" s="29"/>
      <c r="M8" s="29"/>
      <c r="N8" s="21"/>
      <c r="O8" s="21"/>
      <c r="P8" s="21"/>
      <c r="Q8" s="21"/>
      <c r="R8" s="21"/>
      <c r="S8" s="21"/>
      <c r="T8" s="21"/>
      <c r="U8" s="21"/>
      <c r="V8" s="21"/>
      <c r="W8" s="21"/>
      <c r="X8" s="21"/>
      <c r="Y8" s="21"/>
      <c r="Z8" s="21"/>
      <c r="AA8" s="21"/>
      <c r="AB8" s="21"/>
      <c r="AC8" s="21"/>
      <c r="AD8" s="21"/>
      <c r="AE8" s="21"/>
      <c r="AF8" s="21"/>
      <c r="AG8" s="21"/>
    </row>
    <row r="9" spans="1:33" ht="175.5" customHeight="1" thickTop="1" thickBot="1" x14ac:dyDescent="0.4">
      <c r="A9" s="378" t="s">
        <v>132</v>
      </c>
      <c r="B9" s="346"/>
      <c r="C9" s="346"/>
      <c r="D9" s="346"/>
      <c r="E9" s="346"/>
      <c r="F9" s="346"/>
      <c r="G9" s="346"/>
      <c r="H9" s="346"/>
      <c r="I9" s="346"/>
      <c r="J9" s="346"/>
      <c r="K9" s="346"/>
      <c r="L9" s="346"/>
      <c r="M9" s="346"/>
      <c r="N9" s="21"/>
      <c r="O9" s="21"/>
      <c r="P9" s="21"/>
      <c r="Q9" s="21"/>
      <c r="R9" s="21"/>
      <c r="S9" s="21"/>
      <c r="T9" s="21"/>
      <c r="U9" s="21"/>
      <c r="V9" s="21"/>
      <c r="W9" s="21"/>
      <c r="X9" s="21"/>
      <c r="Y9" s="21"/>
      <c r="Z9" s="21"/>
      <c r="AA9" s="21"/>
      <c r="AB9" s="21"/>
      <c r="AC9" s="21"/>
      <c r="AD9" s="21"/>
      <c r="AE9" s="21"/>
      <c r="AF9" s="21"/>
      <c r="AG9" s="21"/>
    </row>
    <row r="10" spans="1:33" ht="81.75" customHeight="1" thickTop="1" thickBot="1" x14ac:dyDescent="0.4">
      <c r="A10" s="379" t="s">
        <v>114</v>
      </c>
      <c r="B10" s="379" t="s">
        <v>115</v>
      </c>
      <c r="C10" s="374"/>
      <c r="D10" s="379" t="s">
        <v>133</v>
      </c>
      <c r="E10" s="379" t="s">
        <v>117</v>
      </c>
      <c r="F10" s="379" t="s">
        <v>118</v>
      </c>
      <c r="G10" s="346"/>
      <c r="H10" s="346"/>
      <c r="I10" s="346"/>
      <c r="J10" s="346"/>
      <c r="K10" s="346"/>
      <c r="L10" s="346"/>
      <c r="M10" s="346"/>
      <c r="N10" s="21"/>
      <c r="O10" s="21"/>
      <c r="P10" s="21"/>
      <c r="Q10" s="21"/>
      <c r="R10" s="21"/>
      <c r="S10" s="21"/>
      <c r="T10" s="21"/>
      <c r="U10" s="21"/>
      <c r="V10" s="21"/>
      <c r="W10" s="21"/>
      <c r="X10" s="21"/>
      <c r="Y10" s="21"/>
      <c r="Z10" s="21"/>
      <c r="AA10" s="21"/>
      <c r="AB10" s="21"/>
      <c r="AC10" s="21"/>
      <c r="AD10" s="21"/>
      <c r="AE10" s="21"/>
      <c r="AF10" s="21"/>
      <c r="AG10" s="21"/>
    </row>
    <row r="11" spans="1:33" ht="249" customHeight="1" thickTop="1" thickBot="1" x14ac:dyDescent="0.4">
      <c r="A11" s="346"/>
      <c r="B11" s="195" t="s">
        <v>119</v>
      </c>
      <c r="C11" s="195" t="s">
        <v>21</v>
      </c>
      <c r="D11" s="356"/>
      <c r="E11" s="346"/>
      <c r="F11" s="195" t="s">
        <v>120</v>
      </c>
      <c r="G11" s="195" t="s">
        <v>134</v>
      </c>
      <c r="H11" s="195" t="s">
        <v>135</v>
      </c>
      <c r="I11" s="195" t="s">
        <v>123</v>
      </c>
      <c r="J11" s="195" t="s">
        <v>130</v>
      </c>
      <c r="K11" s="195" t="s">
        <v>95</v>
      </c>
      <c r="L11" s="195" t="s">
        <v>125</v>
      </c>
      <c r="M11" s="195" t="s">
        <v>126</v>
      </c>
      <c r="N11" s="21"/>
      <c r="O11" s="21"/>
      <c r="P11" s="21"/>
      <c r="Q11" s="21"/>
      <c r="R11" s="21"/>
      <c r="S11" s="21"/>
      <c r="T11" s="21"/>
      <c r="U11" s="21"/>
      <c r="V11" s="21"/>
      <c r="W11" s="21"/>
      <c r="X11" s="21"/>
      <c r="Y11" s="21"/>
      <c r="Z11" s="21"/>
      <c r="AA11" s="21"/>
      <c r="AB11" s="21"/>
      <c r="AC11" s="21"/>
      <c r="AD11" s="21"/>
      <c r="AE11" s="21"/>
      <c r="AF11" s="21"/>
      <c r="AG11" s="21"/>
    </row>
    <row r="12" spans="1:33" ht="129.75" customHeight="1" thickTop="1" thickBot="1" x14ac:dyDescent="0.35">
      <c r="A12" s="380" t="str">
        <f>A9</f>
        <v>MATRIZ DE MONITOREO DE RIESGOS III CORTE
 (JULIO - SEPTIEMBRE)</v>
      </c>
      <c r="B12" s="347" t="str">
        <f>'Mapa final'!$B$13</f>
        <v>GBG_02</v>
      </c>
      <c r="C12"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348"/>
      <c r="E12" s="350"/>
      <c r="F12" s="345" t="str">
        <f t="shared" ref="F12:M12" si="0">IFERROR(IF($E12="","No",IF($E12="No","No"," "))," ")</f>
        <v>No</v>
      </c>
      <c r="G12" s="345" t="str">
        <f t="shared" si="0"/>
        <v>No</v>
      </c>
      <c r="H12" s="345" t="str">
        <f t="shared" si="0"/>
        <v>No</v>
      </c>
      <c r="I12" s="345" t="str">
        <f t="shared" si="0"/>
        <v>No</v>
      </c>
      <c r="J12" s="345" t="str">
        <f t="shared" si="0"/>
        <v>No</v>
      </c>
      <c r="K12" s="345" t="str">
        <f t="shared" si="0"/>
        <v>No</v>
      </c>
      <c r="L12" s="345" t="str">
        <f t="shared" si="0"/>
        <v>No</v>
      </c>
      <c r="M12" s="345" t="str">
        <f t="shared" si="0"/>
        <v>No</v>
      </c>
      <c r="N12" s="19"/>
      <c r="O12" s="19"/>
      <c r="P12" s="19"/>
      <c r="Q12" s="19"/>
      <c r="R12" s="19"/>
      <c r="S12" s="19"/>
      <c r="T12" s="19"/>
      <c r="U12" s="19"/>
      <c r="V12" s="19"/>
      <c r="W12" s="19"/>
      <c r="X12" s="19"/>
      <c r="Y12" s="19"/>
      <c r="Z12" s="19"/>
      <c r="AA12" s="19"/>
      <c r="AB12" s="19"/>
      <c r="AC12" s="19"/>
      <c r="AD12" s="19"/>
      <c r="AE12" s="19"/>
      <c r="AF12" s="19"/>
      <c r="AG12" s="19"/>
    </row>
    <row r="13" spans="1:33" ht="129.75" customHeight="1" thickTop="1" thickBot="1" x14ac:dyDescent="0.35">
      <c r="A13" s="346"/>
      <c r="B13" s="346"/>
      <c r="C13" s="349"/>
      <c r="D13" s="349"/>
      <c r="E13" s="346"/>
      <c r="F13" s="346"/>
      <c r="G13" s="346"/>
      <c r="H13" s="346"/>
      <c r="I13" s="346"/>
      <c r="J13" s="346"/>
      <c r="K13" s="346"/>
      <c r="L13" s="346"/>
      <c r="M13" s="346"/>
      <c r="N13" s="19"/>
      <c r="O13" s="19"/>
      <c r="P13" s="19"/>
      <c r="Q13" s="19"/>
      <c r="R13" s="19"/>
      <c r="S13" s="19"/>
      <c r="T13" s="19"/>
      <c r="U13" s="19"/>
      <c r="V13" s="19"/>
      <c r="W13" s="19"/>
      <c r="X13" s="19"/>
      <c r="Y13" s="19"/>
      <c r="Z13" s="19"/>
      <c r="AA13" s="19"/>
      <c r="AB13" s="19"/>
      <c r="AC13" s="19"/>
      <c r="AD13" s="19"/>
      <c r="AE13" s="19"/>
      <c r="AF13" s="19"/>
      <c r="AG13" s="19"/>
    </row>
    <row r="14" spans="1:33" ht="129.75" customHeight="1" thickTop="1" thickBot="1" x14ac:dyDescent="0.35">
      <c r="A14" s="346"/>
      <c r="B14" s="346"/>
      <c r="C14" s="349"/>
      <c r="D14" s="349"/>
      <c r="E14" s="346"/>
      <c r="F14" s="346"/>
      <c r="G14" s="346"/>
      <c r="H14" s="346"/>
      <c r="I14" s="346"/>
      <c r="J14" s="346"/>
      <c r="K14" s="346"/>
      <c r="L14" s="346"/>
      <c r="M14" s="346"/>
      <c r="N14" s="19"/>
      <c r="O14" s="19"/>
      <c r="P14" s="19"/>
      <c r="Q14" s="19"/>
      <c r="R14" s="19"/>
      <c r="S14" s="19"/>
      <c r="T14" s="19"/>
      <c r="U14" s="19"/>
      <c r="V14" s="19"/>
      <c r="W14" s="19"/>
      <c r="X14" s="19"/>
      <c r="Y14" s="19"/>
      <c r="Z14" s="19"/>
      <c r="AA14" s="19"/>
      <c r="AB14" s="19"/>
      <c r="AC14" s="19"/>
      <c r="AD14" s="19"/>
      <c r="AE14" s="19"/>
      <c r="AF14" s="19"/>
      <c r="AG14" s="19"/>
    </row>
    <row r="15" spans="1:33" ht="129.75" customHeight="1" thickTop="1" thickBot="1" x14ac:dyDescent="0.35">
      <c r="A15" s="346"/>
      <c r="B15" s="347" t="str">
        <f>'Mapa final'!B15</f>
        <v>GBG_03</v>
      </c>
      <c r="C15" s="348" t="str">
        <f>'Mapa final'!H15</f>
        <v>Posibilidad de afectación económica y reputacional por demandas legales y sanciones, debido a la omisión de la declaración de impedimento o recusación ante la posibilidad real o aparente de un conflicto de interés.</v>
      </c>
      <c r="D15" s="348"/>
      <c r="E15" s="350"/>
      <c r="F15" s="345" t="str">
        <f t="shared" ref="F15:M15" si="1">IFERROR(IF($E15="","No",IF($E15="No","No"," "))," ")</f>
        <v>No</v>
      </c>
      <c r="G15" s="345" t="str">
        <f t="shared" si="1"/>
        <v>No</v>
      </c>
      <c r="H15" s="345" t="str">
        <f t="shared" si="1"/>
        <v>No</v>
      </c>
      <c r="I15" s="345" t="str">
        <f t="shared" si="1"/>
        <v>No</v>
      </c>
      <c r="J15" s="345" t="str">
        <f t="shared" si="1"/>
        <v>No</v>
      </c>
      <c r="K15" s="345" t="str">
        <f t="shared" si="1"/>
        <v>No</v>
      </c>
      <c r="L15" s="345" t="str">
        <f t="shared" si="1"/>
        <v>No</v>
      </c>
      <c r="M15" s="345" t="str">
        <f t="shared" si="1"/>
        <v>No</v>
      </c>
      <c r="N15" s="19"/>
      <c r="O15" s="19"/>
      <c r="P15" s="19"/>
      <c r="Q15" s="19"/>
      <c r="R15" s="19"/>
      <c r="S15" s="19"/>
      <c r="T15" s="19"/>
      <c r="U15" s="19"/>
      <c r="V15" s="19"/>
      <c r="W15" s="19"/>
      <c r="X15" s="19"/>
      <c r="Y15" s="19"/>
      <c r="Z15" s="19"/>
      <c r="AA15" s="19"/>
      <c r="AB15" s="19"/>
      <c r="AC15" s="19"/>
      <c r="AD15" s="19"/>
      <c r="AE15" s="19"/>
      <c r="AF15" s="19"/>
      <c r="AG15" s="19"/>
    </row>
    <row r="16" spans="1:33" ht="129.75" customHeight="1" thickTop="1" thickBot="1" x14ac:dyDescent="0.35">
      <c r="A16" s="346"/>
      <c r="B16" s="346"/>
      <c r="C16" s="349"/>
      <c r="D16" s="349"/>
      <c r="E16" s="346"/>
      <c r="F16" s="346"/>
      <c r="G16" s="346"/>
      <c r="H16" s="346"/>
      <c r="I16" s="346"/>
      <c r="J16" s="346"/>
      <c r="K16" s="346"/>
      <c r="L16" s="346"/>
      <c r="M16" s="346"/>
      <c r="N16" s="19"/>
      <c r="O16" s="19"/>
      <c r="P16" s="19"/>
      <c r="Q16" s="19"/>
      <c r="R16" s="19"/>
      <c r="S16" s="19"/>
      <c r="T16" s="19"/>
      <c r="U16" s="19"/>
      <c r="V16" s="19"/>
      <c r="W16" s="19"/>
      <c r="X16" s="19"/>
      <c r="Y16" s="19"/>
      <c r="Z16" s="19"/>
      <c r="AA16" s="19"/>
      <c r="AB16" s="19"/>
      <c r="AC16" s="19"/>
      <c r="AD16" s="19"/>
      <c r="AE16" s="19"/>
      <c r="AF16" s="19"/>
      <c r="AG16" s="19"/>
    </row>
    <row r="17" spans="1:33" ht="129.75" customHeight="1" thickTop="1" thickBot="1" x14ac:dyDescent="0.35">
      <c r="A17" s="346"/>
      <c r="B17" s="346"/>
      <c r="C17" s="349"/>
      <c r="D17" s="349"/>
      <c r="E17" s="346"/>
      <c r="F17" s="346"/>
      <c r="G17" s="346"/>
      <c r="H17" s="346"/>
      <c r="I17" s="346"/>
      <c r="J17" s="346"/>
      <c r="K17" s="346"/>
      <c r="L17" s="346"/>
      <c r="M17" s="346"/>
      <c r="N17" s="19"/>
      <c r="O17" s="19"/>
      <c r="P17" s="19"/>
      <c r="Q17" s="19"/>
      <c r="R17" s="19"/>
      <c r="S17" s="19"/>
      <c r="T17" s="19"/>
      <c r="U17" s="19"/>
      <c r="V17" s="19"/>
      <c r="W17" s="19"/>
      <c r="X17" s="19"/>
      <c r="Y17" s="19"/>
      <c r="Z17" s="19"/>
      <c r="AA17" s="19"/>
      <c r="AB17" s="19"/>
      <c r="AC17" s="19"/>
      <c r="AD17" s="19"/>
      <c r="AE17" s="19"/>
      <c r="AF17" s="19"/>
      <c r="AG17" s="19"/>
    </row>
    <row r="18" spans="1:33" ht="129.75" customHeight="1" thickTop="1" thickBot="1" x14ac:dyDescent="0.35">
      <c r="A18" s="346"/>
      <c r="B18" s="347" t="str">
        <f>'Mapa final'!B17</f>
        <v>OAP_01</v>
      </c>
      <c r="C18" s="348" t="str">
        <f>'Mapa final'!H17</f>
        <v>Posibilidad de afectación económica por la no prestación integral de los servicios de salud a los usuarios del  HOMIL,  debido a la inadecuada identificación de necesidades para la adquisición de bienes y/o servicios.</v>
      </c>
      <c r="D18" s="348"/>
      <c r="E18" s="350"/>
      <c r="F18" s="345" t="str">
        <f t="shared" ref="F18:M18" si="2">IFERROR(IF($E18="","No",IF($E18="No","No"," "))," ")</f>
        <v>No</v>
      </c>
      <c r="G18" s="345" t="str">
        <f t="shared" si="2"/>
        <v>No</v>
      </c>
      <c r="H18" s="345" t="str">
        <f t="shared" si="2"/>
        <v>No</v>
      </c>
      <c r="I18" s="345" t="str">
        <f t="shared" si="2"/>
        <v>No</v>
      </c>
      <c r="J18" s="345" t="str">
        <f t="shared" si="2"/>
        <v>No</v>
      </c>
      <c r="K18" s="345" t="str">
        <f t="shared" si="2"/>
        <v>No</v>
      </c>
      <c r="L18" s="345" t="str">
        <f t="shared" si="2"/>
        <v>No</v>
      </c>
      <c r="M18" s="345" t="str">
        <f t="shared" si="2"/>
        <v>No</v>
      </c>
      <c r="N18" s="19"/>
      <c r="O18" s="19"/>
      <c r="P18" s="19"/>
      <c r="Q18" s="19"/>
      <c r="R18" s="19"/>
      <c r="S18" s="19"/>
      <c r="T18" s="19"/>
      <c r="U18" s="19"/>
      <c r="V18" s="19"/>
      <c r="W18" s="19"/>
      <c r="X18" s="19"/>
      <c r="Y18" s="19"/>
      <c r="Z18" s="19"/>
      <c r="AA18" s="19"/>
      <c r="AB18" s="19"/>
      <c r="AC18" s="19"/>
      <c r="AD18" s="19"/>
      <c r="AE18" s="19"/>
      <c r="AF18" s="19"/>
      <c r="AG18" s="19"/>
    </row>
    <row r="19" spans="1:33" ht="129.75" customHeight="1" thickTop="1" thickBot="1" x14ac:dyDescent="0.35">
      <c r="A19" s="346"/>
      <c r="B19" s="346"/>
      <c r="C19" s="349"/>
      <c r="D19" s="349"/>
      <c r="E19" s="346"/>
      <c r="F19" s="346"/>
      <c r="G19" s="346"/>
      <c r="H19" s="346"/>
      <c r="I19" s="346"/>
      <c r="J19" s="346"/>
      <c r="K19" s="346"/>
      <c r="L19" s="346"/>
      <c r="M19" s="346"/>
      <c r="N19" s="19"/>
      <c r="O19" s="19"/>
      <c r="P19" s="19"/>
      <c r="Q19" s="19"/>
      <c r="R19" s="19"/>
      <c r="S19" s="19"/>
      <c r="T19" s="19"/>
      <c r="U19" s="19"/>
      <c r="V19" s="19"/>
      <c r="W19" s="19"/>
      <c r="X19" s="19"/>
      <c r="Y19" s="19"/>
      <c r="Z19" s="19"/>
      <c r="AA19" s="19"/>
      <c r="AB19" s="19"/>
      <c r="AC19" s="19"/>
      <c r="AD19" s="19"/>
      <c r="AE19" s="19"/>
      <c r="AF19" s="19"/>
      <c r="AG19" s="19"/>
    </row>
    <row r="20" spans="1:33" ht="129.75" customHeight="1" thickTop="1" thickBot="1" x14ac:dyDescent="0.35">
      <c r="A20" s="346"/>
      <c r="B20" s="346"/>
      <c r="C20" s="349"/>
      <c r="D20" s="349"/>
      <c r="E20" s="346"/>
      <c r="F20" s="346"/>
      <c r="G20" s="346"/>
      <c r="H20" s="346"/>
      <c r="I20" s="346"/>
      <c r="J20" s="346"/>
      <c r="K20" s="346"/>
      <c r="L20" s="346"/>
      <c r="M20" s="346"/>
      <c r="N20" s="19"/>
      <c r="O20" s="19"/>
      <c r="P20" s="19"/>
      <c r="Q20" s="19"/>
      <c r="R20" s="19"/>
      <c r="S20" s="19"/>
      <c r="T20" s="19"/>
      <c r="U20" s="19"/>
      <c r="V20" s="19"/>
      <c r="W20" s="19"/>
      <c r="X20" s="19"/>
      <c r="Y20" s="19"/>
      <c r="Z20" s="19"/>
      <c r="AA20" s="19"/>
      <c r="AB20" s="19"/>
      <c r="AC20" s="19"/>
      <c r="AD20" s="19"/>
      <c r="AE20" s="19"/>
      <c r="AF20" s="19"/>
      <c r="AG20" s="19"/>
    </row>
    <row r="21" spans="1:33" ht="129.75" customHeight="1" thickTop="1" thickBot="1" x14ac:dyDescent="0.35">
      <c r="A21" s="346"/>
      <c r="B21" s="347" t="str">
        <f>'Mapa final'!B20</f>
        <v>OAP_02</v>
      </c>
      <c r="C21" s="348"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348"/>
      <c r="E21" s="350"/>
      <c r="F21" s="345" t="str">
        <f t="shared" ref="F21:M21" si="3">IFERROR(IF($E21="","No",IF($E21="No","No"," "))," ")</f>
        <v>No</v>
      </c>
      <c r="G21" s="345" t="str">
        <f t="shared" si="3"/>
        <v>No</v>
      </c>
      <c r="H21" s="345" t="str">
        <f t="shared" si="3"/>
        <v>No</v>
      </c>
      <c r="I21" s="345" t="str">
        <f t="shared" si="3"/>
        <v>No</v>
      </c>
      <c r="J21" s="345" t="str">
        <f t="shared" si="3"/>
        <v>No</v>
      </c>
      <c r="K21" s="345" t="str">
        <f t="shared" si="3"/>
        <v>No</v>
      </c>
      <c r="L21" s="345" t="str">
        <f t="shared" si="3"/>
        <v>No</v>
      </c>
      <c r="M21" s="345" t="str">
        <f t="shared" si="3"/>
        <v>No</v>
      </c>
      <c r="N21" s="19"/>
      <c r="O21" s="19"/>
      <c r="P21" s="19"/>
      <c r="Q21" s="19"/>
      <c r="R21" s="19"/>
      <c r="S21" s="19"/>
      <c r="T21" s="19"/>
      <c r="U21" s="19"/>
      <c r="V21" s="19"/>
      <c r="W21" s="19"/>
      <c r="X21" s="19"/>
      <c r="Y21" s="19"/>
      <c r="Z21" s="19"/>
      <c r="AA21" s="19"/>
      <c r="AB21" s="19"/>
      <c r="AC21" s="19"/>
      <c r="AD21" s="19"/>
      <c r="AE21" s="19"/>
      <c r="AF21" s="19"/>
      <c r="AG21" s="19"/>
    </row>
    <row r="22" spans="1:33" ht="129.75" customHeight="1" thickTop="1" thickBot="1" x14ac:dyDescent="0.35">
      <c r="A22" s="346"/>
      <c r="B22" s="346"/>
      <c r="C22" s="349"/>
      <c r="D22" s="349"/>
      <c r="E22" s="346"/>
      <c r="F22" s="346"/>
      <c r="G22" s="346"/>
      <c r="H22" s="346"/>
      <c r="I22" s="346"/>
      <c r="J22" s="346"/>
      <c r="K22" s="346"/>
      <c r="L22" s="346"/>
      <c r="M22" s="346"/>
      <c r="N22" s="19"/>
      <c r="O22" s="19"/>
      <c r="P22" s="19"/>
      <c r="Q22" s="19"/>
      <c r="R22" s="19"/>
      <c r="S22" s="19"/>
      <c r="T22" s="19"/>
      <c r="U22" s="19"/>
      <c r="V22" s="19"/>
      <c r="W22" s="19"/>
      <c r="X22" s="19"/>
      <c r="Y22" s="19"/>
      <c r="Z22" s="19"/>
      <c r="AA22" s="19"/>
      <c r="AB22" s="19"/>
      <c r="AC22" s="19"/>
      <c r="AD22" s="19"/>
      <c r="AE22" s="19"/>
      <c r="AF22" s="19"/>
      <c r="AG22" s="19"/>
    </row>
    <row r="23" spans="1:33" ht="129.75" customHeight="1" thickTop="1" thickBot="1" x14ac:dyDescent="0.35">
      <c r="A23" s="346"/>
      <c r="B23" s="346"/>
      <c r="C23" s="349"/>
      <c r="D23" s="349"/>
      <c r="E23" s="346"/>
      <c r="F23" s="346"/>
      <c r="G23" s="346"/>
      <c r="H23" s="346"/>
      <c r="I23" s="346"/>
      <c r="J23" s="346"/>
      <c r="K23" s="346"/>
      <c r="L23" s="346"/>
      <c r="M23" s="346"/>
      <c r="N23" s="19"/>
      <c r="O23" s="19"/>
      <c r="P23" s="19"/>
      <c r="Q23" s="19"/>
      <c r="R23" s="19"/>
      <c r="S23" s="19"/>
      <c r="T23" s="19"/>
      <c r="U23" s="19"/>
      <c r="V23" s="19"/>
      <c r="W23" s="19"/>
      <c r="X23" s="19"/>
      <c r="Y23" s="19"/>
      <c r="Z23" s="19"/>
      <c r="AA23" s="19"/>
      <c r="AB23" s="19"/>
      <c r="AC23" s="19"/>
      <c r="AD23" s="19"/>
      <c r="AE23" s="19"/>
      <c r="AF23" s="19"/>
      <c r="AG23" s="19"/>
    </row>
    <row r="24" spans="1:33" ht="129.75" customHeight="1" thickTop="1" thickBot="1" x14ac:dyDescent="0.35">
      <c r="A24" s="346"/>
      <c r="B24" s="347" t="str">
        <f>'Mapa final'!B22</f>
        <v>OAP_03</v>
      </c>
      <c r="C24" s="348"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348"/>
      <c r="E24" s="350"/>
      <c r="F24" s="345" t="str">
        <f t="shared" ref="F24:M24" si="4">IFERROR(IF($E24="","No",IF($E24="No","No"," "))," ")</f>
        <v>No</v>
      </c>
      <c r="G24" s="345" t="str">
        <f t="shared" si="4"/>
        <v>No</v>
      </c>
      <c r="H24" s="345" t="str">
        <f t="shared" si="4"/>
        <v>No</v>
      </c>
      <c r="I24" s="345" t="str">
        <f t="shared" si="4"/>
        <v>No</v>
      </c>
      <c r="J24" s="345" t="str">
        <f t="shared" si="4"/>
        <v>No</v>
      </c>
      <c r="K24" s="345" t="str">
        <f t="shared" si="4"/>
        <v>No</v>
      </c>
      <c r="L24" s="345" t="str">
        <f t="shared" si="4"/>
        <v>No</v>
      </c>
      <c r="M24" s="345" t="str">
        <f t="shared" si="4"/>
        <v>No</v>
      </c>
      <c r="N24" s="19"/>
      <c r="O24" s="19"/>
      <c r="P24" s="19"/>
      <c r="Q24" s="19"/>
      <c r="R24" s="19"/>
      <c r="S24" s="19"/>
      <c r="T24" s="19"/>
      <c r="U24" s="19"/>
      <c r="V24" s="19"/>
      <c r="W24" s="19"/>
      <c r="X24" s="19"/>
      <c r="Y24" s="19"/>
      <c r="Z24" s="19"/>
      <c r="AA24" s="19"/>
      <c r="AB24" s="19"/>
      <c r="AC24" s="19"/>
      <c r="AD24" s="19"/>
      <c r="AE24" s="19"/>
      <c r="AF24" s="19"/>
      <c r="AG24" s="19"/>
    </row>
    <row r="25" spans="1:33" ht="129.75" customHeight="1" thickTop="1" thickBot="1" x14ac:dyDescent="0.35">
      <c r="A25" s="346"/>
      <c r="B25" s="346"/>
      <c r="C25" s="349"/>
      <c r="D25" s="349"/>
      <c r="E25" s="346"/>
      <c r="F25" s="346"/>
      <c r="G25" s="346"/>
      <c r="H25" s="346"/>
      <c r="I25" s="346"/>
      <c r="J25" s="346"/>
      <c r="K25" s="346"/>
      <c r="L25" s="346"/>
      <c r="M25" s="346"/>
      <c r="N25" s="19"/>
      <c r="O25" s="19"/>
      <c r="P25" s="19"/>
      <c r="Q25" s="19"/>
      <c r="R25" s="19"/>
      <c r="S25" s="19"/>
      <c r="T25" s="19"/>
      <c r="U25" s="19"/>
      <c r="V25" s="19"/>
      <c r="W25" s="19"/>
      <c r="X25" s="19"/>
      <c r="Y25" s="19"/>
      <c r="Z25" s="19"/>
      <c r="AA25" s="19"/>
      <c r="AB25" s="19"/>
      <c r="AC25" s="19"/>
      <c r="AD25" s="19"/>
      <c r="AE25" s="19"/>
      <c r="AF25" s="19"/>
      <c r="AG25" s="19"/>
    </row>
    <row r="26" spans="1:33" ht="129.75" customHeight="1" thickTop="1" thickBot="1" x14ac:dyDescent="0.35">
      <c r="A26" s="346"/>
      <c r="B26" s="346"/>
      <c r="C26" s="349"/>
      <c r="D26" s="349"/>
      <c r="E26" s="346"/>
      <c r="F26" s="346"/>
      <c r="G26" s="346"/>
      <c r="H26" s="346"/>
      <c r="I26" s="346"/>
      <c r="J26" s="346"/>
      <c r="K26" s="346"/>
      <c r="L26" s="346"/>
      <c r="M26" s="346"/>
      <c r="N26" s="19"/>
      <c r="O26" s="19"/>
      <c r="P26" s="19"/>
      <c r="Q26" s="19"/>
      <c r="R26" s="19"/>
      <c r="S26" s="19"/>
      <c r="T26" s="19"/>
      <c r="U26" s="19"/>
      <c r="V26" s="19"/>
      <c r="W26" s="19"/>
      <c r="X26" s="19"/>
      <c r="Y26" s="19"/>
      <c r="Z26" s="19"/>
      <c r="AA26" s="19"/>
      <c r="AB26" s="19"/>
      <c r="AC26" s="19"/>
      <c r="AD26" s="19"/>
      <c r="AE26" s="19"/>
      <c r="AF26" s="19"/>
      <c r="AG26" s="19"/>
    </row>
    <row r="27" spans="1:33" ht="129.75" customHeight="1" thickTop="1" thickBot="1" x14ac:dyDescent="0.35">
      <c r="A27" s="346"/>
      <c r="B27" s="347" t="str">
        <f>'Mapa final'!B25</f>
        <v>OAP_04</v>
      </c>
      <c r="C27" s="348"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348"/>
      <c r="E27" s="350"/>
      <c r="F27" s="345" t="str">
        <f t="shared" ref="F27:M27" si="5">IFERROR(IF($E27="","No",IF($E27="No","No"," "))," ")</f>
        <v>No</v>
      </c>
      <c r="G27" s="345" t="str">
        <f t="shared" si="5"/>
        <v>No</v>
      </c>
      <c r="H27" s="345" t="str">
        <f t="shared" si="5"/>
        <v>No</v>
      </c>
      <c r="I27" s="345" t="str">
        <f t="shared" si="5"/>
        <v>No</v>
      </c>
      <c r="J27" s="345" t="str">
        <f t="shared" si="5"/>
        <v>No</v>
      </c>
      <c r="K27" s="345" t="str">
        <f t="shared" si="5"/>
        <v>No</v>
      </c>
      <c r="L27" s="345" t="str">
        <f t="shared" si="5"/>
        <v>No</v>
      </c>
      <c r="M27" s="345" t="str">
        <f t="shared" si="5"/>
        <v>No</v>
      </c>
      <c r="N27" s="19"/>
      <c r="O27" s="19"/>
      <c r="P27" s="19"/>
      <c r="Q27" s="19"/>
      <c r="R27" s="19"/>
      <c r="S27" s="19"/>
      <c r="T27" s="19"/>
      <c r="U27" s="19"/>
      <c r="V27" s="19"/>
      <c r="W27" s="19"/>
      <c r="X27" s="19"/>
      <c r="Y27" s="19"/>
      <c r="Z27" s="19"/>
      <c r="AA27" s="19"/>
      <c r="AB27" s="19"/>
      <c r="AC27" s="19"/>
      <c r="AD27" s="19"/>
      <c r="AE27" s="19"/>
      <c r="AF27" s="19"/>
      <c r="AG27" s="19"/>
    </row>
    <row r="28" spans="1:33" ht="129.75" customHeight="1" thickTop="1" thickBot="1" x14ac:dyDescent="0.35">
      <c r="A28" s="346"/>
      <c r="B28" s="346"/>
      <c r="C28" s="349"/>
      <c r="D28" s="349"/>
      <c r="E28" s="346"/>
      <c r="F28" s="346"/>
      <c r="G28" s="346"/>
      <c r="H28" s="346"/>
      <c r="I28" s="346"/>
      <c r="J28" s="346"/>
      <c r="K28" s="346"/>
      <c r="L28" s="346"/>
      <c r="M28" s="346"/>
      <c r="N28" s="19"/>
      <c r="O28" s="19"/>
      <c r="P28" s="19"/>
      <c r="Q28" s="19"/>
      <c r="R28" s="19"/>
      <c r="S28" s="19"/>
      <c r="T28" s="19"/>
      <c r="U28" s="19"/>
      <c r="V28" s="19"/>
      <c r="W28" s="19"/>
      <c r="X28" s="19"/>
      <c r="Y28" s="19"/>
      <c r="Z28" s="19"/>
      <c r="AA28" s="19"/>
      <c r="AB28" s="19"/>
      <c r="AC28" s="19"/>
      <c r="AD28" s="19"/>
      <c r="AE28" s="19"/>
      <c r="AF28" s="19"/>
      <c r="AG28" s="19"/>
    </row>
    <row r="29" spans="1:33" ht="129.75" customHeight="1" thickTop="1" thickBot="1" x14ac:dyDescent="0.35">
      <c r="A29" s="346"/>
      <c r="B29" s="346"/>
      <c r="C29" s="349"/>
      <c r="D29" s="349"/>
      <c r="E29" s="346"/>
      <c r="F29" s="346"/>
      <c r="G29" s="346"/>
      <c r="H29" s="346"/>
      <c r="I29" s="346"/>
      <c r="J29" s="346"/>
      <c r="K29" s="346"/>
      <c r="L29" s="346"/>
      <c r="M29" s="346"/>
      <c r="N29" s="19"/>
      <c r="O29" s="19"/>
      <c r="P29" s="19"/>
      <c r="Q29" s="19"/>
      <c r="R29" s="19"/>
      <c r="S29" s="19"/>
      <c r="T29" s="19"/>
      <c r="U29" s="19"/>
      <c r="V29" s="19"/>
      <c r="W29" s="19"/>
      <c r="X29" s="19"/>
      <c r="Y29" s="19"/>
      <c r="Z29" s="19"/>
      <c r="AA29" s="19"/>
      <c r="AB29" s="19"/>
      <c r="AC29" s="19"/>
      <c r="AD29" s="19"/>
      <c r="AE29" s="19"/>
      <c r="AF29" s="19"/>
      <c r="AG29" s="19"/>
    </row>
    <row r="30" spans="1:33" ht="129.75" customHeight="1" thickTop="1" thickBot="1" x14ac:dyDescent="0.35">
      <c r="A30" s="346"/>
      <c r="B30" s="347" t="str">
        <f>'Mapa final'!B27</f>
        <v>OAP_05</v>
      </c>
      <c r="C30" s="348"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348"/>
      <c r="E30" s="350"/>
      <c r="F30" s="345" t="str">
        <f t="shared" ref="F30:M30" si="6">IFERROR(IF($E30="","No",IF($E30="No","No"," "))," ")</f>
        <v>No</v>
      </c>
      <c r="G30" s="345" t="str">
        <f t="shared" si="6"/>
        <v>No</v>
      </c>
      <c r="H30" s="345" t="str">
        <f t="shared" si="6"/>
        <v>No</v>
      </c>
      <c r="I30" s="345" t="str">
        <f t="shared" si="6"/>
        <v>No</v>
      </c>
      <c r="J30" s="345" t="str">
        <f t="shared" si="6"/>
        <v>No</v>
      </c>
      <c r="K30" s="345" t="str">
        <f t="shared" si="6"/>
        <v>No</v>
      </c>
      <c r="L30" s="345" t="str">
        <f t="shared" si="6"/>
        <v>No</v>
      </c>
      <c r="M30" s="345" t="str">
        <f t="shared" si="6"/>
        <v>No</v>
      </c>
      <c r="N30" s="19"/>
      <c r="O30" s="19"/>
      <c r="P30" s="19"/>
      <c r="Q30" s="19"/>
      <c r="R30" s="19"/>
      <c r="S30" s="19"/>
      <c r="T30" s="19"/>
      <c r="U30" s="19"/>
      <c r="V30" s="19"/>
      <c r="W30" s="19"/>
      <c r="X30" s="19"/>
      <c r="Y30" s="19"/>
      <c r="Z30" s="19"/>
      <c r="AA30" s="19"/>
      <c r="AB30" s="19"/>
      <c r="AC30" s="19"/>
      <c r="AD30" s="19"/>
      <c r="AE30" s="19"/>
      <c r="AF30" s="19"/>
      <c r="AG30" s="19"/>
    </row>
    <row r="31" spans="1:33" ht="129.75" customHeight="1" thickTop="1" thickBot="1" x14ac:dyDescent="0.35">
      <c r="A31" s="346"/>
      <c r="B31" s="346"/>
      <c r="C31" s="349"/>
      <c r="D31" s="349"/>
      <c r="E31" s="346"/>
      <c r="F31" s="346"/>
      <c r="G31" s="346"/>
      <c r="H31" s="346"/>
      <c r="I31" s="346"/>
      <c r="J31" s="346"/>
      <c r="K31" s="346"/>
      <c r="L31" s="346"/>
      <c r="M31" s="346"/>
      <c r="N31" s="19"/>
      <c r="O31" s="19"/>
      <c r="P31" s="19"/>
      <c r="Q31" s="19"/>
      <c r="R31" s="19"/>
      <c r="S31" s="19"/>
      <c r="T31" s="19"/>
      <c r="U31" s="19"/>
      <c r="V31" s="19"/>
      <c r="W31" s="19"/>
      <c r="X31" s="19"/>
      <c r="Y31" s="19"/>
      <c r="Z31" s="19"/>
      <c r="AA31" s="19"/>
      <c r="AB31" s="19"/>
      <c r="AC31" s="19"/>
      <c r="AD31" s="19"/>
      <c r="AE31" s="19"/>
      <c r="AF31" s="19"/>
      <c r="AG31" s="19"/>
    </row>
    <row r="32" spans="1:33" ht="129.75" customHeight="1" thickTop="1" thickBot="1" x14ac:dyDescent="0.35">
      <c r="A32" s="346"/>
      <c r="B32" s="346"/>
      <c r="C32" s="349"/>
      <c r="D32" s="349"/>
      <c r="E32" s="346"/>
      <c r="F32" s="346"/>
      <c r="G32" s="346"/>
      <c r="H32" s="346"/>
      <c r="I32" s="346"/>
      <c r="J32" s="346"/>
      <c r="K32" s="346"/>
      <c r="L32" s="346"/>
      <c r="M32" s="346"/>
      <c r="N32" s="19"/>
      <c r="O32" s="19"/>
      <c r="P32" s="19"/>
      <c r="Q32" s="19"/>
      <c r="R32" s="19"/>
      <c r="S32" s="19"/>
      <c r="T32" s="19"/>
      <c r="U32" s="19"/>
      <c r="V32" s="19"/>
      <c r="W32" s="19"/>
      <c r="X32" s="19"/>
      <c r="Y32" s="19"/>
      <c r="Z32" s="19"/>
      <c r="AA32" s="19"/>
      <c r="AB32" s="19"/>
      <c r="AC32" s="19"/>
      <c r="AD32" s="19"/>
      <c r="AE32" s="19"/>
      <c r="AF32" s="19"/>
      <c r="AG32" s="19"/>
    </row>
    <row r="33" spans="1:33" ht="129.75" customHeight="1" thickTop="1" thickBot="1" x14ac:dyDescent="0.35">
      <c r="A33" s="346"/>
      <c r="B33" s="347" t="str">
        <f>'Mapa final'!B29</f>
        <v>TIN_01</v>
      </c>
      <c r="C33" s="348" t="str">
        <f>'Mapa final'!H29</f>
        <v>Posibilidad de afectación económica y reputacional por registro inoportuno en la Historia Clínica  del estado de salud y la atención brindada, debido a la interrupción en la prestación de los servicios tecnológicos de la entidad.</v>
      </c>
      <c r="D33" s="348"/>
      <c r="E33" s="350"/>
      <c r="F33" s="345" t="str">
        <f t="shared" ref="F33:M33" si="7">IFERROR(IF($E33="","No",IF($E33="No","No"," "))," ")</f>
        <v>No</v>
      </c>
      <c r="G33" s="345" t="str">
        <f t="shared" si="7"/>
        <v>No</v>
      </c>
      <c r="H33" s="345" t="str">
        <f t="shared" si="7"/>
        <v>No</v>
      </c>
      <c r="I33" s="345" t="str">
        <f t="shared" si="7"/>
        <v>No</v>
      </c>
      <c r="J33" s="345" t="str">
        <f t="shared" si="7"/>
        <v>No</v>
      </c>
      <c r="K33" s="345" t="str">
        <f t="shared" si="7"/>
        <v>No</v>
      </c>
      <c r="L33" s="345" t="str">
        <f t="shared" si="7"/>
        <v>No</v>
      </c>
      <c r="M33" s="345" t="str">
        <f t="shared" si="7"/>
        <v>No</v>
      </c>
      <c r="N33" s="19"/>
      <c r="O33" s="19"/>
      <c r="P33" s="19"/>
      <c r="Q33" s="19"/>
      <c r="R33" s="19"/>
      <c r="S33" s="19"/>
      <c r="T33" s="19"/>
      <c r="U33" s="19"/>
      <c r="V33" s="19"/>
      <c r="W33" s="19"/>
      <c r="X33" s="19"/>
      <c r="Y33" s="19"/>
      <c r="Z33" s="19"/>
      <c r="AA33" s="19"/>
      <c r="AB33" s="19"/>
      <c r="AC33" s="19"/>
      <c r="AD33" s="19"/>
      <c r="AE33" s="19"/>
      <c r="AF33" s="19"/>
      <c r="AG33" s="19"/>
    </row>
    <row r="34" spans="1:33" ht="129.75" customHeight="1" thickTop="1" thickBot="1" x14ac:dyDescent="0.35">
      <c r="A34" s="346"/>
      <c r="B34" s="346"/>
      <c r="C34" s="349"/>
      <c r="D34" s="349"/>
      <c r="E34" s="346"/>
      <c r="F34" s="346"/>
      <c r="G34" s="346"/>
      <c r="H34" s="346"/>
      <c r="I34" s="346"/>
      <c r="J34" s="346"/>
      <c r="K34" s="346"/>
      <c r="L34" s="346"/>
      <c r="M34" s="346"/>
      <c r="N34" s="19"/>
      <c r="O34" s="19"/>
      <c r="P34" s="19"/>
      <c r="Q34" s="19"/>
      <c r="R34" s="19"/>
      <c r="S34" s="19"/>
      <c r="T34" s="19"/>
      <c r="U34" s="19"/>
      <c r="V34" s="19"/>
      <c r="W34" s="19"/>
      <c r="X34" s="19"/>
      <c r="Y34" s="19"/>
      <c r="Z34" s="19"/>
      <c r="AA34" s="19"/>
      <c r="AB34" s="19"/>
      <c r="AC34" s="19"/>
      <c r="AD34" s="19"/>
      <c r="AE34" s="19"/>
      <c r="AF34" s="19"/>
      <c r="AG34" s="19"/>
    </row>
    <row r="35" spans="1:33" ht="129.75" customHeight="1" thickTop="1" thickBot="1" x14ac:dyDescent="0.35">
      <c r="A35" s="346"/>
      <c r="B35" s="346"/>
      <c r="C35" s="349"/>
      <c r="D35" s="349"/>
      <c r="E35" s="346"/>
      <c r="F35" s="346"/>
      <c r="G35" s="346"/>
      <c r="H35" s="346"/>
      <c r="I35" s="346"/>
      <c r="J35" s="346"/>
      <c r="K35" s="346"/>
      <c r="L35" s="346"/>
      <c r="M35" s="346"/>
      <c r="N35" s="19"/>
      <c r="O35" s="19"/>
      <c r="P35" s="19"/>
      <c r="Q35" s="19"/>
      <c r="R35" s="19"/>
      <c r="S35" s="19"/>
      <c r="T35" s="19"/>
      <c r="U35" s="19"/>
      <c r="V35" s="19"/>
      <c r="W35" s="19"/>
      <c r="X35" s="19"/>
      <c r="Y35" s="19"/>
      <c r="Z35" s="19"/>
      <c r="AA35" s="19"/>
      <c r="AB35" s="19"/>
      <c r="AC35" s="19"/>
      <c r="AD35" s="19"/>
      <c r="AE35" s="19"/>
      <c r="AF35" s="19"/>
      <c r="AG35" s="19"/>
    </row>
    <row r="36" spans="1:33" ht="129.75" customHeight="1" thickTop="1" thickBot="1" x14ac:dyDescent="0.35">
      <c r="A36" s="346"/>
      <c r="B36" s="347" t="str">
        <f>'Mapa final'!B33</f>
        <v>TIN_02</v>
      </c>
      <c r="C36" s="348"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348"/>
      <c r="E36" s="350"/>
      <c r="F36" s="345" t="str">
        <f t="shared" ref="F36:M36" si="8">IFERROR(IF($E36="","No",IF($E36="No","No"," "))," ")</f>
        <v>No</v>
      </c>
      <c r="G36" s="345" t="str">
        <f t="shared" si="8"/>
        <v>No</v>
      </c>
      <c r="H36" s="345" t="str">
        <f t="shared" si="8"/>
        <v>No</v>
      </c>
      <c r="I36" s="345" t="str">
        <f t="shared" si="8"/>
        <v>No</v>
      </c>
      <c r="J36" s="345" t="str">
        <f t="shared" si="8"/>
        <v>No</v>
      </c>
      <c r="K36" s="345" t="str">
        <f t="shared" si="8"/>
        <v>No</v>
      </c>
      <c r="L36" s="345" t="str">
        <f t="shared" si="8"/>
        <v>No</v>
      </c>
      <c r="M36" s="345" t="str">
        <f t="shared" si="8"/>
        <v>No</v>
      </c>
      <c r="N36" s="19"/>
      <c r="O36" s="19"/>
      <c r="P36" s="19"/>
      <c r="Q36" s="19"/>
      <c r="R36" s="19"/>
      <c r="S36" s="19"/>
      <c r="T36" s="19"/>
      <c r="U36" s="19"/>
      <c r="V36" s="19"/>
      <c r="W36" s="19"/>
      <c r="X36" s="19"/>
      <c r="Y36" s="19"/>
      <c r="Z36" s="19"/>
      <c r="AA36" s="19"/>
      <c r="AB36" s="19"/>
      <c r="AC36" s="19"/>
      <c r="AD36" s="19"/>
      <c r="AE36" s="19"/>
      <c r="AF36" s="19"/>
      <c r="AG36" s="19"/>
    </row>
    <row r="37" spans="1:33" ht="129.75" customHeight="1" thickTop="1" thickBot="1" x14ac:dyDescent="0.35">
      <c r="A37" s="346"/>
      <c r="B37" s="346"/>
      <c r="C37" s="349"/>
      <c r="D37" s="349"/>
      <c r="E37" s="346"/>
      <c r="F37" s="346"/>
      <c r="G37" s="346"/>
      <c r="H37" s="346"/>
      <c r="I37" s="346"/>
      <c r="J37" s="346"/>
      <c r="K37" s="346"/>
      <c r="L37" s="346"/>
      <c r="M37" s="346"/>
      <c r="N37" s="19"/>
      <c r="O37" s="19"/>
      <c r="P37" s="19"/>
      <c r="Q37" s="19"/>
      <c r="R37" s="19"/>
      <c r="S37" s="19"/>
      <c r="T37" s="19"/>
      <c r="U37" s="19"/>
      <c r="V37" s="19"/>
      <c r="W37" s="19"/>
      <c r="X37" s="19"/>
      <c r="Y37" s="19"/>
      <c r="Z37" s="19"/>
      <c r="AA37" s="19"/>
      <c r="AB37" s="19"/>
      <c r="AC37" s="19"/>
      <c r="AD37" s="19"/>
      <c r="AE37" s="19"/>
      <c r="AF37" s="19"/>
      <c r="AG37" s="19"/>
    </row>
    <row r="38" spans="1:33" ht="129.75" customHeight="1" thickTop="1" thickBot="1" x14ac:dyDescent="0.35">
      <c r="A38" s="346"/>
      <c r="B38" s="346"/>
      <c r="C38" s="349"/>
      <c r="D38" s="349"/>
      <c r="E38" s="346"/>
      <c r="F38" s="346"/>
      <c r="G38" s="346"/>
      <c r="H38" s="346"/>
      <c r="I38" s="346"/>
      <c r="J38" s="346"/>
      <c r="K38" s="346"/>
      <c r="L38" s="346"/>
      <c r="M38" s="346"/>
      <c r="N38" s="19"/>
      <c r="O38" s="19"/>
      <c r="P38" s="19"/>
      <c r="Q38" s="19"/>
      <c r="R38" s="19"/>
      <c r="S38" s="19"/>
      <c r="T38" s="19"/>
      <c r="U38" s="19"/>
      <c r="V38" s="19"/>
      <c r="W38" s="19"/>
      <c r="X38" s="19"/>
      <c r="Y38" s="19"/>
      <c r="Z38" s="19"/>
      <c r="AA38" s="19"/>
      <c r="AB38" s="19"/>
      <c r="AC38" s="19"/>
      <c r="AD38" s="19"/>
      <c r="AE38" s="19"/>
      <c r="AF38" s="19"/>
      <c r="AG38" s="19"/>
    </row>
    <row r="39" spans="1:33" ht="129.75" customHeight="1" thickTop="1" thickBot="1" x14ac:dyDescent="0.35">
      <c r="A39" s="346"/>
      <c r="B39" s="347" t="str">
        <f>'Mapa final'!B38</f>
        <v>TIN_03</v>
      </c>
      <c r="C39" s="348" t="str">
        <f>'Mapa final'!H38</f>
        <v>Posibilidad de afectación económica por no disponibilidad de la información clínica  de los usuarios del  HOMIL, debido a falta de respaldo (copias de seguridad) de la información.</v>
      </c>
      <c r="D39" s="348"/>
      <c r="E39" s="350"/>
      <c r="F39" s="345" t="str">
        <f t="shared" ref="F39:M39" si="9">IFERROR(IF($E39="","No",IF($E39="No","No"," "))," ")</f>
        <v>No</v>
      </c>
      <c r="G39" s="345" t="str">
        <f t="shared" si="9"/>
        <v>No</v>
      </c>
      <c r="H39" s="345" t="str">
        <f t="shared" si="9"/>
        <v>No</v>
      </c>
      <c r="I39" s="345" t="str">
        <f t="shared" si="9"/>
        <v>No</v>
      </c>
      <c r="J39" s="345" t="str">
        <f t="shared" si="9"/>
        <v>No</v>
      </c>
      <c r="K39" s="345" t="str">
        <f t="shared" si="9"/>
        <v>No</v>
      </c>
      <c r="L39" s="345" t="str">
        <f t="shared" si="9"/>
        <v>No</v>
      </c>
      <c r="M39" s="345" t="str">
        <f t="shared" si="9"/>
        <v>No</v>
      </c>
      <c r="N39" s="19"/>
      <c r="O39" s="19"/>
      <c r="P39" s="19"/>
      <c r="Q39" s="19"/>
      <c r="R39" s="19"/>
      <c r="S39" s="19"/>
      <c r="T39" s="19"/>
      <c r="U39" s="19"/>
      <c r="V39" s="19"/>
      <c r="W39" s="19"/>
      <c r="X39" s="19"/>
      <c r="Y39" s="19"/>
      <c r="Z39" s="19"/>
      <c r="AA39" s="19"/>
      <c r="AB39" s="19"/>
      <c r="AC39" s="19"/>
      <c r="AD39" s="19"/>
      <c r="AE39" s="19"/>
      <c r="AF39" s="19"/>
      <c r="AG39" s="19"/>
    </row>
    <row r="40" spans="1:33" ht="129.75" customHeight="1" thickTop="1" thickBot="1" x14ac:dyDescent="0.35">
      <c r="A40" s="346"/>
      <c r="B40" s="346"/>
      <c r="C40" s="349"/>
      <c r="D40" s="349"/>
      <c r="E40" s="346"/>
      <c r="F40" s="346"/>
      <c r="G40" s="346"/>
      <c r="H40" s="346"/>
      <c r="I40" s="346"/>
      <c r="J40" s="346"/>
      <c r="K40" s="346"/>
      <c r="L40" s="346"/>
      <c r="M40" s="346"/>
      <c r="N40" s="19"/>
      <c r="O40" s="19"/>
      <c r="P40" s="19"/>
      <c r="Q40" s="19"/>
      <c r="R40" s="19"/>
      <c r="S40" s="19"/>
      <c r="T40" s="19"/>
      <c r="U40" s="19"/>
      <c r="V40" s="19"/>
      <c r="W40" s="19"/>
      <c r="X40" s="19"/>
      <c r="Y40" s="19"/>
      <c r="Z40" s="19"/>
      <c r="AA40" s="19"/>
      <c r="AB40" s="19"/>
      <c r="AC40" s="19"/>
      <c r="AD40" s="19"/>
      <c r="AE40" s="19"/>
      <c r="AF40" s="19"/>
      <c r="AG40" s="19"/>
    </row>
    <row r="41" spans="1:33" ht="129.75" customHeight="1" thickTop="1" thickBot="1" x14ac:dyDescent="0.35">
      <c r="A41" s="346"/>
      <c r="B41" s="346"/>
      <c r="C41" s="349"/>
      <c r="D41" s="349"/>
      <c r="E41" s="346"/>
      <c r="F41" s="346"/>
      <c r="G41" s="346"/>
      <c r="H41" s="346"/>
      <c r="I41" s="346"/>
      <c r="J41" s="346"/>
      <c r="K41" s="346"/>
      <c r="L41" s="346"/>
      <c r="M41" s="346"/>
      <c r="N41" s="19"/>
      <c r="O41" s="19"/>
      <c r="P41" s="19"/>
      <c r="Q41" s="19"/>
      <c r="R41" s="19"/>
      <c r="S41" s="19"/>
      <c r="T41" s="19"/>
      <c r="U41" s="19"/>
      <c r="V41" s="19"/>
      <c r="W41" s="19"/>
      <c r="X41" s="19"/>
      <c r="Y41" s="19"/>
      <c r="Z41" s="19"/>
      <c r="AA41" s="19"/>
      <c r="AB41" s="19"/>
      <c r="AC41" s="19"/>
      <c r="AD41" s="19"/>
      <c r="AE41" s="19"/>
      <c r="AF41" s="19"/>
      <c r="AG41" s="19"/>
    </row>
    <row r="42" spans="1:33" ht="129.75" customHeight="1" thickTop="1" thickBot="1" x14ac:dyDescent="0.35">
      <c r="A42" s="346"/>
      <c r="B42" s="347" t="str">
        <f>'Mapa final'!B40</f>
        <v>TIN_04</v>
      </c>
      <c r="C42" s="348" t="str">
        <f>'Mapa final'!H40</f>
        <v>Posibilidad de afectación económica y reputacional por fallas en el funcionamiento del sistema de información clínico Dinámica Gerencial Hospitalaria generadas por el indebido control de cambios en la implementación de nuevas versiones del aplicativo.</v>
      </c>
      <c r="D42" s="348"/>
      <c r="E42" s="350"/>
      <c r="F42" s="345" t="str">
        <f t="shared" ref="F42:M42" si="10">IFERROR(IF($E42="","No",IF($E42="No","No"," "))," ")</f>
        <v>No</v>
      </c>
      <c r="G42" s="345" t="str">
        <f t="shared" si="10"/>
        <v>No</v>
      </c>
      <c r="H42" s="345" t="str">
        <f t="shared" si="10"/>
        <v>No</v>
      </c>
      <c r="I42" s="345" t="str">
        <f t="shared" si="10"/>
        <v>No</v>
      </c>
      <c r="J42" s="345" t="str">
        <f t="shared" si="10"/>
        <v>No</v>
      </c>
      <c r="K42" s="345" t="str">
        <f t="shared" si="10"/>
        <v>No</v>
      </c>
      <c r="L42" s="345" t="str">
        <f t="shared" si="10"/>
        <v>No</v>
      </c>
      <c r="M42" s="345" t="str">
        <f t="shared" si="10"/>
        <v>No</v>
      </c>
      <c r="N42" s="19"/>
      <c r="O42" s="19"/>
      <c r="P42" s="19"/>
      <c r="Q42" s="19"/>
      <c r="R42" s="19"/>
      <c r="S42" s="19"/>
      <c r="T42" s="19"/>
      <c r="U42" s="19"/>
      <c r="V42" s="19"/>
      <c r="W42" s="19"/>
      <c r="X42" s="19"/>
      <c r="Y42" s="19"/>
      <c r="Z42" s="19"/>
      <c r="AA42" s="19"/>
      <c r="AB42" s="19"/>
      <c r="AC42" s="19"/>
      <c r="AD42" s="19"/>
      <c r="AE42" s="19"/>
      <c r="AF42" s="19"/>
      <c r="AG42" s="19"/>
    </row>
    <row r="43" spans="1:33" ht="129.75" customHeight="1" thickTop="1" thickBot="1" x14ac:dyDescent="0.35">
      <c r="A43" s="346"/>
      <c r="B43" s="346"/>
      <c r="C43" s="349"/>
      <c r="D43" s="349"/>
      <c r="E43" s="346"/>
      <c r="F43" s="346"/>
      <c r="G43" s="346"/>
      <c r="H43" s="346"/>
      <c r="I43" s="346"/>
      <c r="J43" s="346"/>
      <c r="K43" s="346"/>
      <c r="L43" s="346"/>
      <c r="M43" s="346"/>
      <c r="N43" s="19"/>
      <c r="O43" s="19"/>
      <c r="P43" s="19"/>
      <c r="Q43" s="19"/>
      <c r="R43" s="19"/>
      <c r="S43" s="19"/>
      <c r="T43" s="19"/>
      <c r="U43" s="19"/>
      <c r="V43" s="19"/>
      <c r="W43" s="19"/>
      <c r="X43" s="19"/>
      <c r="Y43" s="19"/>
      <c r="Z43" s="19"/>
      <c r="AA43" s="19"/>
      <c r="AB43" s="19"/>
      <c r="AC43" s="19"/>
      <c r="AD43" s="19"/>
      <c r="AE43" s="19"/>
      <c r="AF43" s="19"/>
      <c r="AG43" s="19"/>
    </row>
    <row r="44" spans="1:33" ht="129.75" customHeight="1" thickTop="1" thickBot="1" x14ac:dyDescent="0.35">
      <c r="A44" s="346"/>
      <c r="B44" s="346"/>
      <c r="C44" s="349"/>
      <c r="D44" s="349"/>
      <c r="E44" s="346"/>
      <c r="F44" s="346"/>
      <c r="G44" s="346"/>
      <c r="H44" s="346"/>
      <c r="I44" s="346"/>
      <c r="J44" s="346"/>
      <c r="K44" s="346"/>
      <c r="L44" s="346"/>
      <c r="M44" s="346"/>
      <c r="N44" s="19"/>
      <c r="O44" s="19"/>
      <c r="P44" s="19"/>
      <c r="Q44" s="19"/>
      <c r="R44" s="19"/>
      <c r="S44" s="19"/>
      <c r="T44" s="19"/>
      <c r="U44" s="19"/>
      <c r="V44" s="19"/>
      <c r="W44" s="19"/>
      <c r="X44" s="19"/>
      <c r="Y44" s="19"/>
      <c r="Z44" s="19"/>
      <c r="AA44" s="19"/>
      <c r="AB44" s="19"/>
      <c r="AC44" s="19"/>
      <c r="AD44" s="19"/>
      <c r="AE44" s="19"/>
      <c r="AF44" s="19"/>
      <c r="AG44" s="19"/>
    </row>
    <row r="45" spans="1:33" ht="129.75" customHeight="1" thickTop="1" thickBot="1" x14ac:dyDescent="0.35">
      <c r="A45" s="346"/>
      <c r="B45" s="347" t="str">
        <f>'Mapa final'!B42</f>
        <v>TIN_05</v>
      </c>
      <c r="C45" s="348" t="str">
        <f>'Mapa final'!H42</f>
        <v>Posibilidad de afectación reputacional por fallos en la configuración y monitoreo de la infraestructura de seguridad digital del HOMIL, debido a fallas en la gestión de procesos de seguridad informática.</v>
      </c>
      <c r="D45" s="348"/>
      <c r="E45" s="350"/>
      <c r="F45" s="345" t="str">
        <f t="shared" ref="F45:M45" si="11">IFERROR(IF($E45="","No",IF($E45="No","No"," "))," ")</f>
        <v>No</v>
      </c>
      <c r="G45" s="345" t="str">
        <f t="shared" si="11"/>
        <v>No</v>
      </c>
      <c r="H45" s="345" t="str">
        <f t="shared" si="11"/>
        <v>No</v>
      </c>
      <c r="I45" s="345" t="str">
        <f t="shared" si="11"/>
        <v>No</v>
      </c>
      <c r="J45" s="345" t="str">
        <f t="shared" si="11"/>
        <v>No</v>
      </c>
      <c r="K45" s="345" t="str">
        <f t="shared" si="11"/>
        <v>No</v>
      </c>
      <c r="L45" s="345" t="str">
        <f t="shared" si="11"/>
        <v>No</v>
      </c>
      <c r="M45" s="345" t="str">
        <f t="shared" si="11"/>
        <v>No</v>
      </c>
      <c r="N45" s="19"/>
      <c r="O45" s="19"/>
      <c r="P45" s="19"/>
      <c r="Q45" s="19"/>
      <c r="R45" s="19"/>
      <c r="S45" s="19"/>
      <c r="T45" s="19"/>
      <c r="U45" s="19"/>
      <c r="V45" s="19"/>
      <c r="W45" s="19"/>
      <c r="X45" s="19"/>
      <c r="Y45" s="19"/>
      <c r="Z45" s="19"/>
      <c r="AA45" s="19"/>
      <c r="AB45" s="19"/>
      <c r="AC45" s="19"/>
      <c r="AD45" s="19"/>
      <c r="AE45" s="19"/>
      <c r="AF45" s="19"/>
      <c r="AG45" s="19"/>
    </row>
    <row r="46" spans="1:33" ht="129.75" customHeight="1" thickTop="1" thickBot="1" x14ac:dyDescent="0.35">
      <c r="A46" s="346"/>
      <c r="B46" s="346"/>
      <c r="C46" s="349"/>
      <c r="D46" s="349"/>
      <c r="E46" s="346"/>
      <c r="F46" s="346"/>
      <c r="G46" s="346"/>
      <c r="H46" s="346"/>
      <c r="I46" s="346"/>
      <c r="J46" s="346"/>
      <c r="K46" s="346"/>
      <c r="L46" s="346"/>
      <c r="M46" s="346"/>
      <c r="N46" s="19"/>
      <c r="O46" s="19"/>
      <c r="P46" s="19"/>
      <c r="Q46" s="19"/>
      <c r="R46" s="19"/>
      <c r="S46" s="19"/>
      <c r="T46" s="19"/>
      <c r="U46" s="19"/>
      <c r="V46" s="19"/>
      <c r="W46" s="19"/>
      <c r="X46" s="19"/>
      <c r="Y46" s="19"/>
      <c r="Z46" s="19"/>
      <c r="AA46" s="19"/>
      <c r="AB46" s="19"/>
      <c r="AC46" s="19"/>
      <c r="AD46" s="19"/>
      <c r="AE46" s="19"/>
      <c r="AF46" s="19"/>
      <c r="AG46" s="19"/>
    </row>
    <row r="47" spans="1:33" ht="129.75" customHeight="1" thickTop="1" thickBot="1" x14ac:dyDescent="0.35">
      <c r="A47" s="346"/>
      <c r="B47" s="346"/>
      <c r="C47" s="349"/>
      <c r="D47" s="349"/>
      <c r="E47" s="346"/>
      <c r="F47" s="346"/>
      <c r="G47" s="346"/>
      <c r="H47" s="346"/>
      <c r="I47" s="346"/>
      <c r="J47" s="346"/>
      <c r="K47" s="346"/>
      <c r="L47" s="346"/>
      <c r="M47" s="346"/>
      <c r="N47" s="19"/>
      <c r="O47" s="19"/>
      <c r="P47" s="19"/>
      <c r="Q47" s="19"/>
      <c r="R47" s="19"/>
      <c r="S47" s="19"/>
      <c r="T47" s="19"/>
      <c r="U47" s="19"/>
      <c r="V47" s="19"/>
      <c r="W47" s="19"/>
      <c r="X47" s="19"/>
      <c r="Y47" s="19"/>
      <c r="Z47" s="19"/>
      <c r="AA47" s="19"/>
      <c r="AB47" s="19"/>
      <c r="AC47" s="19"/>
      <c r="AD47" s="19"/>
      <c r="AE47" s="19"/>
      <c r="AF47" s="19"/>
      <c r="AG47" s="19"/>
    </row>
    <row r="48" spans="1:33" ht="129.75" customHeight="1" thickTop="1" thickBot="1" x14ac:dyDescent="0.35">
      <c r="A48" s="346"/>
      <c r="B48" s="347" t="str">
        <f>'Mapa final'!B43</f>
        <v>CAU_01</v>
      </c>
      <c r="C48" s="348" t="str">
        <f>'Mapa final'!H43</f>
        <v>Posibilidad de afectación reputacional por pérdida de credibilidad e impacto negativo en la imagen  de la entidad, debido a publicaciones con datos erróneos o imprecisos en las piezas de comunicación e información dirigida a usuarios externos del HOMIL.</v>
      </c>
      <c r="D48" s="348"/>
      <c r="E48" s="350"/>
      <c r="F48" s="345" t="str">
        <f t="shared" ref="F48:M48" si="12">IFERROR(IF($E48="","No",IF($E48="No","No"," "))," ")</f>
        <v>No</v>
      </c>
      <c r="G48" s="345" t="str">
        <f t="shared" si="12"/>
        <v>No</v>
      </c>
      <c r="H48" s="345" t="str">
        <f t="shared" si="12"/>
        <v>No</v>
      </c>
      <c r="I48" s="345" t="str">
        <f t="shared" si="12"/>
        <v>No</v>
      </c>
      <c r="J48" s="345" t="str">
        <f t="shared" si="12"/>
        <v>No</v>
      </c>
      <c r="K48" s="345" t="str">
        <f t="shared" si="12"/>
        <v>No</v>
      </c>
      <c r="L48" s="345" t="str">
        <f t="shared" si="12"/>
        <v>No</v>
      </c>
      <c r="M48" s="345" t="str">
        <f t="shared" si="12"/>
        <v>No</v>
      </c>
      <c r="N48" s="19"/>
      <c r="O48" s="19"/>
      <c r="P48" s="19"/>
      <c r="Q48" s="19"/>
      <c r="R48" s="19"/>
      <c r="S48" s="19"/>
      <c r="T48" s="19"/>
      <c r="U48" s="19"/>
      <c r="V48" s="19"/>
      <c r="W48" s="19"/>
      <c r="X48" s="19"/>
      <c r="Y48" s="19"/>
      <c r="Z48" s="19"/>
      <c r="AA48" s="19"/>
      <c r="AB48" s="19"/>
      <c r="AC48" s="19"/>
      <c r="AD48" s="19"/>
      <c r="AE48" s="19"/>
      <c r="AF48" s="19"/>
      <c r="AG48" s="19"/>
    </row>
    <row r="49" spans="1:33" ht="129.75" customHeight="1" thickTop="1" thickBot="1" x14ac:dyDescent="0.35">
      <c r="A49" s="346"/>
      <c r="B49" s="346"/>
      <c r="C49" s="349"/>
      <c r="D49" s="349"/>
      <c r="E49" s="346"/>
      <c r="F49" s="346"/>
      <c r="G49" s="346"/>
      <c r="H49" s="346"/>
      <c r="I49" s="346"/>
      <c r="J49" s="346"/>
      <c r="K49" s="346"/>
      <c r="L49" s="346"/>
      <c r="M49" s="346"/>
      <c r="N49" s="19"/>
      <c r="O49" s="19"/>
      <c r="P49" s="19"/>
      <c r="Q49" s="19"/>
      <c r="R49" s="19"/>
      <c r="S49" s="19"/>
      <c r="T49" s="19"/>
      <c r="U49" s="19"/>
      <c r="V49" s="19"/>
      <c r="W49" s="19"/>
      <c r="X49" s="19"/>
      <c r="Y49" s="19"/>
      <c r="Z49" s="19"/>
      <c r="AA49" s="19"/>
      <c r="AB49" s="19"/>
      <c r="AC49" s="19"/>
      <c r="AD49" s="19"/>
      <c r="AE49" s="19"/>
      <c r="AF49" s="19"/>
      <c r="AG49" s="19"/>
    </row>
    <row r="50" spans="1:33" ht="129.75" customHeight="1" thickTop="1" thickBot="1" x14ac:dyDescent="0.35">
      <c r="A50" s="346"/>
      <c r="B50" s="346"/>
      <c r="C50" s="349"/>
      <c r="D50" s="349"/>
      <c r="E50" s="346"/>
      <c r="F50" s="346"/>
      <c r="G50" s="346"/>
      <c r="H50" s="346"/>
      <c r="I50" s="346"/>
      <c r="J50" s="346"/>
      <c r="K50" s="346"/>
      <c r="L50" s="346"/>
      <c r="M50" s="346"/>
      <c r="N50" s="19"/>
      <c r="O50" s="19"/>
      <c r="P50" s="19"/>
      <c r="Q50" s="19"/>
      <c r="R50" s="19"/>
      <c r="S50" s="19"/>
      <c r="T50" s="19"/>
      <c r="U50" s="19"/>
      <c r="V50" s="19"/>
      <c r="W50" s="19"/>
      <c r="X50" s="19"/>
      <c r="Y50" s="19"/>
      <c r="Z50" s="19"/>
      <c r="AA50" s="19"/>
      <c r="AB50" s="19"/>
      <c r="AC50" s="19"/>
      <c r="AD50" s="19"/>
      <c r="AE50" s="19"/>
      <c r="AF50" s="19"/>
      <c r="AG50" s="19"/>
    </row>
    <row r="51" spans="1:33" ht="129.75" customHeight="1" thickTop="1" thickBot="1" x14ac:dyDescent="0.35">
      <c r="A51" s="346"/>
      <c r="B51" s="347" t="str">
        <f>'Mapa final'!B44</f>
        <v>CAU_02</v>
      </c>
      <c r="C51" s="348" t="str">
        <f>'Mapa final'!H44</f>
        <v>Posibilidad de afectación reputacional por pérdida de credibilidad e impacto negativo en la imagen  de la entidad, debido a publicaciones con datos erróneos o imprecisos en las piezas de comunicación e información dirigida a usuarios internos del HOMIL.</v>
      </c>
      <c r="D51" s="348"/>
      <c r="E51" s="350"/>
      <c r="F51" s="345" t="str">
        <f t="shared" ref="F51:M51" si="13">IFERROR(IF($E51="","No",IF($E51="No","No"," "))," ")</f>
        <v>No</v>
      </c>
      <c r="G51" s="345" t="str">
        <f t="shared" si="13"/>
        <v>No</v>
      </c>
      <c r="H51" s="345" t="str">
        <f t="shared" si="13"/>
        <v>No</v>
      </c>
      <c r="I51" s="345" t="str">
        <f t="shared" si="13"/>
        <v>No</v>
      </c>
      <c r="J51" s="345" t="str">
        <f t="shared" si="13"/>
        <v>No</v>
      </c>
      <c r="K51" s="345" t="str">
        <f t="shared" si="13"/>
        <v>No</v>
      </c>
      <c r="L51" s="345" t="str">
        <f t="shared" si="13"/>
        <v>No</v>
      </c>
      <c r="M51" s="345" t="str">
        <f t="shared" si="13"/>
        <v>No</v>
      </c>
      <c r="N51" s="19"/>
      <c r="O51" s="19"/>
      <c r="P51" s="19"/>
      <c r="Q51" s="19"/>
      <c r="R51" s="19"/>
      <c r="S51" s="19"/>
      <c r="T51" s="19"/>
      <c r="U51" s="19"/>
      <c r="V51" s="19"/>
      <c r="W51" s="19"/>
      <c r="X51" s="19"/>
      <c r="Y51" s="19"/>
      <c r="Z51" s="19"/>
      <c r="AA51" s="19"/>
      <c r="AB51" s="19"/>
      <c r="AC51" s="19"/>
      <c r="AD51" s="19"/>
      <c r="AE51" s="19"/>
      <c r="AF51" s="19"/>
      <c r="AG51" s="19"/>
    </row>
    <row r="52" spans="1:33" ht="129.75" customHeight="1" thickTop="1" thickBot="1" x14ac:dyDescent="0.35">
      <c r="A52" s="346"/>
      <c r="B52" s="346"/>
      <c r="C52" s="349"/>
      <c r="D52" s="349"/>
      <c r="E52" s="346"/>
      <c r="F52" s="346"/>
      <c r="G52" s="346"/>
      <c r="H52" s="346"/>
      <c r="I52" s="346"/>
      <c r="J52" s="346"/>
      <c r="K52" s="346"/>
      <c r="L52" s="346"/>
      <c r="M52" s="346"/>
      <c r="N52" s="19"/>
      <c r="O52" s="19"/>
      <c r="P52" s="19"/>
      <c r="Q52" s="19"/>
      <c r="R52" s="19"/>
      <c r="S52" s="19"/>
      <c r="T52" s="19"/>
      <c r="U52" s="19"/>
      <c r="V52" s="19"/>
      <c r="W52" s="19"/>
      <c r="X52" s="19"/>
      <c r="Y52" s="19"/>
      <c r="Z52" s="19"/>
      <c r="AA52" s="19"/>
      <c r="AB52" s="19"/>
      <c r="AC52" s="19"/>
      <c r="AD52" s="19"/>
      <c r="AE52" s="19"/>
      <c r="AF52" s="19"/>
      <c r="AG52" s="19"/>
    </row>
    <row r="53" spans="1:33" ht="129.75" customHeight="1" thickTop="1" thickBot="1" x14ac:dyDescent="0.35">
      <c r="A53" s="346"/>
      <c r="B53" s="346"/>
      <c r="C53" s="349"/>
      <c r="D53" s="349"/>
      <c r="E53" s="346"/>
      <c r="F53" s="346"/>
      <c r="G53" s="346"/>
      <c r="H53" s="346"/>
      <c r="I53" s="346"/>
      <c r="J53" s="346"/>
      <c r="K53" s="346"/>
      <c r="L53" s="346"/>
      <c r="M53" s="346"/>
      <c r="N53" s="19"/>
      <c r="O53" s="19"/>
      <c r="P53" s="19"/>
      <c r="Q53" s="19"/>
      <c r="R53" s="19"/>
      <c r="S53" s="19"/>
      <c r="T53" s="19"/>
      <c r="U53" s="19"/>
      <c r="V53" s="19"/>
      <c r="W53" s="19"/>
      <c r="X53" s="19"/>
      <c r="Y53" s="19"/>
      <c r="Z53" s="19"/>
      <c r="AA53" s="19"/>
      <c r="AB53" s="19"/>
      <c r="AC53" s="19"/>
      <c r="AD53" s="19"/>
      <c r="AE53" s="19"/>
      <c r="AF53" s="19"/>
      <c r="AG53" s="19"/>
    </row>
    <row r="54" spans="1:33" ht="129.75" customHeight="1" thickTop="1" thickBot="1" x14ac:dyDescent="0.35">
      <c r="A54" s="346"/>
      <c r="B54" s="347" t="str">
        <f>'Mapa final'!B45</f>
        <v>CAU_03</v>
      </c>
      <c r="C54" s="348" t="str">
        <f>'Mapa final'!H45</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4" s="348"/>
      <c r="E54" s="350"/>
      <c r="F54" s="345" t="str">
        <f t="shared" ref="F54:M54" si="14">IFERROR(IF($E54="","No",IF($E54="No","No"," "))," ")</f>
        <v>No</v>
      </c>
      <c r="G54" s="345" t="str">
        <f t="shared" si="14"/>
        <v>No</v>
      </c>
      <c r="H54" s="345" t="str">
        <f t="shared" si="14"/>
        <v>No</v>
      </c>
      <c r="I54" s="345" t="str">
        <f t="shared" si="14"/>
        <v>No</v>
      </c>
      <c r="J54" s="345" t="str">
        <f t="shared" si="14"/>
        <v>No</v>
      </c>
      <c r="K54" s="345" t="str">
        <f t="shared" si="14"/>
        <v>No</v>
      </c>
      <c r="L54" s="345" t="str">
        <f t="shared" si="14"/>
        <v>No</v>
      </c>
      <c r="M54" s="345" t="str">
        <f t="shared" si="14"/>
        <v>No</v>
      </c>
      <c r="N54" s="19"/>
      <c r="O54" s="19"/>
      <c r="P54" s="19"/>
      <c r="Q54" s="19"/>
      <c r="R54" s="19"/>
      <c r="S54" s="19"/>
      <c r="T54" s="19"/>
      <c r="U54" s="19"/>
      <c r="V54" s="19"/>
      <c r="W54" s="19"/>
      <c r="X54" s="19"/>
      <c r="Y54" s="19"/>
      <c r="Z54" s="19"/>
      <c r="AA54" s="19"/>
      <c r="AB54" s="19"/>
      <c r="AC54" s="19"/>
      <c r="AD54" s="19"/>
      <c r="AE54" s="19"/>
      <c r="AF54" s="19"/>
      <c r="AG54" s="19"/>
    </row>
    <row r="55" spans="1:33" ht="129.75" customHeight="1" thickTop="1" thickBot="1" x14ac:dyDescent="0.35">
      <c r="A55" s="346"/>
      <c r="B55" s="346"/>
      <c r="C55" s="349"/>
      <c r="D55" s="349"/>
      <c r="E55" s="346"/>
      <c r="F55" s="346"/>
      <c r="G55" s="346"/>
      <c r="H55" s="346"/>
      <c r="I55" s="346"/>
      <c r="J55" s="346"/>
      <c r="K55" s="346"/>
      <c r="L55" s="346"/>
      <c r="M55" s="346"/>
      <c r="N55" s="19"/>
      <c r="O55" s="19"/>
      <c r="P55" s="19"/>
      <c r="Q55" s="19"/>
      <c r="R55" s="19"/>
      <c r="S55" s="19"/>
      <c r="T55" s="19"/>
      <c r="U55" s="19"/>
      <c r="V55" s="19"/>
      <c r="W55" s="19"/>
      <c r="X55" s="19"/>
      <c r="Y55" s="19"/>
      <c r="Z55" s="19"/>
      <c r="AA55" s="19"/>
      <c r="AB55" s="19"/>
      <c r="AC55" s="19"/>
      <c r="AD55" s="19"/>
      <c r="AE55" s="19"/>
      <c r="AF55" s="19"/>
      <c r="AG55" s="19"/>
    </row>
    <row r="56" spans="1:33" ht="129.75" customHeight="1" thickTop="1" thickBot="1" x14ac:dyDescent="0.35">
      <c r="A56" s="346"/>
      <c r="B56" s="346"/>
      <c r="C56" s="349"/>
      <c r="D56" s="349"/>
      <c r="E56" s="346"/>
      <c r="F56" s="346"/>
      <c r="G56" s="346"/>
      <c r="H56" s="346"/>
      <c r="I56" s="346"/>
      <c r="J56" s="346"/>
      <c r="K56" s="346"/>
      <c r="L56" s="346"/>
      <c r="M56" s="346"/>
      <c r="N56" s="19"/>
      <c r="O56" s="19"/>
      <c r="P56" s="19"/>
      <c r="Q56" s="19"/>
      <c r="R56" s="19"/>
      <c r="S56" s="19"/>
      <c r="T56" s="19"/>
      <c r="U56" s="19"/>
      <c r="V56" s="19"/>
      <c r="W56" s="19"/>
      <c r="X56" s="19"/>
      <c r="Y56" s="19"/>
      <c r="Z56" s="19"/>
      <c r="AA56" s="19"/>
      <c r="AB56" s="19"/>
      <c r="AC56" s="19"/>
      <c r="AD56" s="19"/>
      <c r="AE56" s="19"/>
      <c r="AF56" s="19"/>
      <c r="AG56" s="19"/>
    </row>
    <row r="57" spans="1:33" ht="129.75" customHeight="1" thickTop="1" thickBot="1" x14ac:dyDescent="0.35">
      <c r="A57" s="346"/>
      <c r="B57" s="347" t="str">
        <f>'Mapa final'!B48</f>
        <v>GAAF_01</v>
      </c>
      <c r="C57" s="348" t="str">
        <f>'Mapa final'!H48</f>
        <v>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v>
      </c>
      <c r="D57" s="348"/>
      <c r="E57" s="350"/>
      <c r="F57" s="345" t="str">
        <f t="shared" ref="F57:M57" si="15">IFERROR(IF($E57="","No",IF($E57="No","No"," "))," ")</f>
        <v>No</v>
      </c>
      <c r="G57" s="345" t="str">
        <f t="shared" si="15"/>
        <v>No</v>
      </c>
      <c r="H57" s="345" t="str">
        <f t="shared" si="15"/>
        <v>No</v>
      </c>
      <c r="I57" s="345" t="str">
        <f t="shared" si="15"/>
        <v>No</v>
      </c>
      <c r="J57" s="345" t="str">
        <f t="shared" si="15"/>
        <v>No</v>
      </c>
      <c r="K57" s="345" t="str">
        <f t="shared" si="15"/>
        <v>No</v>
      </c>
      <c r="L57" s="345" t="str">
        <f t="shared" si="15"/>
        <v>No</v>
      </c>
      <c r="M57" s="345" t="str">
        <f t="shared" si="15"/>
        <v>No</v>
      </c>
      <c r="N57" s="19"/>
      <c r="O57" s="19"/>
      <c r="P57" s="19"/>
      <c r="Q57" s="19"/>
      <c r="R57" s="19"/>
      <c r="S57" s="19"/>
      <c r="T57" s="19"/>
      <c r="U57" s="19"/>
      <c r="V57" s="19"/>
      <c r="W57" s="19"/>
      <c r="X57" s="19"/>
      <c r="Y57" s="19"/>
      <c r="Z57" s="19"/>
      <c r="AA57" s="19"/>
      <c r="AB57" s="19"/>
      <c r="AC57" s="19"/>
      <c r="AD57" s="19"/>
      <c r="AE57" s="19"/>
      <c r="AF57" s="19"/>
      <c r="AG57" s="19"/>
    </row>
    <row r="58" spans="1:33" ht="129.75" customHeight="1" thickTop="1" thickBot="1" x14ac:dyDescent="0.35">
      <c r="A58" s="346"/>
      <c r="B58" s="346"/>
      <c r="C58" s="349"/>
      <c r="D58" s="349"/>
      <c r="E58" s="346"/>
      <c r="F58" s="346"/>
      <c r="G58" s="346"/>
      <c r="H58" s="346"/>
      <c r="I58" s="346"/>
      <c r="J58" s="346"/>
      <c r="K58" s="346"/>
      <c r="L58" s="346"/>
      <c r="M58" s="346"/>
      <c r="N58" s="19"/>
      <c r="O58" s="19"/>
      <c r="P58" s="19"/>
      <c r="Q58" s="19"/>
      <c r="R58" s="19"/>
      <c r="S58" s="19"/>
      <c r="T58" s="19"/>
      <c r="U58" s="19"/>
      <c r="V58" s="19"/>
      <c r="W58" s="19"/>
      <c r="X58" s="19"/>
      <c r="Y58" s="19"/>
      <c r="Z58" s="19"/>
      <c r="AA58" s="19"/>
      <c r="AB58" s="19"/>
      <c r="AC58" s="19"/>
      <c r="AD58" s="19"/>
      <c r="AE58" s="19"/>
      <c r="AF58" s="19"/>
      <c r="AG58" s="19"/>
    </row>
    <row r="59" spans="1:33" ht="129.75" customHeight="1" thickTop="1" thickBot="1" x14ac:dyDescent="0.35">
      <c r="A59" s="346"/>
      <c r="B59" s="346"/>
      <c r="C59" s="349"/>
      <c r="D59" s="349"/>
      <c r="E59" s="346"/>
      <c r="F59" s="346"/>
      <c r="G59" s="346"/>
      <c r="H59" s="346"/>
      <c r="I59" s="346"/>
      <c r="J59" s="346"/>
      <c r="K59" s="346"/>
      <c r="L59" s="346"/>
      <c r="M59" s="346"/>
      <c r="N59" s="19"/>
      <c r="O59" s="19"/>
      <c r="P59" s="19"/>
      <c r="Q59" s="19"/>
      <c r="R59" s="19"/>
      <c r="S59" s="19"/>
      <c r="T59" s="19"/>
      <c r="U59" s="19"/>
      <c r="V59" s="19"/>
      <c r="W59" s="19"/>
      <c r="X59" s="19"/>
      <c r="Y59" s="19"/>
      <c r="Z59" s="19"/>
      <c r="AA59" s="19"/>
      <c r="AB59" s="19"/>
      <c r="AC59" s="19"/>
      <c r="AD59" s="19"/>
      <c r="AE59" s="19"/>
      <c r="AF59" s="19"/>
      <c r="AG59" s="19"/>
    </row>
    <row r="60" spans="1:33" ht="129.75" customHeight="1" thickTop="1" thickBot="1" x14ac:dyDescent="0.35">
      <c r="A60" s="346"/>
      <c r="B60" s="347" t="str">
        <f>'Mapa final'!B57</f>
        <v>GAAF_03</v>
      </c>
      <c r="C60" s="348" t="str">
        <f>'Mapa final'!H57</f>
        <v xml:space="preserve">Posibilidad de afectación reputacional por lesión o daño en la salud del paciente, debido a falta de oportunidad en el inicio o continuidad de la farmacoterapia a los usuarios atendidos por el HOMIL.
</v>
      </c>
      <c r="D60" s="348"/>
      <c r="E60" s="350"/>
      <c r="F60" s="345" t="str">
        <f t="shared" ref="F60:M60" si="16">IFERROR(IF($E60="","No",IF($E60="No","No"," "))," ")</f>
        <v>No</v>
      </c>
      <c r="G60" s="345" t="str">
        <f t="shared" si="16"/>
        <v>No</v>
      </c>
      <c r="H60" s="345" t="str">
        <f t="shared" si="16"/>
        <v>No</v>
      </c>
      <c r="I60" s="345" t="str">
        <f t="shared" si="16"/>
        <v>No</v>
      </c>
      <c r="J60" s="345" t="str">
        <f t="shared" si="16"/>
        <v>No</v>
      </c>
      <c r="K60" s="345" t="str">
        <f t="shared" si="16"/>
        <v>No</v>
      </c>
      <c r="L60" s="345" t="str">
        <f t="shared" si="16"/>
        <v>No</v>
      </c>
      <c r="M60" s="345" t="str">
        <f t="shared" si="16"/>
        <v>No</v>
      </c>
      <c r="N60" s="19"/>
      <c r="O60" s="19"/>
      <c r="P60" s="19"/>
      <c r="Q60" s="19"/>
      <c r="R60" s="19"/>
      <c r="S60" s="19"/>
      <c r="T60" s="19"/>
      <c r="U60" s="19"/>
      <c r="V60" s="19"/>
      <c r="W60" s="19"/>
      <c r="X60" s="19"/>
      <c r="Y60" s="19"/>
      <c r="Z60" s="19"/>
      <c r="AA60" s="19"/>
      <c r="AB60" s="19"/>
      <c r="AC60" s="19"/>
      <c r="AD60" s="19"/>
      <c r="AE60" s="19"/>
      <c r="AF60" s="19"/>
      <c r="AG60" s="19"/>
    </row>
    <row r="61" spans="1:33" ht="129.75" customHeight="1" thickTop="1" thickBot="1" x14ac:dyDescent="0.35">
      <c r="A61" s="346"/>
      <c r="B61" s="346"/>
      <c r="C61" s="349"/>
      <c r="D61" s="349"/>
      <c r="E61" s="346"/>
      <c r="F61" s="346"/>
      <c r="G61" s="346"/>
      <c r="H61" s="346"/>
      <c r="I61" s="346"/>
      <c r="J61" s="346"/>
      <c r="K61" s="346"/>
      <c r="L61" s="346"/>
      <c r="M61" s="346"/>
      <c r="N61" s="19"/>
      <c r="O61" s="19"/>
      <c r="P61" s="19"/>
      <c r="Q61" s="19"/>
      <c r="R61" s="19"/>
      <c r="S61" s="19"/>
      <c r="T61" s="19"/>
      <c r="U61" s="19"/>
      <c r="V61" s="19"/>
      <c r="W61" s="19"/>
      <c r="X61" s="19"/>
      <c r="Y61" s="19"/>
      <c r="Z61" s="19"/>
      <c r="AA61" s="19"/>
      <c r="AB61" s="19"/>
      <c r="AC61" s="19"/>
      <c r="AD61" s="19"/>
      <c r="AE61" s="19"/>
      <c r="AF61" s="19"/>
      <c r="AG61" s="19"/>
    </row>
    <row r="62" spans="1:33" ht="129.75" customHeight="1" thickTop="1" thickBot="1" x14ac:dyDescent="0.35">
      <c r="A62" s="346"/>
      <c r="B62" s="346"/>
      <c r="C62" s="349"/>
      <c r="D62" s="349"/>
      <c r="E62" s="346"/>
      <c r="F62" s="346"/>
      <c r="G62" s="346"/>
      <c r="H62" s="346"/>
      <c r="I62" s="346"/>
      <c r="J62" s="346"/>
      <c r="K62" s="346"/>
      <c r="L62" s="346"/>
      <c r="M62" s="346"/>
      <c r="N62" s="19"/>
      <c r="O62" s="19"/>
      <c r="P62" s="19"/>
      <c r="Q62" s="19"/>
      <c r="R62" s="19"/>
      <c r="S62" s="19"/>
      <c r="T62" s="19"/>
      <c r="U62" s="19"/>
      <c r="V62" s="19"/>
      <c r="W62" s="19"/>
      <c r="X62" s="19"/>
      <c r="Y62" s="19"/>
      <c r="Z62" s="19"/>
      <c r="AA62" s="19"/>
      <c r="AB62" s="19"/>
      <c r="AC62" s="19"/>
      <c r="AD62" s="19"/>
      <c r="AE62" s="19"/>
      <c r="AF62" s="19"/>
      <c r="AG62" s="19"/>
    </row>
    <row r="63" spans="1:33" ht="129.75" customHeight="1" thickTop="1" thickBot="1" x14ac:dyDescent="0.35">
      <c r="A63" s="346"/>
      <c r="B63" s="347" t="str">
        <f>'Mapa final'!B60</f>
        <v>GAAF_05</v>
      </c>
      <c r="C63" s="348" t="str">
        <f>'Mapa final'!H60</f>
        <v>Posibilidad de afectación económica y reputacional por lesión o daño a la salud del paciente, debido a dispensación de medicamentos vencidos o diferentes a los prescritos.</v>
      </c>
      <c r="D63" s="348"/>
      <c r="E63" s="350"/>
      <c r="F63" s="345" t="str">
        <f t="shared" ref="F63:M63" si="17">IFERROR(IF($E63="","No",IF($E63="No","No"," "))," ")</f>
        <v>No</v>
      </c>
      <c r="G63" s="345" t="str">
        <f t="shared" si="17"/>
        <v>No</v>
      </c>
      <c r="H63" s="345" t="str">
        <f t="shared" si="17"/>
        <v>No</v>
      </c>
      <c r="I63" s="345" t="str">
        <f t="shared" si="17"/>
        <v>No</v>
      </c>
      <c r="J63" s="345" t="str">
        <f t="shared" si="17"/>
        <v>No</v>
      </c>
      <c r="K63" s="345" t="str">
        <f t="shared" si="17"/>
        <v>No</v>
      </c>
      <c r="L63" s="345" t="str">
        <f t="shared" si="17"/>
        <v>No</v>
      </c>
      <c r="M63" s="345" t="str">
        <f t="shared" si="17"/>
        <v>No</v>
      </c>
      <c r="N63" s="19"/>
      <c r="O63" s="19"/>
      <c r="P63" s="19"/>
      <c r="Q63" s="19"/>
      <c r="R63" s="19"/>
      <c r="S63" s="19"/>
      <c r="T63" s="19"/>
      <c r="U63" s="19"/>
      <c r="V63" s="19"/>
      <c r="W63" s="19"/>
      <c r="X63" s="19"/>
      <c r="Y63" s="19"/>
      <c r="Z63" s="19"/>
      <c r="AA63" s="19"/>
      <c r="AB63" s="19"/>
      <c r="AC63" s="19"/>
      <c r="AD63" s="19"/>
      <c r="AE63" s="19"/>
      <c r="AF63" s="19"/>
      <c r="AG63" s="19"/>
    </row>
    <row r="64" spans="1:33" ht="129.75" customHeight="1" thickTop="1" thickBot="1" x14ac:dyDescent="0.35">
      <c r="A64" s="346"/>
      <c r="B64" s="346"/>
      <c r="C64" s="349"/>
      <c r="D64" s="349"/>
      <c r="E64" s="346"/>
      <c r="F64" s="346"/>
      <c r="G64" s="346"/>
      <c r="H64" s="346"/>
      <c r="I64" s="346"/>
      <c r="J64" s="346"/>
      <c r="K64" s="346"/>
      <c r="L64" s="346"/>
      <c r="M64" s="346"/>
      <c r="N64" s="19"/>
      <c r="O64" s="19"/>
      <c r="P64" s="19"/>
      <c r="Q64" s="19"/>
      <c r="R64" s="19"/>
      <c r="S64" s="19"/>
      <c r="T64" s="19"/>
      <c r="U64" s="19"/>
      <c r="V64" s="19"/>
      <c r="W64" s="19"/>
      <c r="X64" s="19"/>
      <c r="Y64" s="19"/>
      <c r="Z64" s="19"/>
      <c r="AA64" s="19"/>
      <c r="AB64" s="19"/>
      <c r="AC64" s="19"/>
      <c r="AD64" s="19"/>
      <c r="AE64" s="19"/>
      <c r="AF64" s="19"/>
      <c r="AG64" s="19"/>
    </row>
    <row r="65" spans="1:33" ht="129.75" customHeight="1" thickTop="1" thickBot="1" x14ac:dyDescent="0.35">
      <c r="A65" s="346"/>
      <c r="B65" s="346"/>
      <c r="C65" s="349"/>
      <c r="D65" s="349"/>
      <c r="E65" s="346"/>
      <c r="F65" s="346"/>
      <c r="G65" s="346"/>
      <c r="H65" s="346"/>
      <c r="I65" s="346"/>
      <c r="J65" s="346"/>
      <c r="K65" s="346"/>
      <c r="L65" s="346"/>
      <c r="M65" s="346"/>
      <c r="N65" s="19"/>
      <c r="O65" s="19"/>
      <c r="P65" s="19"/>
      <c r="Q65" s="19"/>
      <c r="R65" s="19"/>
      <c r="S65" s="19"/>
      <c r="T65" s="19"/>
      <c r="U65" s="19"/>
      <c r="V65" s="19"/>
      <c r="W65" s="19"/>
      <c r="X65" s="19"/>
      <c r="Y65" s="19"/>
      <c r="Z65" s="19"/>
      <c r="AA65" s="19"/>
      <c r="AB65" s="19"/>
      <c r="AC65" s="19"/>
      <c r="AD65" s="19"/>
      <c r="AE65" s="19"/>
      <c r="AF65" s="19"/>
      <c r="AG65" s="19"/>
    </row>
    <row r="66" spans="1:33" ht="129.75" customHeight="1" thickTop="1" thickBot="1" x14ac:dyDescent="0.35">
      <c r="A66" s="346"/>
      <c r="B66" s="347" t="str">
        <f>'Mapa final'!B63</f>
        <v>GAAF_08</v>
      </c>
      <c r="C66" s="348" t="str">
        <f>'Mapa final'!H63</f>
        <v>Posibilidad de afectación reputacional por lesión o daño en la salud del paciente debido a liberación de un medicamento adecuado en la CAM que no corresponde con lo prescrito, producto de errores del personal en la interpretación de la prescripción médica, procesos de producción y liberación de medicamentos, sin cumplir requisitos de calidad.
Nota: La materialización del riesgo se presenta cuando se libera la adecuación  del medicamento por la CAM</v>
      </c>
      <c r="D66" s="348"/>
      <c r="E66" s="350"/>
      <c r="F66" s="345" t="str">
        <f t="shared" ref="F66:M66" si="18">IFERROR(IF($E66="","No",IF($E66="No","No"," "))," ")</f>
        <v>No</v>
      </c>
      <c r="G66" s="345" t="str">
        <f t="shared" si="18"/>
        <v>No</v>
      </c>
      <c r="H66" s="345" t="str">
        <f t="shared" si="18"/>
        <v>No</v>
      </c>
      <c r="I66" s="345" t="str">
        <f t="shared" si="18"/>
        <v>No</v>
      </c>
      <c r="J66" s="345" t="str">
        <f t="shared" si="18"/>
        <v>No</v>
      </c>
      <c r="K66" s="345" t="str">
        <f t="shared" si="18"/>
        <v>No</v>
      </c>
      <c r="L66" s="345" t="str">
        <f t="shared" si="18"/>
        <v>No</v>
      </c>
      <c r="M66" s="345" t="str">
        <f t="shared" si="18"/>
        <v>No</v>
      </c>
      <c r="N66" s="19"/>
      <c r="O66" s="19"/>
      <c r="P66" s="19"/>
      <c r="Q66" s="19"/>
      <c r="R66" s="19"/>
      <c r="S66" s="19"/>
      <c r="T66" s="19"/>
      <c r="U66" s="19"/>
      <c r="V66" s="19"/>
      <c r="W66" s="19"/>
      <c r="X66" s="19"/>
      <c r="Y66" s="19"/>
      <c r="Z66" s="19"/>
      <c r="AA66" s="19"/>
      <c r="AB66" s="19"/>
      <c r="AC66" s="19"/>
      <c r="AD66" s="19"/>
      <c r="AE66" s="19"/>
      <c r="AF66" s="19"/>
      <c r="AG66" s="19"/>
    </row>
    <row r="67" spans="1:33" ht="129.75" customHeight="1" thickTop="1" thickBot="1" x14ac:dyDescent="0.35">
      <c r="A67" s="346"/>
      <c r="B67" s="346"/>
      <c r="C67" s="349"/>
      <c r="D67" s="349"/>
      <c r="E67" s="346"/>
      <c r="F67" s="346"/>
      <c r="G67" s="346"/>
      <c r="H67" s="346"/>
      <c r="I67" s="346"/>
      <c r="J67" s="346"/>
      <c r="K67" s="346"/>
      <c r="L67" s="346"/>
      <c r="M67" s="346"/>
      <c r="N67" s="19"/>
      <c r="O67" s="19"/>
      <c r="P67" s="19"/>
      <c r="Q67" s="19"/>
      <c r="R67" s="19"/>
      <c r="S67" s="19"/>
      <c r="T67" s="19"/>
      <c r="U67" s="19"/>
      <c r="V67" s="19"/>
      <c r="W67" s="19"/>
      <c r="X67" s="19"/>
      <c r="Y67" s="19"/>
      <c r="Z67" s="19"/>
      <c r="AA67" s="19"/>
      <c r="AB67" s="19"/>
      <c r="AC67" s="19"/>
      <c r="AD67" s="19"/>
      <c r="AE67" s="19"/>
      <c r="AF67" s="19"/>
      <c r="AG67" s="19"/>
    </row>
    <row r="68" spans="1:33" ht="129.75" customHeight="1" thickTop="1" thickBot="1" x14ac:dyDescent="0.35">
      <c r="A68" s="346"/>
      <c r="B68" s="346"/>
      <c r="C68" s="349"/>
      <c r="D68" s="349"/>
      <c r="E68" s="346"/>
      <c r="F68" s="346"/>
      <c r="G68" s="346"/>
      <c r="H68" s="346"/>
      <c r="I68" s="346"/>
      <c r="J68" s="346"/>
      <c r="K68" s="346"/>
      <c r="L68" s="346"/>
      <c r="M68" s="346"/>
      <c r="N68" s="19"/>
      <c r="O68" s="19"/>
      <c r="P68" s="19"/>
      <c r="Q68" s="19"/>
      <c r="R68" s="19"/>
      <c r="S68" s="19"/>
      <c r="T68" s="19"/>
      <c r="U68" s="19"/>
      <c r="V68" s="19"/>
      <c r="W68" s="19"/>
      <c r="X68" s="19"/>
      <c r="Y68" s="19"/>
      <c r="Z68" s="19"/>
      <c r="AA68" s="19"/>
      <c r="AB68" s="19"/>
      <c r="AC68" s="19"/>
      <c r="AD68" s="19"/>
      <c r="AE68" s="19"/>
      <c r="AF68" s="19"/>
      <c r="AG68" s="19"/>
    </row>
    <row r="69" spans="1:33" ht="129.75" customHeight="1" thickTop="1" thickBot="1" x14ac:dyDescent="0.35">
      <c r="A69" s="346"/>
      <c r="B69" s="347" t="str">
        <f>'Mapa final'!B65</f>
        <v>GAAF_09</v>
      </c>
      <c r="C69" s="348" t="str">
        <f>'Mapa final'!H65</f>
        <v>Posibilidad de afectación económica y reputacional por contaminación microbiológica en el área de producción de la CAM, debido a falta de adherencia a protocolos de limpieza y desinfección o una externalidad no controlada.</v>
      </c>
      <c r="D69" s="348"/>
      <c r="E69" s="350"/>
      <c r="F69" s="345" t="str">
        <f t="shared" ref="F69:M69" si="19">IFERROR(IF($E69="","No",IF($E69="No","No"," "))," ")</f>
        <v>No</v>
      </c>
      <c r="G69" s="345" t="str">
        <f t="shared" si="19"/>
        <v>No</v>
      </c>
      <c r="H69" s="345" t="str">
        <f t="shared" si="19"/>
        <v>No</v>
      </c>
      <c r="I69" s="345" t="str">
        <f t="shared" si="19"/>
        <v>No</v>
      </c>
      <c r="J69" s="345" t="str">
        <f t="shared" si="19"/>
        <v>No</v>
      </c>
      <c r="K69" s="345" t="str">
        <f t="shared" si="19"/>
        <v>No</v>
      </c>
      <c r="L69" s="345" t="str">
        <f t="shared" si="19"/>
        <v>No</v>
      </c>
      <c r="M69" s="345" t="str">
        <f t="shared" si="19"/>
        <v>No</v>
      </c>
      <c r="N69" s="19"/>
      <c r="O69" s="19"/>
      <c r="P69" s="19"/>
      <c r="Q69" s="19"/>
      <c r="R69" s="19"/>
      <c r="S69" s="19"/>
      <c r="T69" s="19"/>
      <c r="U69" s="19"/>
      <c r="V69" s="19"/>
      <c r="W69" s="19"/>
      <c r="X69" s="19"/>
      <c r="Y69" s="19"/>
      <c r="Z69" s="19"/>
      <c r="AA69" s="19"/>
      <c r="AB69" s="19"/>
      <c r="AC69" s="19"/>
      <c r="AD69" s="19"/>
      <c r="AE69" s="19"/>
      <c r="AF69" s="19"/>
      <c r="AG69" s="19"/>
    </row>
    <row r="70" spans="1:33" ht="129.75" customHeight="1" thickTop="1" thickBot="1" x14ac:dyDescent="0.35">
      <c r="A70" s="346"/>
      <c r="B70" s="346"/>
      <c r="C70" s="349"/>
      <c r="D70" s="349"/>
      <c r="E70" s="346"/>
      <c r="F70" s="346"/>
      <c r="G70" s="346"/>
      <c r="H70" s="346"/>
      <c r="I70" s="346"/>
      <c r="J70" s="346"/>
      <c r="K70" s="346"/>
      <c r="L70" s="346"/>
      <c r="M70" s="346"/>
      <c r="N70" s="19"/>
      <c r="O70" s="19"/>
      <c r="P70" s="19"/>
      <c r="Q70" s="19"/>
      <c r="R70" s="19"/>
      <c r="S70" s="19"/>
      <c r="T70" s="19"/>
      <c r="U70" s="19"/>
      <c r="V70" s="19"/>
      <c r="W70" s="19"/>
      <c r="X70" s="19"/>
      <c r="Y70" s="19"/>
      <c r="Z70" s="19"/>
      <c r="AA70" s="19"/>
      <c r="AB70" s="19"/>
      <c r="AC70" s="19"/>
      <c r="AD70" s="19"/>
      <c r="AE70" s="19"/>
      <c r="AF70" s="19"/>
      <c r="AG70" s="19"/>
    </row>
    <row r="71" spans="1:33" ht="129.75" customHeight="1" thickTop="1" thickBot="1" x14ac:dyDescent="0.35">
      <c r="A71" s="346"/>
      <c r="B71" s="346"/>
      <c r="C71" s="349"/>
      <c r="D71" s="349"/>
      <c r="E71" s="346"/>
      <c r="F71" s="346"/>
      <c r="G71" s="346"/>
      <c r="H71" s="346"/>
      <c r="I71" s="346"/>
      <c r="J71" s="346"/>
      <c r="K71" s="346"/>
      <c r="L71" s="346"/>
      <c r="M71" s="346"/>
      <c r="N71" s="19"/>
      <c r="O71" s="19"/>
      <c r="P71" s="19"/>
      <c r="Q71" s="19"/>
      <c r="R71" s="19"/>
      <c r="S71" s="19"/>
      <c r="T71" s="19"/>
      <c r="U71" s="19"/>
      <c r="V71" s="19"/>
      <c r="W71" s="19"/>
      <c r="X71" s="19"/>
      <c r="Y71" s="19"/>
      <c r="Z71" s="19"/>
      <c r="AA71" s="19"/>
      <c r="AB71" s="19"/>
      <c r="AC71" s="19"/>
      <c r="AD71" s="19"/>
      <c r="AE71" s="19"/>
      <c r="AF71" s="19"/>
      <c r="AG71" s="19"/>
    </row>
    <row r="72" spans="1:33" ht="16.5" customHeight="1" thickTop="1" x14ac:dyDescent="0.5">
      <c r="A72" s="19"/>
      <c r="B72" s="31"/>
      <c r="C72" s="201"/>
      <c r="D72" s="201"/>
      <c r="E72" s="31"/>
      <c r="F72" s="31"/>
      <c r="G72" s="31"/>
      <c r="H72" s="31"/>
      <c r="I72" s="31"/>
      <c r="J72" s="31"/>
      <c r="K72" s="31"/>
      <c r="L72" s="31"/>
      <c r="M72" s="31"/>
      <c r="N72" s="19"/>
      <c r="O72" s="19"/>
      <c r="P72" s="19"/>
      <c r="Q72" s="19"/>
      <c r="R72" s="19"/>
      <c r="S72" s="19"/>
      <c r="T72" s="19"/>
      <c r="U72" s="19"/>
      <c r="V72" s="19"/>
      <c r="W72" s="19"/>
      <c r="X72" s="19"/>
      <c r="Y72" s="19"/>
      <c r="Z72" s="19"/>
      <c r="AA72" s="19"/>
      <c r="AB72" s="19"/>
      <c r="AC72" s="19"/>
      <c r="AD72" s="19"/>
      <c r="AE72" s="19"/>
      <c r="AF72" s="19"/>
      <c r="AG72" s="19"/>
    </row>
    <row r="73" spans="1:33" ht="16.5" customHeight="1" x14ac:dyDescent="0.3">
      <c r="A73" s="19"/>
      <c r="B73" s="19"/>
      <c r="C73" s="200"/>
      <c r="D73" s="200"/>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row>
    <row r="74" spans="1:33" ht="16.5" customHeight="1" x14ac:dyDescent="0.3">
      <c r="A74" s="19"/>
      <c r="B74" s="19"/>
      <c r="C74" s="200"/>
      <c r="D74" s="200"/>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row>
    <row r="75" spans="1:33" ht="16.5" customHeight="1" x14ac:dyDescent="0.3">
      <c r="A75" s="19"/>
      <c r="B75" s="19"/>
      <c r="C75" s="200"/>
      <c r="D75" s="200"/>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row>
    <row r="76" spans="1:33" ht="16.5" customHeight="1" x14ac:dyDescent="0.3">
      <c r="A76" s="19"/>
      <c r="B76" s="19"/>
      <c r="C76" s="200"/>
      <c r="D76" s="200"/>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row>
    <row r="77" spans="1:33" ht="16.5" customHeight="1" x14ac:dyDescent="0.3">
      <c r="A77" s="19"/>
      <c r="B77" s="19"/>
      <c r="C77" s="200"/>
      <c r="D77" s="200"/>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9"/>
      <c r="AE77" s="19"/>
      <c r="AF77" s="19"/>
      <c r="AG77" s="19"/>
    </row>
    <row r="78" spans="1:33" ht="16.5" customHeight="1" x14ac:dyDescent="0.3">
      <c r="A78" s="19"/>
      <c r="B78" s="19"/>
      <c r="C78" s="200"/>
      <c r="D78" s="200"/>
      <c r="E78" s="19"/>
      <c r="F78" s="19"/>
      <c r="G78" s="19"/>
      <c r="H78" s="19"/>
      <c r="I78" s="19"/>
      <c r="J78" s="19"/>
      <c r="K78" s="19"/>
      <c r="L78" s="19"/>
      <c r="M78" s="19"/>
      <c r="N78" s="19"/>
      <c r="O78" s="19"/>
      <c r="P78" s="19"/>
      <c r="Q78" s="19"/>
      <c r="R78" s="19"/>
      <c r="S78" s="19"/>
      <c r="T78" s="19"/>
      <c r="U78" s="19"/>
      <c r="V78" s="19"/>
      <c r="W78" s="19"/>
      <c r="X78" s="19"/>
      <c r="Y78" s="19"/>
      <c r="Z78" s="19"/>
      <c r="AA78" s="19"/>
      <c r="AB78" s="19"/>
      <c r="AC78" s="19"/>
      <c r="AD78" s="19"/>
      <c r="AE78" s="19"/>
      <c r="AF78" s="19"/>
      <c r="AG78" s="19"/>
    </row>
    <row r="79" spans="1:33" ht="16.5" customHeight="1" x14ac:dyDescent="0.3">
      <c r="A79" s="19"/>
      <c r="B79" s="19"/>
      <c r="C79" s="200"/>
      <c r="D79" s="200"/>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row>
    <row r="80" spans="1:33" ht="16.5" customHeight="1" x14ac:dyDescent="0.3">
      <c r="A80" s="19"/>
      <c r="B80" s="19"/>
      <c r="C80" s="200"/>
      <c r="D80" s="200"/>
      <c r="E80" s="19"/>
      <c r="F80" s="19"/>
      <c r="G80" s="19"/>
      <c r="H80" s="19"/>
      <c r="I80" s="19"/>
      <c r="J80" s="19"/>
      <c r="K80" s="19"/>
      <c r="L80" s="19"/>
      <c r="M80" s="19"/>
      <c r="N80" s="19"/>
      <c r="O80" s="19"/>
      <c r="P80" s="19"/>
      <c r="Q80" s="19"/>
      <c r="R80" s="19"/>
      <c r="S80" s="19"/>
      <c r="T80" s="19"/>
      <c r="U80" s="19"/>
      <c r="V80" s="19"/>
      <c r="W80" s="19"/>
      <c r="X80" s="19"/>
      <c r="Y80" s="19"/>
      <c r="Z80" s="19"/>
      <c r="AA80" s="19"/>
      <c r="AB80" s="19"/>
      <c r="AC80" s="19"/>
      <c r="AD80" s="18"/>
      <c r="AE80" s="18"/>
      <c r="AF80" s="18"/>
      <c r="AG80" s="18"/>
    </row>
    <row r="81" spans="1:33" ht="16.5" customHeight="1" x14ac:dyDescent="0.3">
      <c r="A81" s="19"/>
      <c r="B81" s="19"/>
      <c r="C81" s="200"/>
      <c r="D81" s="200"/>
      <c r="E81" s="19"/>
      <c r="F81" s="19"/>
      <c r="G81" s="19"/>
      <c r="H81" s="19"/>
      <c r="I81" s="19"/>
      <c r="J81" s="19"/>
      <c r="K81" s="19"/>
      <c r="L81" s="19"/>
      <c r="M81" s="19"/>
      <c r="N81" s="19"/>
      <c r="O81" s="19"/>
      <c r="P81" s="19"/>
      <c r="Q81" s="19"/>
      <c r="R81" s="19"/>
      <c r="S81" s="19"/>
      <c r="T81" s="19"/>
      <c r="U81" s="19"/>
      <c r="V81" s="19"/>
      <c r="W81" s="19"/>
      <c r="X81" s="19"/>
      <c r="Y81" s="19"/>
      <c r="Z81" s="19"/>
      <c r="AA81" s="19"/>
      <c r="AB81" s="19"/>
      <c r="AC81" s="19"/>
      <c r="AD81" s="18"/>
      <c r="AE81" s="18"/>
      <c r="AF81" s="18"/>
      <c r="AG81" s="18"/>
    </row>
    <row r="82" spans="1:33" ht="16.5" customHeight="1" x14ac:dyDescent="0.3">
      <c r="A82" s="19"/>
      <c r="B82" s="19"/>
      <c r="C82" s="200"/>
      <c r="D82" s="200"/>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8"/>
      <c r="AE82" s="18"/>
      <c r="AF82" s="18"/>
      <c r="AG82" s="18"/>
    </row>
    <row r="83" spans="1:33" ht="16.5" customHeight="1" x14ac:dyDescent="0.3">
      <c r="A83" s="19"/>
      <c r="B83" s="19"/>
      <c r="C83" s="200"/>
      <c r="D83" s="200"/>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8"/>
      <c r="AE83" s="18"/>
      <c r="AF83" s="18"/>
      <c r="AG83" s="18"/>
    </row>
    <row r="84" spans="1:33" ht="16.5" customHeight="1" x14ac:dyDescent="0.3">
      <c r="A84" s="19"/>
      <c r="B84" s="19"/>
      <c r="C84" s="200"/>
      <c r="D84" s="200"/>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8"/>
      <c r="AE84" s="18"/>
      <c r="AF84" s="18"/>
      <c r="AG84" s="18"/>
    </row>
    <row r="85" spans="1:33" ht="16.5" customHeight="1" x14ac:dyDescent="0.3">
      <c r="A85" s="19"/>
      <c r="B85" s="19"/>
      <c r="C85" s="200"/>
      <c r="D85" s="200"/>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8"/>
      <c r="AE85" s="18"/>
      <c r="AF85" s="18"/>
      <c r="AG85" s="18"/>
    </row>
    <row r="86" spans="1:33" ht="16.5" customHeight="1" x14ac:dyDescent="0.3">
      <c r="A86" s="19"/>
      <c r="B86" s="19"/>
      <c r="C86" s="200"/>
      <c r="D86" s="200"/>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8"/>
      <c r="AE86" s="18"/>
      <c r="AF86" s="18"/>
      <c r="AG86" s="18"/>
    </row>
    <row r="87" spans="1:33" ht="16.5" customHeight="1" x14ac:dyDescent="0.3">
      <c r="A87" s="19"/>
      <c r="B87" s="19"/>
      <c r="C87" s="200"/>
      <c r="D87" s="200"/>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8"/>
      <c r="AE87" s="18"/>
      <c r="AF87" s="18"/>
      <c r="AG87" s="18"/>
    </row>
    <row r="88" spans="1:33" ht="16.5" customHeight="1" x14ac:dyDescent="0.3">
      <c r="A88" s="20"/>
      <c r="B88" s="20"/>
      <c r="C88" s="200"/>
      <c r="D88" s="200"/>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8"/>
      <c r="AE88" s="18"/>
      <c r="AF88" s="18"/>
      <c r="AG88" s="18"/>
    </row>
    <row r="89" spans="1:33" ht="16.5" customHeight="1" x14ac:dyDescent="0.3">
      <c r="A89" s="20"/>
      <c r="B89" s="20"/>
      <c r="C89" s="200"/>
      <c r="D89" s="200"/>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8"/>
      <c r="AE89" s="18"/>
      <c r="AF89" s="18"/>
      <c r="AG89" s="18"/>
    </row>
    <row r="90" spans="1:33" ht="16.5" customHeight="1" x14ac:dyDescent="0.3">
      <c r="A90" s="20"/>
      <c r="B90" s="20"/>
      <c r="C90" s="200"/>
      <c r="D90" s="200"/>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8"/>
      <c r="AE90" s="18"/>
      <c r="AF90" s="18"/>
      <c r="AG90" s="18"/>
    </row>
    <row r="91" spans="1:33" ht="16.5" customHeight="1" x14ac:dyDescent="0.3">
      <c r="A91" s="19"/>
      <c r="B91" s="19"/>
      <c r="C91" s="200"/>
      <c r="D91" s="200"/>
      <c r="E91" s="19"/>
      <c r="F91" s="19"/>
      <c r="G91" s="19"/>
      <c r="H91" s="19"/>
      <c r="I91" s="19"/>
      <c r="J91" s="19"/>
      <c r="K91" s="19"/>
      <c r="L91" s="19"/>
      <c r="M91" s="19"/>
      <c r="N91" s="18"/>
      <c r="O91" s="18"/>
      <c r="P91" s="18"/>
      <c r="Q91" s="18"/>
      <c r="R91" s="18"/>
      <c r="S91" s="18"/>
      <c r="T91" s="18"/>
      <c r="U91" s="18"/>
      <c r="V91" s="18"/>
      <c r="W91" s="18"/>
      <c r="X91" s="18"/>
      <c r="Y91" s="18"/>
      <c r="Z91" s="18"/>
      <c r="AA91" s="18"/>
      <c r="AB91" s="18"/>
      <c r="AC91" s="18"/>
      <c r="AD91" s="18"/>
      <c r="AE91" s="18"/>
      <c r="AF91" s="18"/>
      <c r="AG91" s="18"/>
    </row>
    <row r="92" spans="1:33" ht="16.5" customHeight="1" x14ac:dyDescent="0.3">
      <c r="A92" s="18"/>
      <c r="B92" s="18"/>
      <c r="C92" s="191"/>
      <c r="D92" s="191"/>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row>
    <row r="93" spans="1:33" ht="16.5" customHeight="1" x14ac:dyDescent="0.3">
      <c r="A93" s="18"/>
      <c r="B93" s="18"/>
      <c r="C93" s="191"/>
      <c r="D93" s="191"/>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row>
    <row r="94" spans="1:33" ht="16.5" customHeight="1" x14ac:dyDescent="0.3">
      <c r="A94" s="18"/>
      <c r="B94" s="18"/>
      <c r="C94" s="191"/>
      <c r="D94" s="191"/>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row>
    <row r="95" spans="1:33" ht="16.5" customHeight="1" x14ac:dyDescent="0.3">
      <c r="A95" s="18"/>
      <c r="B95" s="18"/>
      <c r="C95" s="191"/>
      <c r="D95" s="191"/>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row>
    <row r="96" spans="1:33" ht="16.5" customHeight="1" x14ac:dyDescent="0.3">
      <c r="A96" s="18"/>
      <c r="B96" s="18"/>
      <c r="C96" s="191"/>
      <c r="D96" s="191"/>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row>
    <row r="97" spans="1:33" ht="16.5" customHeight="1" x14ac:dyDescent="0.3">
      <c r="A97" s="18"/>
      <c r="B97" s="18"/>
      <c r="C97" s="191"/>
      <c r="D97" s="191"/>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row>
    <row r="98" spans="1:33" ht="16.5" customHeight="1" x14ac:dyDescent="0.3">
      <c r="A98" s="18"/>
      <c r="B98" s="18"/>
      <c r="C98" s="191"/>
      <c r="D98" s="191"/>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row>
    <row r="99" spans="1:33" ht="16.5" customHeight="1" x14ac:dyDescent="0.3">
      <c r="A99" s="18"/>
      <c r="B99" s="18"/>
      <c r="C99" s="191"/>
      <c r="D99" s="191"/>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row>
    <row r="100" spans="1:33" ht="16.5" customHeight="1" x14ac:dyDescent="0.3">
      <c r="A100" s="18"/>
      <c r="B100" s="18"/>
      <c r="C100" s="191"/>
      <c r="D100" s="191"/>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row>
    <row r="101" spans="1:33" ht="16.5" customHeight="1" x14ac:dyDescent="0.3">
      <c r="A101" s="18"/>
      <c r="B101" s="18"/>
      <c r="C101" s="191"/>
      <c r="D101" s="191"/>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row>
    <row r="102" spans="1:33" ht="16.5" customHeight="1" x14ac:dyDescent="0.3">
      <c r="A102" s="18"/>
      <c r="B102" s="18"/>
      <c r="C102" s="191"/>
      <c r="D102" s="191"/>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row>
    <row r="103" spans="1:33" ht="16.5" customHeight="1" x14ac:dyDescent="0.3">
      <c r="A103" s="18"/>
      <c r="B103" s="18"/>
      <c r="C103" s="191"/>
      <c r="D103" s="191"/>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row>
    <row r="104" spans="1:33" ht="16.5" customHeight="1" x14ac:dyDescent="0.3">
      <c r="A104" s="18"/>
      <c r="B104" s="18"/>
      <c r="C104" s="191"/>
      <c r="D104" s="191"/>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row>
    <row r="105" spans="1:33" ht="16.5" customHeight="1" x14ac:dyDescent="0.3">
      <c r="A105" s="18"/>
      <c r="B105" s="18"/>
      <c r="C105" s="191"/>
      <c r="D105" s="191"/>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16.5" customHeight="1" x14ac:dyDescent="0.3">
      <c r="A106" s="18"/>
      <c r="B106" s="18"/>
      <c r="C106" s="191"/>
      <c r="D106" s="191"/>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row>
    <row r="107" spans="1:33" ht="16.5" customHeight="1" x14ac:dyDescent="0.3">
      <c r="A107" s="18"/>
      <c r="B107" s="18"/>
      <c r="C107" s="191"/>
      <c r="D107" s="191"/>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row>
    <row r="108" spans="1:33" ht="16.5" customHeight="1" x14ac:dyDescent="0.3">
      <c r="A108" s="18"/>
      <c r="B108" s="18"/>
      <c r="C108" s="191"/>
      <c r="D108" s="191"/>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row>
    <row r="109" spans="1:33" ht="16.5" customHeight="1" x14ac:dyDescent="0.3">
      <c r="A109" s="18"/>
      <c r="B109" s="18"/>
      <c r="C109" s="191"/>
      <c r="D109" s="191"/>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row>
    <row r="110" spans="1:33" ht="16.5" customHeight="1" x14ac:dyDescent="0.3">
      <c r="A110" s="18"/>
      <c r="B110" s="18"/>
      <c r="C110" s="191"/>
      <c r="D110" s="191"/>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row>
    <row r="111" spans="1:33" ht="16.5" customHeight="1" x14ac:dyDescent="0.3">
      <c r="A111" s="18"/>
      <c r="B111" s="18"/>
      <c r="C111" s="191"/>
      <c r="D111" s="191"/>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row>
    <row r="112" spans="1:33" ht="16.5" customHeight="1" x14ac:dyDescent="0.3">
      <c r="A112" s="18"/>
      <c r="B112" s="18"/>
      <c r="C112" s="191"/>
      <c r="D112" s="191"/>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row>
    <row r="113" spans="1:33" ht="16.5" customHeight="1" x14ac:dyDescent="0.3">
      <c r="A113" s="18"/>
      <c r="B113" s="18"/>
      <c r="C113" s="191"/>
      <c r="D113" s="191"/>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row>
    <row r="114" spans="1:33" ht="16.5" customHeight="1" x14ac:dyDescent="0.3">
      <c r="A114" s="18"/>
      <c r="B114" s="18"/>
      <c r="C114" s="191"/>
      <c r="D114" s="191"/>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row>
    <row r="115" spans="1:33" ht="16.5" customHeight="1" x14ac:dyDescent="0.3">
      <c r="A115" s="18"/>
      <c r="B115" s="18"/>
      <c r="C115" s="191"/>
      <c r="D115" s="191"/>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row>
    <row r="116" spans="1:33" ht="16.5" customHeight="1" x14ac:dyDescent="0.3">
      <c r="A116" s="18"/>
      <c r="B116" s="18"/>
      <c r="C116" s="191"/>
      <c r="D116" s="191"/>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row>
    <row r="117" spans="1:33" ht="16.5" customHeight="1" x14ac:dyDescent="0.3">
      <c r="A117" s="18"/>
      <c r="B117" s="18"/>
      <c r="C117" s="191"/>
      <c r="D117" s="191"/>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row>
    <row r="118" spans="1:33" ht="16.5" customHeight="1" x14ac:dyDescent="0.3">
      <c r="A118" s="18"/>
      <c r="B118" s="18"/>
      <c r="C118" s="191"/>
      <c r="D118" s="191"/>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row>
    <row r="119" spans="1:33" ht="16.5" customHeight="1" x14ac:dyDescent="0.3">
      <c r="A119" s="18"/>
      <c r="B119" s="18"/>
      <c r="C119" s="191"/>
      <c r="D119" s="191"/>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row>
    <row r="120" spans="1:33" ht="16.5" customHeight="1" x14ac:dyDescent="0.3">
      <c r="A120" s="18"/>
      <c r="B120" s="18"/>
      <c r="C120" s="191"/>
      <c r="D120" s="191"/>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row>
    <row r="121" spans="1:33" ht="16.5" customHeight="1" x14ac:dyDescent="0.3">
      <c r="A121" s="18"/>
      <c r="B121" s="18"/>
      <c r="C121" s="191"/>
      <c r="D121" s="191"/>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row>
    <row r="122" spans="1:33" ht="16.5" customHeight="1" x14ac:dyDescent="0.3">
      <c r="A122" s="18"/>
      <c r="B122" s="18"/>
      <c r="C122" s="191"/>
      <c r="D122" s="191"/>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row>
    <row r="123" spans="1:33" ht="16.5" customHeight="1" x14ac:dyDescent="0.3">
      <c r="A123" s="18"/>
      <c r="B123" s="18"/>
      <c r="C123" s="191"/>
      <c r="D123" s="191"/>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row>
    <row r="124" spans="1:33" ht="16.5" customHeight="1" x14ac:dyDescent="0.3">
      <c r="A124" s="18"/>
      <c r="B124" s="18"/>
      <c r="C124" s="191"/>
      <c r="D124" s="191"/>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row>
    <row r="125" spans="1:33" ht="16.5" customHeight="1" x14ac:dyDescent="0.3">
      <c r="A125" s="18"/>
      <c r="B125" s="18"/>
      <c r="C125" s="191"/>
      <c r="D125" s="191"/>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row>
    <row r="126" spans="1:33" ht="16.5" customHeight="1" x14ac:dyDescent="0.3">
      <c r="A126" s="18"/>
      <c r="B126" s="18"/>
      <c r="C126" s="191"/>
      <c r="D126" s="191"/>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row>
    <row r="127" spans="1:33" ht="16.5" customHeight="1" x14ac:dyDescent="0.3">
      <c r="A127" s="18"/>
      <c r="B127" s="18"/>
      <c r="C127" s="191"/>
      <c r="D127" s="191"/>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row>
    <row r="128" spans="1:33" ht="16.5" customHeight="1" x14ac:dyDescent="0.3">
      <c r="A128" s="18"/>
      <c r="B128" s="18"/>
      <c r="C128" s="191"/>
      <c r="D128" s="191"/>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row>
    <row r="129" spans="1:33" ht="16.5" customHeight="1" x14ac:dyDescent="0.3">
      <c r="A129" s="18"/>
      <c r="B129" s="18"/>
      <c r="C129" s="191"/>
      <c r="D129" s="191"/>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row>
    <row r="130" spans="1:33" ht="16.5" customHeight="1" x14ac:dyDescent="0.3">
      <c r="A130" s="18"/>
      <c r="B130" s="18"/>
      <c r="C130" s="191"/>
      <c r="D130" s="191"/>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row>
    <row r="131" spans="1:33" ht="16.5" customHeight="1" x14ac:dyDescent="0.3">
      <c r="A131" s="18"/>
      <c r="B131" s="18"/>
      <c r="C131" s="191"/>
      <c r="D131" s="191"/>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row>
    <row r="132" spans="1:33" ht="16.5" customHeight="1" x14ac:dyDescent="0.3">
      <c r="A132" s="18"/>
      <c r="B132" s="18"/>
      <c r="C132" s="191"/>
      <c r="D132" s="191"/>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row>
    <row r="133" spans="1:33" ht="16.5" customHeight="1" x14ac:dyDescent="0.3">
      <c r="A133" s="18"/>
      <c r="B133" s="18"/>
      <c r="C133" s="191"/>
      <c r="D133" s="191"/>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row>
    <row r="134" spans="1:33" ht="16.5" customHeight="1" x14ac:dyDescent="0.3">
      <c r="A134" s="18"/>
      <c r="B134" s="18"/>
      <c r="C134" s="191"/>
      <c r="D134" s="191"/>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row>
    <row r="135" spans="1:33" ht="16.5" customHeight="1" x14ac:dyDescent="0.3">
      <c r="A135" s="18"/>
      <c r="B135" s="18"/>
      <c r="C135" s="191"/>
      <c r="D135" s="191"/>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row>
    <row r="136" spans="1:33" ht="16.5" customHeight="1" x14ac:dyDescent="0.3">
      <c r="A136" s="18"/>
      <c r="B136" s="18"/>
      <c r="C136" s="191"/>
      <c r="D136" s="191"/>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row>
    <row r="137" spans="1:33" ht="16.5" customHeight="1" x14ac:dyDescent="0.3">
      <c r="A137" s="18"/>
      <c r="B137" s="18"/>
      <c r="C137" s="191"/>
      <c r="D137" s="191"/>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row>
    <row r="138" spans="1:33" ht="16.5" customHeight="1" x14ac:dyDescent="0.3">
      <c r="A138" s="18"/>
      <c r="B138" s="18"/>
      <c r="C138" s="191"/>
      <c r="D138" s="191"/>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row>
    <row r="139" spans="1:33" ht="16.5" customHeight="1" x14ac:dyDescent="0.3">
      <c r="A139" s="18"/>
      <c r="B139" s="18"/>
      <c r="C139" s="191"/>
      <c r="D139" s="191"/>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row>
    <row r="140" spans="1:33" ht="16.5" customHeight="1" x14ac:dyDescent="0.3">
      <c r="A140" s="18"/>
      <c r="B140" s="18"/>
      <c r="C140" s="191"/>
      <c r="D140" s="191"/>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row>
    <row r="141" spans="1:33" ht="16.5" customHeight="1" x14ac:dyDescent="0.3">
      <c r="A141" s="18"/>
      <c r="B141" s="18"/>
      <c r="C141" s="191"/>
      <c r="D141" s="191"/>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row>
    <row r="142" spans="1:33" ht="16.5" customHeight="1" x14ac:dyDescent="0.3">
      <c r="A142" s="18"/>
      <c r="B142" s="18"/>
      <c r="C142" s="191"/>
      <c r="D142" s="191"/>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row>
    <row r="143" spans="1:33" ht="16.5" customHeight="1" x14ac:dyDescent="0.3">
      <c r="A143" s="18"/>
      <c r="B143" s="18"/>
      <c r="C143" s="191"/>
      <c r="D143" s="191"/>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row>
    <row r="144" spans="1:33" ht="16.5" customHeight="1" x14ac:dyDescent="0.3">
      <c r="A144" s="18"/>
      <c r="B144" s="18"/>
      <c r="C144" s="191"/>
      <c r="D144" s="191"/>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row>
    <row r="145" spans="1:33" ht="16.5" customHeight="1" x14ac:dyDescent="0.3">
      <c r="A145" s="18"/>
      <c r="B145" s="18"/>
      <c r="C145" s="191"/>
      <c r="D145" s="191"/>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row>
    <row r="146" spans="1:33" ht="16.5" customHeight="1" x14ac:dyDescent="0.3">
      <c r="A146" s="18"/>
      <c r="B146" s="18"/>
      <c r="C146" s="191"/>
      <c r="D146" s="191"/>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row>
    <row r="147" spans="1:33" ht="16.5" customHeight="1" x14ac:dyDescent="0.3">
      <c r="A147" s="18"/>
      <c r="B147" s="18"/>
      <c r="C147" s="191"/>
      <c r="D147" s="191"/>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row>
    <row r="148" spans="1:33" ht="16.5" customHeight="1" x14ac:dyDescent="0.3">
      <c r="A148" s="18"/>
      <c r="B148" s="18"/>
      <c r="C148" s="191"/>
      <c r="D148" s="191"/>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row>
    <row r="149" spans="1:33" ht="16.5" customHeight="1" x14ac:dyDescent="0.3">
      <c r="A149" s="18"/>
      <c r="B149" s="18"/>
      <c r="C149" s="191"/>
      <c r="D149" s="191"/>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row>
    <row r="150" spans="1:33" ht="16.5" customHeight="1" x14ac:dyDescent="0.3">
      <c r="A150" s="18"/>
      <c r="B150" s="18"/>
      <c r="C150" s="191"/>
      <c r="D150" s="191"/>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row>
    <row r="151" spans="1:33" ht="16.5" customHeight="1" x14ac:dyDescent="0.3">
      <c r="A151" s="18"/>
      <c r="B151" s="18"/>
      <c r="C151" s="191"/>
      <c r="D151" s="191"/>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row>
    <row r="152" spans="1:33" ht="16.5" customHeight="1" x14ac:dyDescent="0.3">
      <c r="A152" s="18"/>
      <c r="B152" s="18"/>
      <c r="C152" s="191"/>
      <c r="D152" s="191"/>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row>
    <row r="153" spans="1:33" ht="16.5" customHeight="1" x14ac:dyDescent="0.3">
      <c r="A153" s="18"/>
      <c r="B153" s="18"/>
      <c r="C153" s="191"/>
      <c r="D153" s="191"/>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row>
    <row r="154" spans="1:33" ht="16.5" customHeight="1" x14ac:dyDescent="0.3">
      <c r="A154" s="18"/>
      <c r="B154" s="18"/>
      <c r="C154" s="191"/>
      <c r="D154" s="191"/>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row>
    <row r="155" spans="1:33" ht="16.5" customHeight="1" x14ac:dyDescent="0.3">
      <c r="A155" s="18"/>
      <c r="B155" s="18"/>
      <c r="C155" s="191"/>
      <c r="D155" s="191"/>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row>
    <row r="156" spans="1:33" ht="16.5" customHeight="1" x14ac:dyDescent="0.3">
      <c r="A156" s="18"/>
      <c r="B156" s="18"/>
      <c r="C156" s="191"/>
      <c r="D156" s="191"/>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row>
    <row r="157" spans="1:33" ht="16.5" customHeight="1" x14ac:dyDescent="0.3">
      <c r="A157" s="18"/>
      <c r="B157" s="18"/>
      <c r="C157" s="191"/>
      <c r="D157" s="191"/>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row>
    <row r="158" spans="1:33" ht="16.5" customHeight="1" x14ac:dyDescent="0.3">
      <c r="A158" s="18"/>
      <c r="B158" s="18"/>
      <c r="C158" s="191"/>
      <c r="D158" s="191"/>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row>
    <row r="159" spans="1:33" ht="16.5" customHeight="1" x14ac:dyDescent="0.3">
      <c r="A159" s="18"/>
      <c r="B159" s="18"/>
      <c r="C159" s="191"/>
      <c r="D159" s="191"/>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row>
    <row r="160" spans="1:33" ht="16.5" customHeight="1" x14ac:dyDescent="0.3">
      <c r="A160" s="18"/>
      <c r="B160" s="18"/>
      <c r="C160" s="191"/>
      <c r="D160" s="191"/>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row>
    <row r="161" spans="1:33" ht="16.5" customHeight="1" x14ac:dyDescent="0.3">
      <c r="A161" s="18"/>
      <c r="B161" s="18"/>
      <c r="C161" s="191"/>
      <c r="D161" s="191"/>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row>
    <row r="162" spans="1:33" ht="16.5" customHeight="1" x14ac:dyDescent="0.3">
      <c r="A162" s="18"/>
      <c r="B162" s="18"/>
      <c r="C162" s="191"/>
      <c r="D162" s="191"/>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row>
    <row r="163" spans="1:33" ht="16.5" customHeight="1" x14ac:dyDescent="0.3">
      <c r="A163" s="18"/>
      <c r="B163" s="18"/>
      <c r="C163" s="191"/>
      <c r="D163" s="191"/>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row>
    <row r="164" spans="1:33" ht="16.5" customHeight="1" x14ac:dyDescent="0.3">
      <c r="A164" s="18"/>
      <c r="B164" s="18"/>
      <c r="C164" s="191"/>
      <c r="D164" s="191"/>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row>
    <row r="165" spans="1:33" ht="16.5" customHeight="1" x14ac:dyDescent="0.3">
      <c r="A165" s="18"/>
      <c r="B165" s="18"/>
      <c r="C165" s="191"/>
      <c r="D165" s="191"/>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row>
    <row r="166" spans="1:33" ht="16.5" customHeight="1" x14ac:dyDescent="0.3">
      <c r="A166" s="18"/>
      <c r="B166" s="18"/>
      <c r="C166" s="191"/>
      <c r="D166" s="191"/>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row>
    <row r="167" spans="1:33" ht="16.5" customHeight="1" x14ac:dyDescent="0.3">
      <c r="A167" s="18"/>
      <c r="B167" s="18"/>
      <c r="C167" s="191"/>
      <c r="D167" s="191"/>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row>
    <row r="168" spans="1:33" ht="16.5" customHeight="1" x14ac:dyDescent="0.3">
      <c r="A168" s="18"/>
      <c r="B168" s="18"/>
      <c r="C168" s="191"/>
      <c r="D168" s="191"/>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row>
    <row r="169" spans="1:33" ht="16.5" customHeight="1" x14ac:dyDescent="0.3">
      <c r="A169" s="18"/>
      <c r="B169" s="18"/>
      <c r="C169" s="191"/>
      <c r="D169" s="191"/>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row>
    <row r="170" spans="1:33" ht="16.5" customHeight="1" x14ac:dyDescent="0.3">
      <c r="A170" s="18"/>
      <c r="B170" s="18"/>
      <c r="C170" s="191"/>
      <c r="D170" s="191"/>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row>
    <row r="171" spans="1:33" ht="16.5" customHeight="1" x14ac:dyDescent="0.3">
      <c r="A171" s="18"/>
      <c r="B171" s="18"/>
      <c r="C171" s="191"/>
      <c r="D171" s="191"/>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row>
    <row r="172" spans="1:33" ht="16.5" customHeight="1" x14ac:dyDescent="0.3">
      <c r="A172" s="18"/>
      <c r="B172" s="18"/>
      <c r="C172" s="191"/>
      <c r="D172" s="191"/>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row>
    <row r="173" spans="1:33" ht="16.5" customHeight="1" x14ac:dyDescent="0.3">
      <c r="A173" s="18"/>
      <c r="B173" s="18"/>
      <c r="C173" s="191"/>
      <c r="D173" s="191"/>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row>
    <row r="174" spans="1:33" ht="16.5" customHeight="1" x14ac:dyDescent="0.3">
      <c r="A174" s="18"/>
      <c r="B174" s="18"/>
      <c r="C174" s="191"/>
      <c r="D174" s="191"/>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row>
    <row r="175" spans="1:33" ht="16.5" customHeight="1" x14ac:dyDescent="0.3">
      <c r="A175" s="18"/>
      <c r="B175" s="18"/>
      <c r="C175" s="191"/>
      <c r="D175" s="191"/>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row>
    <row r="176" spans="1:33" ht="16.5" customHeight="1" x14ac:dyDescent="0.3">
      <c r="A176" s="18"/>
      <c r="B176" s="18"/>
      <c r="C176" s="191"/>
      <c r="D176" s="191"/>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row>
    <row r="177" spans="1:33" ht="16.5" customHeight="1" x14ac:dyDescent="0.3">
      <c r="A177" s="18"/>
      <c r="B177" s="18"/>
      <c r="C177" s="191"/>
      <c r="D177" s="191"/>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row>
    <row r="178" spans="1:33" ht="16.5" customHeight="1" x14ac:dyDescent="0.3">
      <c r="A178" s="18"/>
      <c r="B178" s="18"/>
      <c r="C178" s="191"/>
      <c r="D178" s="191"/>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row>
    <row r="179" spans="1:33" ht="16.5" customHeight="1" x14ac:dyDescent="0.3">
      <c r="A179" s="18"/>
      <c r="B179" s="18"/>
      <c r="C179" s="191"/>
      <c r="D179" s="191"/>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row>
    <row r="180" spans="1:33" ht="16.5" customHeight="1" x14ac:dyDescent="0.3">
      <c r="A180" s="18"/>
      <c r="B180" s="18"/>
      <c r="C180" s="191"/>
      <c r="D180" s="191"/>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row>
    <row r="181" spans="1:33" ht="16.5" customHeight="1" x14ac:dyDescent="0.3">
      <c r="A181" s="18"/>
      <c r="B181" s="18"/>
      <c r="C181" s="191"/>
      <c r="D181" s="191"/>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row>
    <row r="182" spans="1:33" ht="16.5" customHeight="1" x14ac:dyDescent="0.3">
      <c r="A182" s="18"/>
      <c r="B182" s="18"/>
      <c r="C182" s="191"/>
      <c r="D182" s="191"/>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row>
    <row r="183" spans="1:33" ht="16.5" customHeight="1" x14ac:dyDescent="0.3">
      <c r="A183" s="18"/>
      <c r="B183" s="18"/>
      <c r="C183" s="191"/>
      <c r="D183" s="191"/>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row>
    <row r="184" spans="1:33" ht="16.5" customHeight="1" x14ac:dyDescent="0.3">
      <c r="A184" s="18"/>
      <c r="B184" s="18"/>
      <c r="C184" s="191"/>
      <c r="D184" s="191"/>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row>
    <row r="185" spans="1:33" ht="16.5" customHeight="1" x14ac:dyDescent="0.3">
      <c r="A185" s="18"/>
      <c r="B185" s="18"/>
      <c r="C185" s="191"/>
      <c r="D185" s="191"/>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row>
    <row r="186" spans="1:33" ht="16.5" customHeight="1" x14ac:dyDescent="0.3">
      <c r="A186" s="18"/>
      <c r="B186" s="18"/>
      <c r="C186" s="191"/>
      <c r="D186" s="191"/>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row>
    <row r="187" spans="1:33" ht="16.5" customHeight="1" x14ac:dyDescent="0.3">
      <c r="A187" s="18"/>
      <c r="B187" s="18"/>
      <c r="C187" s="191"/>
      <c r="D187" s="191"/>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row>
    <row r="188" spans="1:33" ht="16.5" customHeight="1" x14ac:dyDescent="0.3">
      <c r="A188" s="18"/>
      <c r="B188" s="18"/>
      <c r="C188" s="191"/>
      <c r="D188" s="191"/>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row>
    <row r="189" spans="1:33" ht="16.5" customHeight="1" x14ac:dyDescent="0.3">
      <c r="A189" s="18"/>
      <c r="B189" s="18"/>
      <c r="C189" s="191"/>
      <c r="D189" s="191"/>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row>
    <row r="190" spans="1:33" ht="16.5" customHeight="1" x14ac:dyDescent="0.3">
      <c r="A190" s="18"/>
      <c r="B190" s="18"/>
      <c r="C190" s="191"/>
      <c r="D190" s="191"/>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row>
    <row r="191" spans="1:33" ht="16.5" customHeight="1" x14ac:dyDescent="0.3">
      <c r="A191" s="18"/>
      <c r="B191" s="18"/>
      <c r="C191" s="191"/>
      <c r="D191" s="191"/>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row>
    <row r="192" spans="1:33" ht="16.5" customHeight="1" x14ac:dyDescent="0.3">
      <c r="A192" s="18"/>
      <c r="B192" s="18"/>
      <c r="C192" s="191"/>
      <c r="D192" s="191"/>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row>
    <row r="193" spans="1:33" ht="16.5" customHeight="1" x14ac:dyDescent="0.3">
      <c r="A193" s="18"/>
      <c r="B193" s="18"/>
      <c r="C193" s="191"/>
      <c r="D193" s="191"/>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row>
    <row r="194" spans="1:33" ht="16.5" customHeight="1" x14ac:dyDescent="0.3">
      <c r="A194" s="18"/>
      <c r="B194" s="18"/>
      <c r="C194" s="191"/>
      <c r="D194" s="191"/>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row>
    <row r="195" spans="1:33" ht="16.5" customHeight="1" x14ac:dyDescent="0.3">
      <c r="A195" s="18"/>
      <c r="B195" s="18"/>
      <c r="C195" s="191"/>
      <c r="D195" s="191"/>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row>
    <row r="196" spans="1:33" ht="16.5" customHeight="1" x14ac:dyDescent="0.3">
      <c r="A196" s="18"/>
      <c r="B196" s="18"/>
      <c r="C196" s="191"/>
      <c r="D196" s="191"/>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row>
    <row r="197" spans="1:33" ht="16.5" customHeight="1" x14ac:dyDescent="0.3">
      <c r="A197" s="18"/>
      <c r="B197" s="18"/>
      <c r="C197" s="191"/>
      <c r="D197" s="191"/>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row>
    <row r="198" spans="1:33" ht="16.5" customHeight="1" x14ac:dyDescent="0.3">
      <c r="A198" s="18"/>
      <c r="B198" s="18"/>
      <c r="C198" s="191"/>
      <c r="D198" s="191"/>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row>
    <row r="199" spans="1:33" ht="16.5" customHeight="1" x14ac:dyDescent="0.3">
      <c r="A199" s="18"/>
      <c r="B199" s="18"/>
      <c r="C199" s="191"/>
      <c r="D199" s="191"/>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row>
    <row r="200" spans="1:33" ht="16.5" customHeight="1" x14ac:dyDescent="0.3">
      <c r="A200" s="18"/>
      <c r="B200" s="18"/>
      <c r="C200" s="191"/>
      <c r="D200" s="191"/>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row>
    <row r="201" spans="1:33" ht="16.5" customHeight="1" x14ac:dyDescent="0.3">
      <c r="A201" s="18"/>
      <c r="B201" s="18"/>
      <c r="C201" s="191"/>
      <c r="D201" s="191"/>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row>
    <row r="202" spans="1:33" ht="16.5" customHeight="1" x14ac:dyDescent="0.3">
      <c r="A202" s="18"/>
      <c r="B202" s="18"/>
      <c r="C202" s="191"/>
      <c r="D202" s="191"/>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row>
    <row r="203" spans="1:33" ht="16.5" customHeight="1" x14ac:dyDescent="0.3">
      <c r="A203" s="18"/>
      <c r="B203" s="18"/>
      <c r="C203" s="191"/>
      <c r="D203" s="191"/>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row>
    <row r="204" spans="1:33" ht="16.5" customHeight="1" x14ac:dyDescent="0.3">
      <c r="A204" s="18"/>
      <c r="B204" s="18"/>
      <c r="C204" s="191"/>
      <c r="D204" s="191"/>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row>
    <row r="205" spans="1:33" ht="16.5" customHeight="1" x14ac:dyDescent="0.3">
      <c r="A205" s="18"/>
      <c r="B205" s="18"/>
      <c r="C205" s="191"/>
      <c r="D205" s="191"/>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row>
    <row r="206" spans="1:33" ht="16.5" customHeight="1" x14ac:dyDescent="0.3">
      <c r="A206" s="18"/>
      <c r="B206" s="18"/>
      <c r="C206" s="191"/>
      <c r="D206" s="191"/>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row>
    <row r="207" spans="1:33" ht="16.5" customHeight="1" x14ac:dyDescent="0.3">
      <c r="A207" s="18"/>
      <c r="B207" s="18"/>
      <c r="C207" s="191"/>
      <c r="D207" s="191"/>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row>
    <row r="208" spans="1:33" ht="16.5" customHeight="1" x14ac:dyDescent="0.3">
      <c r="A208" s="18"/>
      <c r="B208" s="18"/>
      <c r="C208" s="191"/>
      <c r="D208" s="191"/>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row>
    <row r="209" spans="1:33" ht="16.5" customHeight="1" x14ac:dyDescent="0.3">
      <c r="A209" s="18"/>
      <c r="B209" s="18"/>
      <c r="C209" s="191"/>
      <c r="D209" s="191"/>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row>
    <row r="210" spans="1:33" ht="16.5" customHeight="1" x14ac:dyDescent="0.3">
      <c r="A210" s="18"/>
      <c r="B210" s="18"/>
      <c r="C210" s="191"/>
      <c r="D210" s="191"/>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row>
    <row r="211" spans="1:33" ht="16.5" customHeight="1" x14ac:dyDescent="0.3">
      <c r="A211" s="18"/>
      <c r="B211" s="18"/>
      <c r="C211" s="191"/>
      <c r="D211" s="191"/>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row>
    <row r="212" spans="1:33" ht="16.5" customHeight="1" x14ac:dyDescent="0.3">
      <c r="A212" s="18"/>
      <c r="B212" s="18"/>
      <c r="C212" s="191"/>
      <c r="D212" s="191"/>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row>
    <row r="213" spans="1:33" ht="16.5" customHeight="1" x14ac:dyDescent="0.3">
      <c r="A213" s="18"/>
      <c r="B213" s="18"/>
      <c r="C213" s="191"/>
      <c r="D213" s="191"/>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row>
    <row r="214" spans="1:33" ht="16.5" customHeight="1" x14ac:dyDescent="0.3">
      <c r="A214" s="18"/>
      <c r="B214" s="18"/>
      <c r="C214" s="191"/>
      <c r="D214" s="191"/>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row>
    <row r="215" spans="1:33" ht="16.5" customHeight="1" x14ac:dyDescent="0.3">
      <c r="A215" s="18"/>
      <c r="B215" s="18"/>
      <c r="C215" s="191"/>
      <c r="D215" s="191"/>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row>
    <row r="216" spans="1:33" ht="16.5" customHeight="1" x14ac:dyDescent="0.3">
      <c r="A216" s="18"/>
      <c r="B216" s="18"/>
      <c r="C216" s="191"/>
      <c r="D216" s="191"/>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row>
    <row r="217" spans="1:33" ht="16.5" customHeight="1" x14ac:dyDescent="0.3">
      <c r="A217" s="18"/>
      <c r="B217" s="18"/>
      <c r="C217" s="191"/>
      <c r="D217" s="191"/>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row>
    <row r="218" spans="1:33" ht="16.5" customHeight="1" x14ac:dyDescent="0.3">
      <c r="A218" s="18"/>
      <c r="B218" s="18"/>
      <c r="C218" s="191"/>
      <c r="D218" s="191"/>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row>
    <row r="219" spans="1:33" ht="16.5" customHeight="1" x14ac:dyDescent="0.3">
      <c r="A219" s="18"/>
      <c r="B219" s="18"/>
      <c r="C219" s="191"/>
      <c r="D219" s="191"/>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row>
    <row r="220" spans="1:33" ht="16.5" customHeight="1" x14ac:dyDescent="0.3">
      <c r="A220" s="18"/>
      <c r="B220" s="18"/>
      <c r="C220" s="191"/>
      <c r="D220" s="191"/>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row>
    <row r="221" spans="1:33" ht="16.5" customHeight="1" x14ac:dyDescent="0.3">
      <c r="A221" s="18"/>
      <c r="B221" s="18"/>
      <c r="C221" s="191"/>
      <c r="D221" s="191"/>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row>
    <row r="222" spans="1:33" ht="16.5" customHeight="1" x14ac:dyDescent="0.3">
      <c r="A222" s="18"/>
      <c r="B222" s="18"/>
      <c r="C222" s="191"/>
      <c r="D222" s="191"/>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row>
    <row r="223" spans="1:33" ht="16.5" customHeight="1" x14ac:dyDescent="0.3">
      <c r="A223" s="18"/>
      <c r="B223" s="18"/>
      <c r="C223" s="191"/>
      <c r="D223" s="191"/>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row>
    <row r="224" spans="1:33" ht="16.5" customHeight="1" x14ac:dyDescent="0.3">
      <c r="A224" s="18"/>
      <c r="B224" s="18"/>
      <c r="C224" s="191"/>
      <c r="D224" s="191"/>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row>
    <row r="225" spans="1:33" ht="16.5" customHeight="1" x14ac:dyDescent="0.3">
      <c r="A225" s="18"/>
      <c r="B225" s="18"/>
      <c r="C225" s="191"/>
      <c r="D225" s="191"/>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row>
    <row r="226" spans="1:33" ht="16.5" customHeight="1" x14ac:dyDescent="0.3">
      <c r="A226" s="18"/>
      <c r="B226" s="18"/>
      <c r="C226" s="191"/>
      <c r="D226" s="191"/>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row>
    <row r="227" spans="1:33" ht="16.5" customHeight="1" x14ac:dyDescent="0.3">
      <c r="A227" s="18"/>
      <c r="B227" s="18"/>
      <c r="C227" s="191"/>
      <c r="D227" s="191"/>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row>
    <row r="228" spans="1:33" ht="16.5" customHeight="1" x14ac:dyDescent="0.3">
      <c r="A228" s="18"/>
      <c r="B228" s="18"/>
      <c r="C228" s="191"/>
      <c r="D228" s="191"/>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row>
    <row r="229" spans="1:33" ht="16.5" customHeight="1" x14ac:dyDescent="0.3">
      <c r="A229" s="18"/>
      <c r="B229" s="18"/>
      <c r="C229" s="191"/>
      <c r="D229" s="191"/>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row>
    <row r="230" spans="1:33" ht="16.5" customHeight="1" x14ac:dyDescent="0.3">
      <c r="A230" s="18"/>
      <c r="B230" s="18"/>
      <c r="C230" s="191"/>
      <c r="D230" s="191"/>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row>
    <row r="231" spans="1:33" ht="16.5" customHeight="1" x14ac:dyDescent="0.3">
      <c r="A231" s="18"/>
      <c r="B231" s="18"/>
      <c r="C231" s="191"/>
      <c r="D231" s="191"/>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row>
    <row r="232" spans="1:33" ht="16.5" customHeight="1" x14ac:dyDescent="0.3">
      <c r="A232" s="18"/>
      <c r="B232" s="18"/>
      <c r="C232" s="191"/>
      <c r="D232" s="191"/>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row>
    <row r="233" spans="1:33" ht="16.5" customHeight="1" x14ac:dyDescent="0.3">
      <c r="A233" s="18"/>
      <c r="B233" s="18"/>
      <c r="C233" s="191"/>
      <c r="D233" s="191"/>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row>
    <row r="234" spans="1:33" ht="16.5" customHeight="1" x14ac:dyDescent="0.3">
      <c r="A234" s="18"/>
      <c r="B234" s="18"/>
      <c r="C234" s="191"/>
      <c r="D234" s="191"/>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row>
    <row r="235" spans="1:33" ht="16.5" customHeight="1" x14ac:dyDescent="0.3">
      <c r="A235" s="18"/>
      <c r="B235" s="18"/>
      <c r="C235" s="191"/>
      <c r="D235" s="191"/>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row>
    <row r="236" spans="1:33" ht="16.5" customHeight="1" x14ac:dyDescent="0.3">
      <c r="A236" s="18"/>
      <c r="B236" s="18"/>
      <c r="C236" s="191"/>
      <c r="D236" s="191"/>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row>
    <row r="237" spans="1:33" ht="16.5" customHeight="1" x14ac:dyDescent="0.3">
      <c r="A237" s="18"/>
      <c r="B237" s="18"/>
      <c r="C237" s="191"/>
      <c r="D237" s="191"/>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row>
    <row r="238" spans="1:33" ht="16.5" customHeight="1" x14ac:dyDescent="0.3">
      <c r="A238" s="18"/>
      <c r="B238" s="18"/>
      <c r="C238" s="191"/>
      <c r="D238" s="191"/>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row>
    <row r="239" spans="1:33" ht="16.5" customHeight="1" x14ac:dyDescent="0.3">
      <c r="A239" s="18"/>
      <c r="B239" s="18"/>
      <c r="C239" s="191"/>
      <c r="D239" s="191"/>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row>
    <row r="240" spans="1:33" ht="16.5" customHeight="1" x14ac:dyDescent="0.3">
      <c r="A240" s="18"/>
      <c r="B240" s="18"/>
      <c r="C240" s="191"/>
      <c r="D240" s="191"/>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row>
    <row r="241" spans="1:33" ht="16.5" customHeight="1" x14ac:dyDescent="0.3">
      <c r="A241" s="18"/>
      <c r="B241" s="18"/>
      <c r="C241" s="191"/>
      <c r="D241" s="191"/>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row>
    <row r="242" spans="1:33" ht="16.5" customHeight="1" x14ac:dyDescent="0.3">
      <c r="A242" s="18"/>
      <c r="B242" s="18"/>
      <c r="C242" s="191"/>
      <c r="D242" s="191"/>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row>
    <row r="243" spans="1:33" ht="16.5" customHeight="1" x14ac:dyDescent="0.3">
      <c r="A243" s="18"/>
      <c r="B243" s="18"/>
      <c r="C243" s="191"/>
      <c r="D243" s="191"/>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row>
    <row r="244" spans="1:33" ht="16.5" customHeight="1" x14ac:dyDescent="0.3">
      <c r="A244" s="18"/>
      <c r="B244" s="18"/>
      <c r="C244" s="191"/>
      <c r="D244" s="191"/>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row>
    <row r="245" spans="1:33" ht="16.5" customHeight="1" x14ac:dyDescent="0.3">
      <c r="A245" s="18"/>
      <c r="B245" s="18"/>
      <c r="C245" s="191"/>
      <c r="D245" s="191"/>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row>
    <row r="246" spans="1:33" ht="16.5" customHeight="1" x14ac:dyDescent="0.3">
      <c r="A246" s="18"/>
      <c r="B246" s="18"/>
      <c r="C246" s="191"/>
      <c r="D246" s="191"/>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row>
    <row r="247" spans="1:33" ht="16.5" customHeight="1" x14ac:dyDescent="0.3">
      <c r="A247" s="18"/>
      <c r="B247" s="18"/>
      <c r="C247" s="191"/>
      <c r="D247" s="191"/>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row>
    <row r="248" spans="1:33" ht="16.5" customHeight="1" x14ac:dyDescent="0.3">
      <c r="A248" s="18"/>
      <c r="B248" s="18"/>
      <c r="C248" s="191"/>
      <c r="D248" s="191"/>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row>
    <row r="249" spans="1:33" ht="16.5" customHeight="1" x14ac:dyDescent="0.3">
      <c r="A249" s="18"/>
      <c r="B249" s="18"/>
      <c r="C249" s="191"/>
      <c r="D249" s="191"/>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row>
    <row r="250" spans="1:33" ht="16.5" customHeight="1" x14ac:dyDescent="0.3">
      <c r="A250" s="18"/>
      <c r="B250" s="18"/>
      <c r="C250" s="191"/>
      <c r="D250" s="191"/>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row>
    <row r="251" spans="1:33" ht="16.5" customHeight="1" x14ac:dyDescent="0.3">
      <c r="A251" s="18"/>
      <c r="B251" s="18"/>
      <c r="C251" s="191"/>
      <c r="D251" s="191"/>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row>
    <row r="252" spans="1:33" ht="16.5" customHeight="1" x14ac:dyDescent="0.3">
      <c r="A252" s="18"/>
      <c r="B252" s="18"/>
      <c r="C252" s="191"/>
      <c r="D252" s="191"/>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row>
    <row r="253" spans="1:33" ht="16.5" customHeight="1" x14ac:dyDescent="0.3">
      <c r="A253" s="18"/>
      <c r="B253" s="18"/>
      <c r="C253" s="191"/>
      <c r="D253" s="191"/>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row>
    <row r="254" spans="1:33" ht="16.5" customHeight="1" x14ac:dyDescent="0.3">
      <c r="A254" s="18"/>
      <c r="B254" s="18"/>
      <c r="C254" s="191"/>
      <c r="D254" s="191"/>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row>
    <row r="255" spans="1:33" ht="16.5" customHeight="1" x14ac:dyDescent="0.3">
      <c r="A255" s="18"/>
      <c r="B255" s="18"/>
      <c r="C255" s="191"/>
      <c r="D255" s="191"/>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row>
    <row r="256" spans="1:33" ht="16.5" customHeight="1" x14ac:dyDescent="0.3">
      <c r="A256" s="18"/>
      <c r="B256" s="18"/>
      <c r="C256" s="191"/>
      <c r="D256" s="191"/>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row>
    <row r="257" spans="1:33" ht="16.5" customHeight="1" x14ac:dyDescent="0.3">
      <c r="A257" s="18"/>
      <c r="B257" s="18"/>
      <c r="C257" s="191"/>
      <c r="D257" s="191"/>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row>
    <row r="258" spans="1:33" ht="16.5" customHeight="1" x14ac:dyDescent="0.3">
      <c r="A258" s="18"/>
      <c r="B258" s="18"/>
      <c r="C258" s="191"/>
      <c r="D258" s="191"/>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row>
    <row r="259" spans="1:33" ht="16.5" customHeight="1" x14ac:dyDescent="0.3">
      <c r="A259" s="18"/>
      <c r="B259" s="18"/>
      <c r="C259" s="191"/>
      <c r="D259" s="191"/>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row>
    <row r="260" spans="1:33" ht="16.5" customHeight="1" x14ac:dyDescent="0.3">
      <c r="A260" s="18"/>
      <c r="B260" s="18"/>
      <c r="C260" s="191"/>
      <c r="D260" s="191"/>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row>
    <row r="261" spans="1:33" ht="16.5" customHeight="1" x14ac:dyDescent="0.3">
      <c r="A261" s="18"/>
      <c r="B261" s="18"/>
      <c r="C261" s="191"/>
      <c r="D261" s="191"/>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row>
    <row r="262" spans="1:33" ht="16.5" customHeight="1" x14ac:dyDescent="0.3">
      <c r="A262" s="18"/>
      <c r="B262" s="18"/>
      <c r="C262" s="191"/>
      <c r="D262" s="191"/>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row>
    <row r="263" spans="1:33" ht="16.5" customHeight="1" x14ac:dyDescent="0.3">
      <c r="A263" s="18"/>
      <c r="B263" s="18"/>
      <c r="C263" s="191"/>
      <c r="D263" s="191"/>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row>
    <row r="264" spans="1:33" ht="16.5" customHeight="1" x14ac:dyDescent="0.3">
      <c r="A264" s="18"/>
      <c r="B264" s="18"/>
      <c r="C264" s="191"/>
      <c r="D264" s="191"/>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row>
    <row r="265" spans="1:33" ht="16.5" customHeight="1" x14ac:dyDescent="0.3">
      <c r="A265" s="18"/>
      <c r="B265" s="18"/>
      <c r="C265" s="191"/>
      <c r="D265" s="191"/>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row>
    <row r="266" spans="1:33" ht="16.5" customHeight="1" x14ac:dyDescent="0.3">
      <c r="A266" s="18"/>
      <c r="B266" s="18"/>
      <c r="C266" s="191"/>
      <c r="D266" s="191"/>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row>
    <row r="267" spans="1:33" ht="16.5" customHeight="1" x14ac:dyDescent="0.3">
      <c r="A267" s="18"/>
      <c r="B267" s="18"/>
      <c r="C267" s="191"/>
      <c r="D267" s="191"/>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row>
    <row r="268" spans="1:33" ht="16.5" customHeight="1" x14ac:dyDescent="0.3">
      <c r="A268" s="18"/>
      <c r="B268" s="18"/>
      <c r="C268" s="191"/>
      <c r="D268" s="191"/>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row>
    <row r="269" spans="1:33" ht="16.5" customHeight="1" x14ac:dyDescent="0.3">
      <c r="A269" s="18"/>
      <c r="B269" s="18"/>
      <c r="C269" s="191"/>
      <c r="D269" s="191"/>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row>
    <row r="270" spans="1:33" ht="16.5" customHeight="1" x14ac:dyDescent="0.3">
      <c r="A270" s="18"/>
      <c r="B270" s="18"/>
      <c r="C270" s="191"/>
      <c r="D270" s="191"/>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row>
    <row r="271" spans="1:33" ht="16.5" customHeight="1" x14ac:dyDescent="0.3">
      <c r="A271" s="18"/>
      <c r="B271" s="18"/>
      <c r="C271" s="191"/>
      <c r="D271" s="191"/>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row>
    <row r="272" spans="1:33" ht="16.5" customHeight="1" x14ac:dyDescent="0.3">
      <c r="A272" s="18"/>
      <c r="B272" s="18"/>
      <c r="C272" s="191"/>
      <c r="D272" s="191"/>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row>
    <row r="273" spans="1:33" ht="16.5" customHeight="1" x14ac:dyDescent="0.3">
      <c r="A273" s="18"/>
      <c r="B273" s="18"/>
      <c r="C273" s="191"/>
      <c r="D273" s="191"/>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row>
    <row r="274" spans="1:33" ht="16.5" customHeight="1" x14ac:dyDescent="0.3">
      <c r="A274" s="18"/>
      <c r="B274" s="18"/>
      <c r="C274" s="191"/>
      <c r="D274" s="191"/>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row>
    <row r="275" spans="1:33" ht="16.5" customHeight="1" x14ac:dyDescent="0.3">
      <c r="A275" s="18"/>
      <c r="B275" s="18"/>
      <c r="C275" s="191"/>
      <c r="D275" s="191"/>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row>
    <row r="276" spans="1:33" ht="16.5" customHeight="1" x14ac:dyDescent="0.3">
      <c r="A276" s="18"/>
      <c r="B276" s="18"/>
      <c r="C276" s="191"/>
      <c r="D276" s="19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row>
    <row r="277" spans="1:33" ht="16.5" customHeight="1" x14ac:dyDescent="0.3">
      <c r="A277" s="18"/>
      <c r="B277" s="18"/>
      <c r="C277" s="191"/>
      <c r="D277" s="191"/>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row>
    <row r="278" spans="1:33" ht="16.5" customHeight="1" x14ac:dyDescent="0.3">
      <c r="A278" s="18"/>
      <c r="B278" s="18"/>
      <c r="C278" s="191"/>
      <c r="D278" s="191"/>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row>
    <row r="279" spans="1:33" ht="16.5" customHeight="1" x14ac:dyDescent="0.3">
      <c r="A279" s="18"/>
      <c r="B279" s="18"/>
      <c r="C279" s="191"/>
      <c r="D279" s="191"/>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row>
    <row r="280" spans="1:33" ht="16.5" customHeight="1" x14ac:dyDescent="0.3">
      <c r="A280" s="18"/>
      <c r="B280" s="18"/>
      <c r="C280" s="191"/>
      <c r="D280" s="191"/>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row>
    <row r="281" spans="1:33" ht="16.5" customHeight="1" x14ac:dyDescent="0.3">
      <c r="A281" s="18"/>
      <c r="B281" s="18"/>
      <c r="C281" s="191"/>
      <c r="D281" s="191"/>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row>
    <row r="282" spans="1:33" ht="16.5" customHeight="1" x14ac:dyDescent="0.3">
      <c r="A282" s="18"/>
      <c r="B282" s="18"/>
      <c r="C282" s="191"/>
      <c r="D282" s="191"/>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row>
    <row r="283" spans="1:33" ht="16.5" customHeight="1" x14ac:dyDescent="0.3">
      <c r="A283" s="18"/>
      <c r="B283" s="18"/>
      <c r="C283" s="191"/>
      <c r="D283" s="191"/>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row>
    <row r="284" spans="1:33" ht="16.5" customHeight="1" x14ac:dyDescent="0.3">
      <c r="A284" s="18"/>
      <c r="B284" s="18"/>
      <c r="C284" s="191"/>
      <c r="D284" s="191"/>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row>
    <row r="285" spans="1:33" ht="16.5" customHeight="1" x14ac:dyDescent="0.3">
      <c r="A285" s="18"/>
      <c r="B285" s="18"/>
      <c r="C285" s="191"/>
      <c r="D285" s="191"/>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row>
    <row r="286" spans="1:33" ht="16.5" customHeight="1" x14ac:dyDescent="0.3">
      <c r="A286" s="18"/>
      <c r="B286" s="18"/>
      <c r="C286" s="191"/>
      <c r="D286" s="191"/>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row>
    <row r="287" spans="1:33" ht="16.5" customHeight="1" x14ac:dyDescent="0.3">
      <c r="A287" s="18"/>
      <c r="B287" s="18"/>
      <c r="C287" s="191"/>
      <c r="D287" s="191"/>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row>
    <row r="288" spans="1:33" ht="16.5" customHeight="1" x14ac:dyDescent="0.3">
      <c r="A288" s="18"/>
      <c r="B288" s="18"/>
      <c r="C288" s="191"/>
      <c r="D288" s="191"/>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row>
    <row r="289" spans="1:33" ht="16.5" customHeight="1" x14ac:dyDescent="0.3">
      <c r="A289" s="18"/>
      <c r="B289" s="18"/>
      <c r="C289" s="191"/>
      <c r="D289" s="191"/>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row>
    <row r="290" spans="1:33" ht="16.5" customHeight="1" x14ac:dyDescent="0.3">
      <c r="A290" s="18"/>
      <c r="B290" s="18"/>
      <c r="C290" s="191"/>
      <c r="D290" s="191"/>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row>
    <row r="291" spans="1:33" ht="16.5" customHeight="1" x14ac:dyDescent="0.3">
      <c r="A291" s="18"/>
      <c r="B291" s="18"/>
      <c r="C291" s="191"/>
      <c r="D291" s="191"/>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row>
    <row r="292" spans="1:33" ht="16.5" customHeight="1" x14ac:dyDescent="0.3">
      <c r="A292" s="18"/>
      <c r="B292" s="18"/>
      <c r="C292" s="191"/>
      <c r="D292" s="191"/>
      <c r="E292" s="18"/>
      <c r="F292" s="18"/>
      <c r="G292" s="18"/>
      <c r="H292" s="18"/>
      <c r="I292" s="18"/>
      <c r="J292" s="18"/>
      <c r="K292" s="18"/>
      <c r="L292" s="18"/>
      <c r="M292" s="18"/>
      <c r="N292" s="18"/>
      <c r="O292" s="18"/>
      <c r="P292" s="18"/>
      <c r="Q292" s="18"/>
      <c r="R292" s="18"/>
      <c r="S292" s="18"/>
      <c r="T292" s="18"/>
      <c r="U292" s="18"/>
      <c r="V292" s="18"/>
      <c r="W292" s="18"/>
      <c r="X292" s="18"/>
      <c r="Y292" s="18"/>
      <c r="Z292" s="18"/>
      <c r="AA292" s="18"/>
      <c r="AB292" s="18"/>
      <c r="AC292" s="18"/>
      <c r="AD292" s="18"/>
      <c r="AE292" s="18"/>
      <c r="AF292" s="18"/>
      <c r="AG292" s="18"/>
    </row>
    <row r="293" spans="1:33" ht="16.5" customHeight="1" x14ac:dyDescent="0.3">
      <c r="A293" s="18"/>
      <c r="B293" s="18"/>
      <c r="C293" s="191"/>
      <c r="D293" s="191"/>
      <c r="E293" s="18"/>
      <c r="F293" s="18"/>
      <c r="G293" s="18"/>
      <c r="H293" s="18"/>
      <c r="I293" s="18"/>
      <c r="J293" s="18"/>
      <c r="K293" s="18"/>
      <c r="L293" s="18"/>
      <c r="M293" s="18"/>
      <c r="N293" s="18"/>
      <c r="O293" s="18"/>
      <c r="P293" s="18"/>
      <c r="Q293" s="18"/>
      <c r="R293" s="18"/>
      <c r="S293" s="18"/>
      <c r="T293" s="18"/>
      <c r="U293" s="18"/>
      <c r="V293" s="18"/>
      <c r="W293" s="18"/>
      <c r="X293" s="18"/>
      <c r="Y293" s="18"/>
      <c r="Z293" s="18"/>
      <c r="AA293" s="18"/>
      <c r="AB293" s="18"/>
      <c r="AC293" s="18"/>
      <c r="AD293" s="18"/>
      <c r="AE293" s="18"/>
      <c r="AF293" s="18"/>
      <c r="AG293" s="18"/>
    </row>
    <row r="294" spans="1:33" ht="16.5" customHeight="1" x14ac:dyDescent="0.3">
      <c r="A294" s="18"/>
      <c r="B294" s="18"/>
      <c r="C294" s="191"/>
      <c r="D294" s="191"/>
      <c r="E294" s="18"/>
      <c r="F294" s="18"/>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c r="AD294" s="18"/>
      <c r="AE294" s="18"/>
      <c r="AF294" s="18"/>
      <c r="AG294" s="18"/>
    </row>
    <row r="295" spans="1:33" ht="16.5" customHeight="1" x14ac:dyDescent="0.3">
      <c r="A295" s="18"/>
      <c r="B295" s="18"/>
      <c r="C295" s="191"/>
      <c r="D295" s="191"/>
      <c r="E295" s="18"/>
      <c r="F295" s="18"/>
      <c r="G295" s="18"/>
      <c r="H295" s="18"/>
      <c r="I295" s="18"/>
      <c r="J295" s="18"/>
      <c r="K295" s="18"/>
      <c r="L295" s="18"/>
      <c r="M295" s="18"/>
      <c r="N295" s="18"/>
      <c r="O295" s="18"/>
      <c r="P295" s="18"/>
      <c r="Q295" s="18"/>
      <c r="R295" s="18"/>
      <c r="S295" s="18"/>
      <c r="T295" s="18"/>
      <c r="U295" s="18"/>
      <c r="V295" s="18"/>
      <c r="W295" s="18"/>
      <c r="X295" s="18"/>
      <c r="Y295" s="18"/>
      <c r="Z295" s="18"/>
      <c r="AA295" s="18"/>
      <c r="AB295" s="18"/>
      <c r="AC295" s="18"/>
      <c r="AD295" s="18"/>
      <c r="AE295" s="18"/>
      <c r="AF295" s="18"/>
      <c r="AG295" s="18"/>
    </row>
    <row r="296" spans="1:33" ht="16.5" customHeight="1" x14ac:dyDescent="0.3">
      <c r="A296" s="18"/>
      <c r="B296" s="18"/>
      <c r="C296" s="191"/>
      <c r="D296" s="191"/>
      <c r="E296" s="18"/>
      <c r="F296" s="18"/>
      <c r="G296" s="18"/>
      <c r="H296" s="18"/>
      <c r="I296" s="18"/>
      <c r="J296" s="18"/>
      <c r="K296" s="18"/>
      <c r="L296" s="18"/>
      <c r="M296" s="18"/>
      <c r="N296" s="18"/>
      <c r="O296" s="18"/>
      <c r="P296" s="18"/>
      <c r="Q296" s="18"/>
      <c r="R296" s="18"/>
      <c r="S296" s="18"/>
      <c r="T296" s="18"/>
      <c r="U296" s="18"/>
      <c r="V296" s="18"/>
      <c r="W296" s="18"/>
      <c r="X296" s="18"/>
      <c r="Y296" s="18"/>
      <c r="Z296" s="18"/>
      <c r="AA296" s="18"/>
      <c r="AB296" s="18"/>
      <c r="AC296" s="18"/>
      <c r="AD296" s="18"/>
      <c r="AE296" s="18"/>
      <c r="AF296" s="18"/>
      <c r="AG296" s="18"/>
    </row>
    <row r="297" spans="1:33" ht="16.5" customHeight="1" x14ac:dyDescent="0.3">
      <c r="A297" s="18"/>
      <c r="B297" s="18"/>
      <c r="C297" s="191"/>
      <c r="D297" s="191"/>
      <c r="E297" s="18"/>
      <c r="F297" s="18"/>
      <c r="G297" s="18"/>
      <c r="H297" s="18"/>
      <c r="I297" s="18"/>
      <c r="J297" s="18"/>
      <c r="K297" s="18"/>
      <c r="L297" s="18"/>
      <c r="M297" s="18"/>
      <c r="N297" s="18"/>
      <c r="O297" s="18"/>
      <c r="P297" s="18"/>
      <c r="Q297" s="18"/>
      <c r="R297" s="18"/>
      <c r="S297" s="18"/>
      <c r="T297" s="18"/>
      <c r="U297" s="18"/>
      <c r="V297" s="18"/>
      <c r="W297" s="18"/>
      <c r="X297" s="18"/>
      <c r="Y297" s="18"/>
      <c r="Z297" s="18"/>
      <c r="AA297" s="18"/>
      <c r="AB297" s="18"/>
      <c r="AC297" s="18"/>
      <c r="AD297" s="18"/>
      <c r="AE297" s="18"/>
      <c r="AF297" s="18"/>
      <c r="AG297" s="18"/>
    </row>
    <row r="298" spans="1:33" ht="16.5" customHeight="1" x14ac:dyDescent="0.3">
      <c r="A298" s="18"/>
      <c r="B298" s="18"/>
      <c r="C298" s="191"/>
      <c r="D298" s="191"/>
      <c r="E298" s="18"/>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c r="AD298" s="18"/>
      <c r="AE298" s="18"/>
      <c r="AF298" s="18"/>
      <c r="AG298" s="18"/>
    </row>
    <row r="299" spans="1:33" ht="16.5" customHeight="1" x14ac:dyDescent="0.3">
      <c r="A299" s="18"/>
      <c r="B299" s="18"/>
      <c r="C299" s="191"/>
      <c r="D299" s="191"/>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row>
    <row r="300" spans="1:33" ht="16.5" customHeight="1" x14ac:dyDescent="0.3">
      <c r="A300" s="18"/>
      <c r="B300" s="18"/>
      <c r="C300" s="191"/>
      <c r="D300" s="191"/>
      <c r="E300" s="18"/>
      <c r="F300" s="18"/>
      <c r="G300" s="18"/>
      <c r="H300" s="18"/>
      <c r="I300" s="18"/>
      <c r="J300" s="18"/>
      <c r="K300" s="18"/>
      <c r="L300" s="18"/>
      <c r="M300" s="18"/>
      <c r="N300" s="18"/>
      <c r="O300" s="18"/>
      <c r="P300" s="18"/>
      <c r="Q300" s="18"/>
      <c r="R300" s="18"/>
      <c r="S300" s="18"/>
      <c r="T300" s="18"/>
      <c r="U300" s="18"/>
      <c r="V300" s="18"/>
      <c r="W300" s="18"/>
      <c r="X300" s="18"/>
      <c r="Y300" s="18"/>
      <c r="Z300" s="18"/>
      <c r="AA300" s="18"/>
      <c r="AB300" s="18"/>
      <c r="AC300" s="18"/>
      <c r="AD300" s="18"/>
      <c r="AE300" s="18"/>
      <c r="AF300" s="18"/>
      <c r="AG300" s="18"/>
    </row>
    <row r="301" spans="1:33" ht="16.5" customHeight="1" x14ac:dyDescent="0.3">
      <c r="A301" s="18"/>
      <c r="B301" s="18"/>
      <c r="C301" s="191"/>
      <c r="D301" s="191"/>
      <c r="E301" s="18"/>
      <c r="F301" s="18"/>
      <c r="G301" s="18"/>
      <c r="H301" s="18"/>
      <c r="I301" s="18"/>
      <c r="J301" s="18"/>
      <c r="K301" s="18"/>
      <c r="L301" s="18"/>
      <c r="M301" s="18"/>
      <c r="N301" s="18"/>
      <c r="O301" s="18"/>
      <c r="P301" s="18"/>
      <c r="Q301" s="18"/>
      <c r="R301" s="18"/>
      <c r="S301" s="18"/>
      <c r="T301" s="18"/>
      <c r="U301" s="18"/>
      <c r="V301" s="18"/>
      <c r="W301" s="18"/>
      <c r="X301" s="18"/>
      <c r="Y301" s="18"/>
      <c r="Z301" s="18"/>
      <c r="AA301" s="18"/>
      <c r="AB301" s="18"/>
      <c r="AC301" s="18"/>
      <c r="AD301" s="18"/>
      <c r="AE301" s="18"/>
      <c r="AF301" s="18"/>
      <c r="AG301" s="18"/>
    </row>
    <row r="302" spans="1:33" ht="16.5" customHeight="1" x14ac:dyDescent="0.3">
      <c r="A302" s="18"/>
      <c r="B302" s="18"/>
      <c r="C302" s="191"/>
      <c r="D302" s="191"/>
      <c r="E302" s="18"/>
      <c r="F302" s="18"/>
      <c r="G302" s="18"/>
      <c r="H302" s="18"/>
      <c r="I302" s="18"/>
      <c r="J302" s="18"/>
      <c r="K302" s="18"/>
      <c r="L302" s="18"/>
      <c r="M302" s="18"/>
      <c r="N302" s="18"/>
      <c r="O302" s="18"/>
      <c r="P302" s="18"/>
      <c r="Q302" s="18"/>
      <c r="R302" s="18"/>
      <c r="S302" s="18"/>
      <c r="T302" s="18"/>
      <c r="U302" s="18"/>
      <c r="V302" s="18"/>
      <c r="W302" s="18"/>
      <c r="X302" s="18"/>
      <c r="Y302" s="18"/>
      <c r="Z302" s="18"/>
      <c r="AA302" s="18"/>
      <c r="AB302" s="18"/>
      <c r="AC302" s="18"/>
      <c r="AD302" s="18"/>
      <c r="AE302" s="18"/>
      <c r="AF302" s="18"/>
      <c r="AG302" s="18"/>
    </row>
    <row r="303" spans="1:33" ht="16.5" customHeight="1" x14ac:dyDescent="0.3">
      <c r="A303" s="18"/>
      <c r="B303" s="18"/>
      <c r="C303" s="191"/>
      <c r="D303" s="191"/>
      <c r="E303" s="18"/>
      <c r="F303" s="18"/>
      <c r="G303" s="18"/>
      <c r="H303" s="18"/>
      <c r="I303" s="18"/>
      <c r="J303" s="18"/>
      <c r="K303" s="18"/>
      <c r="L303" s="18"/>
      <c r="M303" s="18"/>
      <c r="N303" s="18"/>
      <c r="O303" s="18"/>
      <c r="P303" s="18"/>
      <c r="Q303" s="18"/>
      <c r="R303" s="18"/>
      <c r="S303" s="18"/>
      <c r="T303" s="18"/>
      <c r="U303" s="18"/>
      <c r="V303" s="18"/>
      <c r="W303" s="18"/>
      <c r="X303" s="18"/>
      <c r="Y303" s="18"/>
      <c r="Z303" s="18"/>
      <c r="AA303" s="18"/>
      <c r="AB303" s="18"/>
      <c r="AC303" s="18"/>
      <c r="AD303" s="18"/>
      <c r="AE303" s="18"/>
      <c r="AF303" s="18"/>
      <c r="AG303" s="18"/>
    </row>
    <row r="304" spans="1:33" ht="16.5" customHeight="1" x14ac:dyDescent="0.3">
      <c r="A304" s="18"/>
      <c r="B304" s="18"/>
      <c r="C304" s="191"/>
      <c r="D304" s="191"/>
      <c r="E304" s="18"/>
      <c r="F304" s="18"/>
      <c r="G304" s="18"/>
      <c r="H304" s="18"/>
      <c r="I304" s="18"/>
      <c r="J304" s="18"/>
      <c r="K304" s="18"/>
      <c r="L304" s="18"/>
      <c r="M304" s="18"/>
      <c r="N304" s="18"/>
      <c r="O304" s="18"/>
      <c r="P304" s="18"/>
      <c r="Q304" s="18"/>
      <c r="R304" s="18"/>
      <c r="S304" s="18"/>
      <c r="T304" s="18"/>
      <c r="U304" s="18"/>
      <c r="V304" s="18"/>
      <c r="W304" s="18"/>
      <c r="X304" s="18"/>
      <c r="Y304" s="18"/>
      <c r="Z304" s="18"/>
      <c r="AA304" s="18"/>
      <c r="AB304" s="18"/>
      <c r="AC304" s="18"/>
      <c r="AD304" s="18"/>
      <c r="AE304" s="18"/>
      <c r="AF304" s="18"/>
      <c r="AG304" s="18"/>
    </row>
    <row r="305" spans="1:33" ht="16.5" customHeight="1" x14ac:dyDescent="0.3">
      <c r="A305" s="18"/>
      <c r="B305" s="18"/>
      <c r="C305" s="191"/>
      <c r="D305" s="191"/>
      <c r="E305" s="18"/>
      <c r="F305" s="18"/>
      <c r="G305" s="18"/>
      <c r="H305" s="18"/>
      <c r="I305" s="18"/>
      <c r="J305" s="18"/>
      <c r="K305" s="18"/>
      <c r="L305" s="18"/>
      <c r="M305" s="18"/>
      <c r="N305" s="18"/>
      <c r="O305" s="18"/>
      <c r="P305" s="18"/>
      <c r="Q305" s="18"/>
      <c r="R305" s="18"/>
      <c r="S305" s="18"/>
      <c r="T305" s="18"/>
      <c r="U305" s="18"/>
      <c r="V305" s="18"/>
      <c r="W305" s="18"/>
      <c r="X305" s="18"/>
      <c r="Y305" s="18"/>
      <c r="Z305" s="18"/>
      <c r="AA305" s="18"/>
      <c r="AB305" s="18"/>
      <c r="AC305" s="18"/>
      <c r="AD305" s="18"/>
      <c r="AE305" s="18"/>
      <c r="AF305" s="18"/>
      <c r="AG305" s="18"/>
    </row>
    <row r="306" spans="1:33" ht="16.5" customHeight="1" x14ac:dyDescent="0.3">
      <c r="A306" s="18"/>
      <c r="B306" s="18"/>
      <c r="C306" s="191"/>
      <c r="D306" s="191"/>
      <c r="E306" s="18"/>
      <c r="F306" s="18"/>
      <c r="G306" s="18"/>
      <c r="H306" s="18"/>
      <c r="I306" s="18"/>
      <c r="J306" s="18"/>
      <c r="K306" s="18"/>
      <c r="L306" s="18"/>
      <c r="M306" s="18"/>
      <c r="N306" s="18"/>
      <c r="O306" s="18"/>
      <c r="P306" s="18"/>
      <c r="Q306" s="18"/>
      <c r="R306" s="18"/>
      <c r="S306" s="18"/>
      <c r="T306" s="18"/>
      <c r="U306" s="18"/>
      <c r="V306" s="18"/>
      <c r="W306" s="18"/>
      <c r="X306" s="18"/>
      <c r="Y306" s="18"/>
      <c r="Z306" s="18"/>
      <c r="AA306" s="18"/>
      <c r="AB306" s="18"/>
      <c r="AC306" s="18"/>
      <c r="AD306" s="18"/>
      <c r="AE306" s="18"/>
      <c r="AF306" s="18"/>
      <c r="AG306" s="18"/>
    </row>
    <row r="307" spans="1:33" ht="16.5" customHeight="1" x14ac:dyDescent="0.3">
      <c r="A307" s="18"/>
      <c r="B307" s="18"/>
      <c r="C307" s="191"/>
      <c r="D307" s="191"/>
      <c r="E307" s="18"/>
      <c r="F307" s="18"/>
      <c r="G307" s="18"/>
      <c r="H307" s="18"/>
      <c r="I307" s="18"/>
      <c r="J307" s="18"/>
      <c r="K307" s="18"/>
      <c r="L307" s="18"/>
      <c r="M307" s="18"/>
      <c r="N307" s="18"/>
      <c r="O307" s="18"/>
      <c r="P307" s="18"/>
      <c r="Q307" s="18"/>
      <c r="R307" s="18"/>
      <c r="S307" s="18"/>
      <c r="T307" s="18"/>
      <c r="U307" s="18"/>
      <c r="V307" s="18"/>
      <c r="W307" s="18"/>
      <c r="X307" s="18"/>
      <c r="Y307" s="18"/>
      <c r="Z307" s="18"/>
      <c r="AA307" s="18"/>
      <c r="AB307" s="18"/>
      <c r="AC307" s="18"/>
      <c r="AD307" s="18"/>
      <c r="AE307" s="18"/>
      <c r="AF307" s="18"/>
      <c r="AG307" s="18"/>
    </row>
    <row r="308" spans="1:33" ht="16.5" customHeight="1" x14ac:dyDescent="0.3">
      <c r="A308" s="18"/>
      <c r="B308" s="18"/>
      <c r="C308" s="191"/>
      <c r="D308" s="191"/>
      <c r="E308" s="18"/>
      <c r="F308" s="18"/>
      <c r="G308" s="18"/>
      <c r="H308" s="18"/>
      <c r="I308" s="18"/>
      <c r="J308" s="18"/>
      <c r="K308" s="18"/>
      <c r="L308" s="18"/>
      <c r="M308" s="18"/>
      <c r="N308" s="18"/>
      <c r="O308" s="18"/>
      <c r="P308" s="18"/>
      <c r="Q308" s="18"/>
      <c r="R308" s="18"/>
      <c r="S308" s="18"/>
      <c r="T308" s="18"/>
      <c r="U308" s="18"/>
      <c r="V308" s="18"/>
      <c r="W308" s="18"/>
      <c r="X308" s="18"/>
      <c r="Y308" s="18"/>
      <c r="Z308" s="18"/>
      <c r="AA308" s="18"/>
      <c r="AB308" s="18"/>
      <c r="AC308" s="18"/>
      <c r="AD308" s="18"/>
      <c r="AE308" s="18"/>
      <c r="AF308" s="18"/>
      <c r="AG308" s="18"/>
    </row>
    <row r="309" spans="1:33" ht="16.5" customHeight="1" x14ac:dyDescent="0.3">
      <c r="A309" s="18"/>
      <c r="B309" s="18"/>
      <c r="C309" s="191"/>
      <c r="D309" s="191"/>
      <c r="E309" s="18"/>
      <c r="F309" s="18"/>
      <c r="G309" s="18"/>
      <c r="H309" s="18"/>
      <c r="I309" s="18"/>
      <c r="J309" s="18"/>
      <c r="K309" s="18"/>
      <c r="L309" s="18"/>
      <c r="M309" s="18"/>
      <c r="N309" s="18"/>
      <c r="O309" s="18"/>
      <c r="P309" s="18"/>
      <c r="Q309" s="18"/>
      <c r="R309" s="18"/>
      <c r="S309" s="18"/>
      <c r="T309" s="18"/>
      <c r="U309" s="18"/>
      <c r="V309" s="18"/>
      <c r="W309" s="18"/>
      <c r="X309" s="18"/>
      <c r="Y309" s="18"/>
      <c r="Z309" s="18"/>
      <c r="AA309" s="18"/>
      <c r="AB309" s="18"/>
      <c r="AC309" s="18"/>
      <c r="AD309" s="18"/>
      <c r="AE309" s="18"/>
      <c r="AF309" s="18"/>
      <c r="AG309" s="18"/>
    </row>
    <row r="310" spans="1:33" ht="16.5" customHeight="1" x14ac:dyDescent="0.3">
      <c r="A310" s="18"/>
      <c r="B310" s="18"/>
      <c r="C310" s="191"/>
      <c r="D310" s="191"/>
      <c r="E310" s="18"/>
      <c r="F310" s="18"/>
      <c r="G310" s="18"/>
      <c r="H310" s="18"/>
      <c r="I310" s="18"/>
      <c r="J310" s="18"/>
      <c r="K310" s="18"/>
      <c r="L310" s="18"/>
      <c r="M310" s="18"/>
      <c r="N310" s="18"/>
      <c r="O310" s="18"/>
      <c r="P310" s="18"/>
      <c r="Q310" s="18"/>
      <c r="R310" s="18"/>
      <c r="S310" s="18"/>
      <c r="T310" s="18"/>
      <c r="U310" s="18"/>
      <c r="V310" s="18"/>
      <c r="W310" s="18"/>
      <c r="X310" s="18"/>
      <c r="Y310" s="18"/>
      <c r="Z310" s="18"/>
      <c r="AA310" s="18"/>
      <c r="AB310" s="18"/>
      <c r="AC310" s="18"/>
      <c r="AD310" s="18"/>
      <c r="AE310" s="18"/>
      <c r="AF310" s="18"/>
      <c r="AG310" s="18"/>
    </row>
    <row r="311" spans="1:33" ht="16.5" customHeight="1" x14ac:dyDescent="0.3">
      <c r="A311" s="18"/>
      <c r="B311" s="18"/>
      <c r="C311" s="191"/>
      <c r="D311" s="191"/>
      <c r="E311" s="18"/>
      <c r="F311" s="18"/>
      <c r="G311" s="18"/>
      <c r="H311" s="18"/>
      <c r="I311" s="18"/>
      <c r="J311" s="18"/>
      <c r="K311" s="18"/>
      <c r="L311" s="18"/>
      <c r="M311" s="18"/>
      <c r="N311" s="18"/>
      <c r="O311" s="18"/>
      <c r="P311" s="18"/>
      <c r="Q311" s="18"/>
      <c r="R311" s="18"/>
      <c r="S311" s="18"/>
      <c r="T311" s="18"/>
      <c r="U311" s="18"/>
      <c r="V311" s="18"/>
      <c r="W311" s="18"/>
      <c r="X311" s="18"/>
      <c r="Y311" s="18"/>
      <c r="Z311" s="18"/>
      <c r="AA311" s="18"/>
      <c r="AB311" s="18"/>
      <c r="AC311" s="18"/>
      <c r="AD311" s="18"/>
      <c r="AE311" s="18"/>
      <c r="AF311" s="18"/>
      <c r="AG311" s="18"/>
    </row>
    <row r="312" spans="1:33" ht="16.5" customHeight="1" x14ac:dyDescent="0.3">
      <c r="A312" s="18"/>
      <c r="B312" s="18"/>
      <c r="C312" s="191"/>
      <c r="D312" s="191"/>
      <c r="E312" s="18"/>
      <c r="F312" s="18"/>
      <c r="G312" s="18"/>
      <c r="H312" s="18"/>
      <c r="I312" s="18"/>
      <c r="J312" s="18"/>
      <c r="K312" s="18"/>
      <c r="L312" s="18"/>
      <c r="M312" s="18"/>
      <c r="N312" s="18"/>
      <c r="O312" s="18"/>
      <c r="P312" s="18"/>
      <c r="Q312" s="18"/>
      <c r="R312" s="18"/>
      <c r="S312" s="18"/>
      <c r="T312" s="18"/>
      <c r="U312" s="18"/>
      <c r="V312" s="18"/>
      <c r="W312" s="18"/>
      <c r="X312" s="18"/>
      <c r="Y312" s="18"/>
      <c r="Z312" s="18"/>
      <c r="AA312" s="18"/>
      <c r="AB312" s="18"/>
      <c r="AC312" s="18"/>
      <c r="AD312" s="18"/>
      <c r="AE312" s="18"/>
      <c r="AF312" s="18"/>
      <c r="AG312" s="18"/>
    </row>
    <row r="313" spans="1:33" ht="16.5" customHeight="1" x14ac:dyDescent="0.3">
      <c r="A313" s="18"/>
      <c r="B313" s="18"/>
      <c r="C313" s="191"/>
      <c r="D313" s="191"/>
      <c r="E313" s="18"/>
      <c r="F313" s="18"/>
      <c r="G313" s="18"/>
      <c r="H313" s="18"/>
      <c r="I313" s="18"/>
      <c r="J313" s="18"/>
      <c r="K313" s="18"/>
      <c r="L313" s="18"/>
      <c r="M313" s="18"/>
      <c r="N313" s="18"/>
      <c r="O313" s="18"/>
      <c r="P313" s="18"/>
      <c r="Q313" s="18"/>
      <c r="R313" s="18"/>
      <c r="S313" s="18"/>
      <c r="T313" s="18"/>
      <c r="U313" s="18"/>
      <c r="V313" s="18"/>
      <c r="W313" s="18"/>
      <c r="X313" s="18"/>
      <c r="Y313" s="18"/>
      <c r="Z313" s="18"/>
      <c r="AA313" s="18"/>
      <c r="AB313" s="18"/>
      <c r="AC313" s="18"/>
      <c r="AD313" s="18"/>
      <c r="AE313" s="18"/>
      <c r="AF313" s="18"/>
      <c r="AG313" s="18"/>
    </row>
    <row r="314" spans="1:33" ht="16.5" customHeight="1" x14ac:dyDescent="0.3">
      <c r="A314" s="18"/>
      <c r="B314" s="18"/>
      <c r="C314" s="191"/>
      <c r="D314" s="191"/>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row>
    <row r="315" spans="1:33" ht="16.5" customHeight="1" x14ac:dyDescent="0.3">
      <c r="A315" s="18"/>
      <c r="B315" s="18"/>
      <c r="C315" s="191"/>
      <c r="D315" s="191"/>
      <c r="E315" s="18"/>
      <c r="F315" s="18"/>
      <c r="G315" s="18"/>
      <c r="H315" s="18"/>
      <c r="I315" s="18"/>
      <c r="J315" s="18"/>
      <c r="K315" s="18"/>
      <c r="L315" s="18"/>
      <c r="M315" s="18"/>
      <c r="N315" s="18"/>
      <c r="O315" s="18"/>
      <c r="P315" s="18"/>
      <c r="Q315" s="18"/>
      <c r="R315" s="18"/>
      <c r="S315" s="18"/>
      <c r="T315" s="18"/>
      <c r="U315" s="18"/>
      <c r="V315" s="18"/>
      <c r="W315" s="18"/>
      <c r="X315" s="18"/>
      <c r="Y315" s="18"/>
      <c r="Z315" s="18"/>
      <c r="AA315" s="18"/>
      <c r="AB315" s="18"/>
      <c r="AC315" s="18"/>
      <c r="AD315" s="18"/>
      <c r="AE315" s="18"/>
      <c r="AF315" s="18"/>
      <c r="AG315" s="18"/>
    </row>
    <row r="316" spans="1:33" ht="16.5" customHeight="1" x14ac:dyDescent="0.3">
      <c r="A316" s="18"/>
      <c r="B316" s="18"/>
      <c r="C316" s="191"/>
      <c r="D316" s="191"/>
      <c r="E316" s="18"/>
      <c r="F316" s="18"/>
      <c r="G316" s="18"/>
      <c r="H316" s="18"/>
      <c r="I316" s="18"/>
      <c r="J316" s="18"/>
      <c r="K316" s="18"/>
      <c r="L316" s="18"/>
      <c r="M316" s="18"/>
      <c r="N316" s="18"/>
      <c r="O316" s="18"/>
      <c r="P316" s="18"/>
      <c r="Q316" s="18"/>
      <c r="R316" s="18"/>
      <c r="S316" s="18"/>
      <c r="T316" s="18"/>
      <c r="U316" s="18"/>
      <c r="V316" s="18"/>
      <c r="W316" s="18"/>
      <c r="X316" s="18"/>
      <c r="Y316" s="18"/>
      <c r="Z316" s="18"/>
      <c r="AA316" s="18"/>
      <c r="AB316" s="18"/>
      <c r="AC316" s="18"/>
      <c r="AD316" s="18"/>
      <c r="AE316" s="18"/>
      <c r="AF316" s="18"/>
      <c r="AG316" s="18"/>
    </row>
    <row r="317" spans="1:33" ht="16.5" customHeight="1" x14ac:dyDescent="0.3">
      <c r="A317" s="18"/>
      <c r="B317" s="18"/>
      <c r="C317" s="191"/>
      <c r="D317" s="191"/>
      <c r="E317" s="18"/>
      <c r="F317" s="18"/>
      <c r="G317" s="18"/>
      <c r="H317" s="18"/>
      <c r="I317" s="18"/>
      <c r="J317" s="18"/>
      <c r="K317" s="18"/>
      <c r="L317" s="18"/>
      <c r="M317" s="18"/>
      <c r="N317" s="18"/>
      <c r="O317" s="18"/>
      <c r="P317" s="18"/>
      <c r="Q317" s="18"/>
      <c r="R317" s="18"/>
      <c r="S317" s="18"/>
      <c r="T317" s="18"/>
      <c r="U317" s="18"/>
      <c r="V317" s="18"/>
      <c r="W317" s="18"/>
      <c r="X317" s="18"/>
      <c r="Y317" s="18"/>
      <c r="Z317" s="18"/>
      <c r="AA317" s="18"/>
      <c r="AB317" s="18"/>
      <c r="AC317" s="18"/>
      <c r="AD317" s="18"/>
      <c r="AE317" s="18"/>
      <c r="AF317" s="18"/>
      <c r="AG317" s="18"/>
    </row>
    <row r="318" spans="1:33" ht="16.5" customHeight="1" x14ac:dyDescent="0.3">
      <c r="A318" s="18"/>
      <c r="B318" s="18"/>
      <c r="C318" s="191"/>
      <c r="D318" s="191"/>
      <c r="E318" s="18"/>
      <c r="F318" s="18"/>
      <c r="G318" s="18"/>
      <c r="H318" s="18"/>
      <c r="I318" s="18"/>
      <c r="J318" s="18"/>
      <c r="K318" s="18"/>
      <c r="L318" s="18"/>
      <c r="M318" s="18"/>
      <c r="N318" s="18"/>
      <c r="O318" s="18"/>
      <c r="P318" s="18"/>
      <c r="Q318" s="18"/>
      <c r="R318" s="18"/>
      <c r="S318" s="18"/>
      <c r="T318" s="18"/>
      <c r="U318" s="18"/>
      <c r="V318" s="18"/>
      <c r="W318" s="18"/>
      <c r="X318" s="18"/>
      <c r="Y318" s="18"/>
      <c r="Z318" s="18"/>
      <c r="AA318" s="18"/>
      <c r="AB318" s="18"/>
      <c r="AC318" s="18"/>
      <c r="AD318" s="18"/>
      <c r="AE318" s="18"/>
      <c r="AF318" s="18"/>
      <c r="AG318" s="18"/>
    </row>
    <row r="319" spans="1:33" ht="16.5" customHeight="1" x14ac:dyDescent="0.3">
      <c r="A319" s="18"/>
      <c r="B319" s="18"/>
      <c r="C319" s="191"/>
      <c r="D319" s="191"/>
      <c r="E319" s="18"/>
      <c r="F319" s="18"/>
      <c r="G319" s="18"/>
      <c r="H319" s="18"/>
      <c r="I319" s="18"/>
      <c r="J319" s="18"/>
      <c r="K319" s="18"/>
      <c r="L319" s="18"/>
      <c r="M319" s="18"/>
      <c r="N319" s="18"/>
      <c r="O319" s="18"/>
      <c r="P319" s="18"/>
      <c r="Q319" s="18"/>
      <c r="R319" s="18"/>
      <c r="S319" s="18"/>
      <c r="T319" s="18"/>
      <c r="U319" s="18"/>
      <c r="V319" s="18"/>
      <c r="W319" s="18"/>
      <c r="X319" s="18"/>
      <c r="Y319" s="18"/>
      <c r="Z319" s="18"/>
      <c r="AA319" s="18"/>
      <c r="AB319" s="18"/>
      <c r="AC319" s="18"/>
      <c r="AD319" s="18"/>
      <c r="AE319" s="18"/>
      <c r="AF319" s="18"/>
      <c r="AG319" s="18"/>
    </row>
    <row r="320" spans="1:33" ht="16.5" customHeight="1" x14ac:dyDescent="0.3">
      <c r="A320" s="18"/>
      <c r="B320" s="18"/>
      <c r="C320" s="191"/>
      <c r="D320" s="191"/>
      <c r="E320" s="18"/>
      <c r="F320" s="18"/>
      <c r="G320" s="18"/>
      <c r="H320" s="18"/>
      <c r="I320" s="18"/>
      <c r="J320" s="18"/>
      <c r="K320" s="18"/>
      <c r="L320" s="18"/>
      <c r="M320" s="18"/>
      <c r="N320" s="18"/>
      <c r="O320" s="18"/>
      <c r="P320" s="18"/>
      <c r="Q320" s="18"/>
      <c r="R320" s="18"/>
      <c r="S320" s="18"/>
      <c r="T320" s="18"/>
      <c r="U320" s="18"/>
      <c r="V320" s="18"/>
      <c r="W320" s="18"/>
      <c r="X320" s="18"/>
      <c r="Y320" s="18"/>
      <c r="Z320" s="18"/>
      <c r="AA320" s="18"/>
      <c r="AB320" s="18"/>
      <c r="AC320" s="18"/>
      <c r="AD320" s="18"/>
      <c r="AE320" s="18"/>
      <c r="AF320" s="18"/>
      <c r="AG320" s="18"/>
    </row>
    <row r="321" spans="1:33" ht="16.5" customHeight="1" x14ac:dyDescent="0.3">
      <c r="A321" s="18"/>
      <c r="B321" s="18"/>
      <c r="C321" s="191"/>
      <c r="D321" s="191"/>
      <c r="E321" s="18"/>
      <c r="F321" s="18"/>
      <c r="G321" s="18"/>
      <c r="H321" s="18"/>
      <c r="I321" s="18"/>
      <c r="J321" s="18"/>
      <c r="K321" s="18"/>
      <c r="L321" s="18"/>
      <c r="M321" s="18"/>
      <c r="N321" s="18"/>
      <c r="O321" s="18"/>
      <c r="P321" s="18"/>
      <c r="Q321" s="18"/>
      <c r="R321" s="18"/>
      <c r="S321" s="18"/>
      <c r="T321" s="18"/>
      <c r="U321" s="18"/>
      <c r="V321" s="18"/>
      <c r="W321" s="18"/>
      <c r="X321" s="18"/>
      <c r="Y321" s="18"/>
      <c r="Z321" s="18"/>
      <c r="AA321" s="18"/>
      <c r="AB321" s="18"/>
      <c r="AC321" s="18"/>
      <c r="AD321" s="18"/>
      <c r="AE321" s="18"/>
      <c r="AF321" s="18"/>
      <c r="AG321" s="18"/>
    </row>
    <row r="322" spans="1:33" ht="16.5" customHeight="1" x14ac:dyDescent="0.3">
      <c r="A322" s="18"/>
      <c r="B322" s="18"/>
      <c r="C322" s="191"/>
      <c r="D322" s="191"/>
      <c r="E322" s="18"/>
      <c r="F322" s="18"/>
      <c r="G322" s="18"/>
      <c r="H322" s="18"/>
      <c r="I322" s="18"/>
      <c r="J322" s="18"/>
      <c r="K322" s="18"/>
      <c r="L322" s="18"/>
      <c r="M322" s="18"/>
      <c r="N322" s="18"/>
      <c r="O322" s="18"/>
      <c r="P322" s="18"/>
      <c r="Q322" s="18"/>
      <c r="R322" s="18"/>
      <c r="S322" s="18"/>
      <c r="T322" s="18"/>
      <c r="U322" s="18"/>
      <c r="V322" s="18"/>
      <c r="W322" s="18"/>
      <c r="X322" s="18"/>
      <c r="Y322" s="18"/>
      <c r="Z322" s="18"/>
      <c r="AA322" s="18"/>
      <c r="AB322" s="18"/>
      <c r="AC322" s="18"/>
      <c r="AD322" s="18"/>
      <c r="AE322" s="18"/>
      <c r="AF322" s="18"/>
      <c r="AG322" s="18"/>
    </row>
    <row r="323" spans="1:33" ht="16.5" customHeight="1" x14ac:dyDescent="0.3">
      <c r="A323" s="18"/>
      <c r="B323" s="18"/>
      <c r="C323" s="191"/>
      <c r="D323" s="191"/>
      <c r="E323" s="18"/>
      <c r="F323" s="18"/>
      <c r="G323" s="18"/>
      <c r="H323" s="18"/>
      <c r="I323" s="18"/>
      <c r="J323" s="18"/>
      <c r="K323" s="18"/>
      <c r="L323" s="18"/>
      <c r="M323" s="18"/>
      <c r="N323" s="18"/>
      <c r="O323" s="18"/>
      <c r="P323" s="18"/>
      <c r="Q323" s="18"/>
      <c r="R323" s="18"/>
      <c r="S323" s="18"/>
      <c r="T323" s="18"/>
      <c r="U323" s="18"/>
      <c r="V323" s="18"/>
      <c r="W323" s="18"/>
      <c r="X323" s="18"/>
      <c r="Y323" s="18"/>
      <c r="Z323" s="18"/>
      <c r="AA323" s="18"/>
      <c r="AB323" s="18"/>
      <c r="AC323" s="18"/>
      <c r="AD323" s="18"/>
      <c r="AE323" s="18"/>
      <c r="AF323" s="18"/>
      <c r="AG323" s="18"/>
    </row>
    <row r="324" spans="1:33" ht="16.5" customHeight="1" x14ac:dyDescent="0.3">
      <c r="A324" s="18"/>
      <c r="B324" s="18"/>
      <c r="C324" s="191"/>
      <c r="D324" s="191"/>
      <c r="E324" s="18"/>
      <c r="F324" s="18"/>
      <c r="G324" s="18"/>
      <c r="H324" s="18"/>
      <c r="I324" s="18"/>
      <c r="J324" s="18"/>
      <c r="K324" s="18"/>
      <c r="L324" s="18"/>
      <c r="M324" s="18"/>
      <c r="N324" s="18"/>
      <c r="O324" s="18"/>
      <c r="P324" s="18"/>
      <c r="Q324" s="18"/>
      <c r="R324" s="18"/>
      <c r="S324" s="18"/>
      <c r="T324" s="18"/>
      <c r="U324" s="18"/>
      <c r="V324" s="18"/>
      <c r="W324" s="18"/>
      <c r="X324" s="18"/>
      <c r="Y324" s="18"/>
      <c r="Z324" s="18"/>
      <c r="AA324" s="18"/>
      <c r="AB324" s="18"/>
      <c r="AC324" s="18"/>
      <c r="AD324" s="18"/>
      <c r="AE324" s="18"/>
      <c r="AF324" s="18"/>
      <c r="AG324" s="18"/>
    </row>
    <row r="325" spans="1:33" ht="16.5" customHeight="1" x14ac:dyDescent="0.3">
      <c r="A325" s="18"/>
      <c r="B325" s="18"/>
      <c r="C325" s="191"/>
      <c r="D325" s="191"/>
      <c r="E325" s="18"/>
      <c r="F325" s="18"/>
      <c r="G325" s="18"/>
      <c r="H325" s="18"/>
      <c r="I325" s="18"/>
      <c r="J325" s="18"/>
      <c r="K325" s="18"/>
      <c r="L325" s="18"/>
      <c r="M325" s="18"/>
      <c r="N325" s="18"/>
      <c r="O325" s="18"/>
      <c r="P325" s="18"/>
      <c r="Q325" s="18"/>
      <c r="R325" s="18"/>
      <c r="S325" s="18"/>
      <c r="T325" s="18"/>
      <c r="U325" s="18"/>
      <c r="V325" s="18"/>
      <c r="W325" s="18"/>
      <c r="X325" s="18"/>
      <c r="Y325" s="18"/>
      <c r="Z325" s="18"/>
      <c r="AA325" s="18"/>
      <c r="AB325" s="18"/>
      <c r="AC325" s="18"/>
      <c r="AD325" s="18"/>
      <c r="AE325" s="18"/>
      <c r="AF325" s="18"/>
      <c r="AG325" s="18"/>
    </row>
    <row r="326" spans="1:33" ht="16.5" customHeight="1" x14ac:dyDescent="0.3">
      <c r="A326" s="18"/>
      <c r="B326" s="18"/>
      <c r="C326" s="191"/>
      <c r="D326" s="191"/>
      <c r="E326" s="18"/>
      <c r="F326" s="18"/>
      <c r="G326" s="18"/>
      <c r="H326" s="18"/>
      <c r="I326" s="18"/>
      <c r="J326" s="18"/>
      <c r="K326" s="18"/>
      <c r="L326" s="18"/>
      <c r="M326" s="18"/>
      <c r="N326" s="18"/>
      <c r="O326" s="18"/>
      <c r="P326" s="18"/>
      <c r="Q326" s="18"/>
      <c r="R326" s="18"/>
      <c r="S326" s="18"/>
      <c r="T326" s="18"/>
      <c r="U326" s="18"/>
      <c r="V326" s="18"/>
      <c r="W326" s="18"/>
      <c r="X326" s="18"/>
      <c r="Y326" s="18"/>
      <c r="Z326" s="18"/>
      <c r="AA326" s="18"/>
      <c r="AB326" s="18"/>
      <c r="AC326" s="18"/>
      <c r="AD326" s="18"/>
      <c r="AE326" s="18"/>
      <c r="AF326" s="18"/>
      <c r="AG326" s="18"/>
    </row>
    <row r="327" spans="1:33" ht="16.5" customHeight="1" x14ac:dyDescent="0.3">
      <c r="A327" s="18"/>
      <c r="B327" s="18"/>
      <c r="C327" s="191"/>
      <c r="D327" s="191"/>
      <c r="E327" s="18"/>
      <c r="F327" s="18"/>
      <c r="G327" s="18"/>
      <c r="H327" s="18"/>
      <c r="I327" s="18"/>
      <c r="J327" s="18"/>
      <c r="K327" s="18"/>
      <c r="L327" s="18"/>
      <c r="M327" s="18"/>
      <c r="N327" s="18"/>
      <c r="O327" s="18"/>
      <c r="P327" s="18"/>
      <c r="Q327" s="18"/>
      <c r="R327" s="18"/>
      <c r="S327" s="18"/>
      <c r="T327" s="18"/>
      <c r="U327" s="18"/>
      <c r="V327" s="18"/>
      <c r="W327" s="18"/>
      <c r="X327" s="18"/>
      <c r="Y327" s="18"/>
      <c r="Z327" s="18"/>
      <c r="AA327" s="18"/>
      <c r="AB327" s="18"/>
      <c r="AC327" s="18"/>
      <c r="AD327" s="18"/>
      <c r="AE327" s="18"/>
      <c r="AF327" s="18"/>
      <c r="AG327" s="18"/>
    </row>
    <row r="328" spans="1:33" ht="16.5" customHeight="1" x14ac:dyDescent="0.3">
      <c r="A328" s="18"/>
      <c r="B328" s="18"/>
      <c r="C328" s="191"/>
      <c r="D328" s="191"/>
      <c r="E328" s="18"/>
      <c r="F328" s="18"/>
      <c r="G328" s="18"/>
      <c r="H328" s="18"/>
      <c r="I328" s="18"/>
      <c r="J328" s="18"/>
      <c r="K328" s="18"/>
      <c r="L328" s="18"/>
      <c r="M328" s="18"/>
      <c r="N328" s="18"/>
      <c r="O328" s="18"/>
      <c r="P328" s="18"/>
      <c r="Q328" s="18"/>
      <c r="R328" s="18"/>
      <c r="S328" s="18"/>
      <c r="T328" s="18"/>
      <c r="U328" s="18"/>
      <c r="V328" s="18"/>
      <c r="W328" s="18"/>
      <c r="X328" s="18"/>
      <c r="Y328" s="18"/>
      <c r="Z328" s="18"/>
      <c r="AA328" s="18"/>
      <c r="AB328" s="18"/>
      <c r="AC328" s="18"/>
      <c r="AD328" s="18"/>
      <c r="AE328" s="18"/>
      <c r="AF328" s="18"/>
      <c r="AG328" s="18"/>
    </row>
    <row r="329" spans="1:33" ht="16.5" customHeight="1" x14ac:dyDescent="0.3">
      <c r="A329" s="18"/>
      <c r="B329" s="18"/>
      <c r="C329" s="191"/>
      <c r="D329" s="191"/>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row>
    <row r="330" spans="1:33" ht="16.5" customHeight="1" x14ac:dyDescent="0.3">
      <c r="A330" s="18"/>
      <c r="B330" s="18"/>
      <c r="C330" s="191"/>
      <c r="D330" s="191"/>
      <c r="E330" s="18"/>
      <c r="F330" s="18"/>
      <c r="G330" s="18"/>
      <c r="H330" s="18"/>
      <c r="I330" s="18"/>
      <c r="J330" s="18"/>
      <c r="K330" s="18"/>
      <c r="L330" s="18"/>
      <c r="M330" s="18"/>
      <c r="N330" s="18"/>
      <c r="O330" s="18"/>
      <c r="P330" s="18"/>
      <c r="Q330" s="18"/>
      <c r="R330" s="18"/>
      <c r="S330" s="18"/>
      <c r="T330" s="18"/>
      <c r="U330" s="18"/>
      <c r="V330" s="18"/>
      <c r="W330" s="18"/>
      <c r="X330" s="18"/>
      <c r="Y330" s="18"/>
      <c r="Z330" s="18"/>
      <c r="AA330" s="18"/>
      <c r="AB330" s="18"/>
      <c r="AC330" s="18"/>
      <c r="AD330" s="18"/>
      <c r="AE330" s="18"/>
      <c r="AF330" s="18"/>
      <c r="AG330" s="18"/>
    </row>
    <row r="331" spans="1:33" ht="16.5" customHeight="1" x14ac:dyDescent="0.3">
      <c r="A331" s="18"/>
      <c r="B331" s="18"/>
      <c r="C331" s="191"/>
      <c r="D331" s="191"/>
      <c r="E331" s="18"/>
      <c r="F331" s="18"/>
      <c r="G331" s="18"/>
      <c r="H331" s="18"/>
      <c r="I331" s="18"/>
      <c r="J331" s="18"/>
      <c r="K331" s="18"/>
      <c r="L331" s="18"/>
      <c r="M331" s="18"/>
      <c r="N331" s="18"/>
      <c r="O331" s="18"/>
      <c r="P331" s="18"/>
      <c r="Q331" s="18"/>
      <c r="R331" s="18"/>
      <c r="S331" s="18"/>
      <c r="T331" s="18"/>
      <c r="U331" s="18"/>
      <c r="V331" s="18"/>
      <c r="W331" s="18"/>
      <c r="X331" s="18"/>
      <c r="Y331" s="18"/>
      <c r="Z331" s="18"/>
      <c r="AA331" s="18"/>
      <c r="AB331" s="18"/>
      <c r="AC331" s="18"/>
      <c r="AD331" s="18"/>
      <c r="AE331" s="18"/>
      <c r="AF331" s="18"/>
      <c r="AG331" s="18"/>
    </row>
    <row r="332" spans="1:33" ht="16.5" customHeight="1" x14ac:dyDescent="0.3">
      <c r="A332" s="18"/>
      <c r="B332" s="18"/>
      <c r="C332" s="191"/>
      <c r="D332" s="191"/>
      <c r="E332" s="18"/>
      <c r="F332" s="18"/>
      <c r="G332" s="18"/>
      <c r="H332" s="18"/>
      <c r="I332" s="18"/>
      <c r="J332" s="18"/>
      <c r="K332" s="18"/>
      <c r="L332" s="18"/>
      <c r="M332" s="18"/>
      <c r="N332" s="18"/>
      <c r="O332" s="18"/>
      <c r="P332" s="18"/>
      <c r="Q332" s="18"/>
      <c r="R332" s="18"/>
      <c r="S332" s="18"/>
      <c r="T332" s="18"/>
      <c r="U332" s="18"/>
      <c r="V332" s="18"/>
      <c r="W332" s="18"/>
      <c r="X332" s="18"/>
      <c r="Y332" s="18"/>
      <c r="Z332" s="18"/>
      <c r="AA332" s="18"/>
      <c r="AB332" s="18"/>
      <c r="AC332" s="18"/>
      <c r="AD332" s="18"/>
      <c r="AE332" s="18"/>
      <c r="AF332" s="18"/>
      <c r="AG332" s="18"/>
    </row>
    <row r="333" spans="1:33" ht="16.5" customHeight="1" x14ac:dyDescent="0.3">
      <c r="A333" s="18"/>
      <c r="B333" s="18"/>
      <c r="C333" s="191"/>
      <c r="D333" s="191"/>
      <c r="E333" s="18"/>
      <c r="F333" s="18"/>
      <c r="G333" s="18"/>
      <c r="H333" s="18"/>
      <c r="I333" s="18"/>
      <c r="J333" s="18"/>
      <c r="K333" s="18"/>
      <c r="L333" s="18"/>
      <c r="M333" s="18"/>
      <c r="N333" s="18"/>
      <c r="O333" s="18"/>
      <c r="P333" s="18"/>
      <c r="Q333" s="18"/>
      <c r="R333" s="18"/>
      <c r="S333" s="18"/>
      <c r="T333" s="18"/>
      <c r="U333" s="18"/>
      <c r="V333" s="18"/>
      <c r="W333" s="18"/>
      <c r="X333" s="18"/>
      <c r="Y333" s="18"/>
      <c r="Z333" s="18"/>
      <c r="AA333" s="18"/>
      <c r="AB333" s="18"/>
      <c r="AC333" s="18"/>
      <c r="AD333" s="18"/>
      <c r="AE333" s="18"/>
      <c r="AF333" s="18"/>
      <c r="AG333" s="18"/>
    </row>
    <row r="334" spans="1:33" ht="16.5" customHeight="1" x14ac:dyDescent="0.3">
      <c r="A334" s="18"/>
      <c r="B334" s="18"/>
      <c r="C334" s="191"/>
      <c r="D334" s="191"/>
      <c r="E334" s="18"/>
      <c r="F334" s="18"/>
      <c r="G334" s="18"/>
      <c r="H334" s="18"/>
      <c r="I334" s="18"/>
      <c r="J334" s="18"/>
      <c r="K334" s="18"/>
      <c r="L334" s="18"/>
      <c r="M334" s="18"/>
      <c r="N334" s="18"/>
      <c r="O334" s="18"/>
      <c r="P334" s="18"/>
      <c r="Q334" s="18"/>
      <c r="R334" s="18"/>
      <c r="S334" s="18"/>
      <c r="T334" s="18"/>
      <c r="U334" s="18"/>
      <c r="V334" s="18"/>
      <c r="W334" s="18"/>
      <c r="X334" s="18"/>
      <c r="Y334" s="18"/>
      <c r="Z334" s="18"/>
      <c r="AA334" s="18"/>
      <c r="AB334" s="18"/>
      <c r="AC334" s="18"/>
      <c r="AD334" s="18"/>
      <c r="AE334" s="18"/>
      <c r="AF334" s="18"/>
      <c r="AG334" s="18"/>
    </row>
    <row r="335" spans="1:33" ht="16.5" customHeight="1" x14ac:dyDescent="0.3">
      <c r="A335" s="18"/>
      <c r="B335" s="18"/>
      <c r="C335" s="191"/>
      <c r="D335" s="191"/>
      <c r="E335" s="18"/>
      <c r="F335" s="18"/>
      <c r="G335" s="18"/>
      <c r="H335" s="18"/>
      <c r="I335" s="18"/>
      <c r="J335" s="18"/>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row>
    <row r="336" spans="1:33" ht="16.5" customHeight="1" x14ac:dyDescent="0.3">
      <c r="A336" s="18"/>
      <c r="B336" s="18"/>
      <c r="C336" s="191"/>
      <c r="D336" s="191"/>
      <c r="E336" s="18"/>
      <c r="F336" s="18"/>
      <c r="G336" s="18"/>
      <c r="H336" s="18"/>
      <c r="I336" s="18"/>
      <c r="J336" s="18"/>
      <c r="K336" s="18"/>
      <c r="L336" s="18"/>
      <c r="M336" s="18"/>
      <c r="N336" s="18"/>
      <c r="O336" s="18"/>
      <c r="P336" s="18"/>
      <c r="Q336" s="18"/>
      <c r="R336" s="18"/>
      <c r="S336" s="18"/>
      <c r="T336" s="18"/>
      <c r="U336" s="18"/>
      <c r="V336" s="18"/>
      <c r="W336" s="18"/>
      <c r="X336" s="18"/>
      <c r="Y336" s="18"/>
      <c r="Z336" s="18"/>
      <c r="AA336" s="18"/>
      <c r="AB336" s="18"/>
      <c r="AC336" s="18"/>
      <c r="AD336" s="18"/>
      <c r="AE336" s="18"/>
      <c r="AF336" s="18"/>
      <c r="AG336" s="18"/>
    </row>
    <row r="337" spans="1:33" ht="16.5" customHeight="1" x14ac:dyDescent="0.3">
      <c r="A337" s="18"/>
      <c r="B337" s="18"/>
      <c r="C337" s="191"/>
      <c r="D337" s="191"/>
      <c r="E337" s="18"/>
      <c r="F337" s="18"/>
      <c r="G337" s="18"/>
      <c r="H337" s="18"/>
      <c r="I337" s="18"/>
      <c r="J337" s="18"/>
      <c r="K337" s="18"/>
      <c r="L337" s="18"/>
      <c r="M337" s="18"/>
      <c r="N337" s="18"/>
      <c r="O337" s="18"/>
      <c r="P337" s="18"/>
      <c r="Q337" s="18"/>
      <c r="R337" s="18"/>
      <c r="S337" s="18"/>
      <c r="T337" s="18"/>
      <c r="U337" s="18"/>
      <c r="V337" s="18"/>
      <c r="W337" s="18"/>
      <c r="X337" s="18"/>
      <c r="Y337" s="18"/>
      <c r="Z337" s="18"/>
      <c r="AA337" s="18"/>
      <c r="AB337" s="18"/>
      <c r="AC337" s="18"/>
      <c r="AD337" s="18"/>
      <c r="AE337" s="18"/>
      <c r="AF337" s="18"/>
      <c r="AG337" s="18"/>
    </row>
    <row r="338" spans="1:33" ht="16.5" customHeight="1" x14ac:dyDescent="0.3">
      <c r="A338" s="18"/>
      <c r="B338" s="18"/>
      <c r="C338" s="191"/>
      <c r="D338" s="191"/>
      <c r="E338" s="18"/>
      <c r="F338" s="18"/>
      <c r="G338" s="18"/>
      <c r="H338" s="18"/>
      <c r="I338" s="18"/>
      <c r="J338" s="18"/>
      <c r="K338" s="18"/>
      <c r="L338" s="18"/>
      <c r="M338" s="18"/>
      <c r="N338" s="18"/>
      <c r="O338" s="18"/>
      <c r="P338" s="18"/>
      <c r="Q338" s="18"/>
      <c r="R338" s="18"/>
      <c r="S338" s="18"/>
      <c r="T338" s="18"/>
      <c r="U338" s="18"/>
      <c r="V338" s="18"/>
      <c r="W338" s="18"/>
      <c r="X338" s="18"/>
      <c r="Y338" s="18"/>
      <c r="Z338" s="18"/>
      <c r="AA338" s="18"/>
      <c r="AB338" s="18"/>
      <c r="AC338" s="18"/>
      <c r="AD338" s="18"/>
      <c r="AE338" s="18"/>
      <c r="AF338" s="18"/>
      <c r="AG338" s="18"/>
    </row>
    <row r="339" spans="1:33" ht="16.5" customHeight="1" x14ac:dyDescent="0.3">
      <c r="A339" s="18"/>
      <c r="B339" s="18"/>
      <c r="C339" s="191"/>
      <c r="D339" s="191"/>
      <c r="E339" s="18"/>
      <c r="F339" s="18"/>
      <c r="G339" s="18"/>
      <c r="H339" s="18"/>
      <c r="I339" s="18"/>
      <c r="J339" s="18"/>
      <c r="K339" s="18"/>
      <c r="L339" s="18"/>
      <c r="M339" s="18"/>
      <c r="N339" s="18"/>
      <c r="O339" s="18"/>
      <c r="P339" s="18"/>
      <c r="Q339" s="18"/>
      <c r="R339" s="18"/>
      <c r="S339" s="18"/>
      <c r="T339" s="18"/>
      <c r="U339" s="18"/>
      <c r="V339" s="18"/>
      <c r="W339" s="18"/>
      <c r="X339" s="18"/>
      <c r="Y339" s="18"/>
      <c r="Z339" s="18"/>
      <c r="AA339" s="18"/>
      <c r="AB339" s="18"/>
      <c r="AC339" s="18"/>
      <c r="AD339" s="18"/>
      <c r="AE339" s="18"/>
      <c r="AF339" s="18"/>
      <c r="AG339" s="18"/>
    </row>
    <row r="340" spans="1:33" ht="16.5" customHeight="1" x14ac:dyDescent="0.3">
      <c r="A340" s="18"/>
      <c r="B340" s="18"/>
      <c r="C340" s="191"/>
      <c r="D340" s="191"/>
      <c r="E340" s="18"/>
      <c r="F340" s="18"/>
      <c r="G340" s="18"/>
      <c r="H340" s="18"/>
      <c r="I340" s="18"/>
      <c r="J340" s="18"/>
      <c r="K340" s="18"/>
      <c r="L340" s="18"/>
      <c r="M340" s="18"/>
      <c r="N340" s="18"/>
      <c r="O340" s="18"/>
      <c r="P340" s="18"/>
      <c r="Q340" s="18"/>
      <c r="R340" s="18"/>
      <c r="S340" s="18"/>
      <c r="T340" s="18"/>
      <c r="U340" s="18"/>
      <c r="V340" s="18"/>
      <c r="W340" s="18"/>
      <c r="X340" s="18"/>
      <c r="Y340" s="18"/>
      <c r="Z340" s="18"/>
      <c r="AA340" s="18"/>
      <c r="AB340" s="18"/>
      <c r="AC340" s="18"/>
      <c r="AD340" s="18"/>
      <c r="AE340" s="18"/>
      <c r="AF340" s="18"/>
      <c r="AG340" s="18"/>
    </row>
    <row r="341" spans="1:33" ht="16.5" customHeight="1" x14ac:dyDescent="0.3">
      <c r="A341" s="18"/>
      <c r="B341" s="18"/>
      <c r="C341" s="191"/>
      <c r="D341" s="191"/>
      <c r="E341" s="18"/>
      <c r="F341" s="18"/>
      <c r="G341" s="18"/>
      <c r="H341" s="18"/>
      <c r="I341" s="18"/>
      <c r="J341" s="18"/>
      <c r="K341" s="18"/>
      <c r="L341" s="18"/>
      <c r="M341" s="18"/>
      <c r="N341" s="18"/>
      <c r="O341" s="18"/>
      <c r="P341" s="18"/>
      <c r="Q341" s="18"/>
      <c r="R341" s="18"/>
      <c r="S341" s="18"/>
      <c r="T341" s="18"/>
      <c r="U341" s="18"/>
      <c r="V341" s="18"/>
      <c r="W341" s="18"/>
      <c r="X341" s="18"/>
      <c r="Y341" s="18"/>
      <c r="Z341" s="18"/>
      <c r="AA341" s="18"/>
      <c r="AB341" s="18"/>
      <c r="AC341" s="18"/>
      <c r="AD341" s="18"/>
      <c r="AE341" s="18"/>
      <c r="AF341" s="18"/>
      <c r="AG341" s="18"/>
    </row>
    <row r="342" spans="1:33" ht="16.5" customHeight="1" x14ac:dyDescent="0.3">
      <c r="A342" s="18"/>
      <c r="B342" s="18"/>
      <c r="C342" s="191"/>
      <c r="D342" s="191"/>
      <c r="E342" s="18"/>
      <c r="F342" s="18"/>
      <c r="G342" s="18"/>
      <c r="H342" s="18"/>
      <c r="I342" s="18"/>
      <c r="J342" s="18"/>
      <c r="K342" s="18"/>
      <c r="L342" s="18"/>
      <c r="M342" s="18"/>
      <c r="N342" s="18"/>
      <c r="O342" s="18"/>
      <c r="P342" s="18"/>
      <c r="Q342" s="18"/>
      <c r="R342" s="18"/>
      <c r="S342" s="18"/>
      <c r="T342" s="18"/>
      <c r="U342" s="18"/>
      <c r="V342" s="18"/>
      <c r="W342" s="18"/>
      <c r="X342" s="18"/>
      <c r="Y342" s="18"/>
      <c r="Z342" s="18"/>
      <c r="AA342" s="18"/>
      <c r="AB342" s="18"/>
      <c r="AC342" s="18"/>
      <c r="AD342" s="18"/>
      <c r="AE342" s="18"/>
      <c r="AF342" s="18"/>
      <c r="AG342" s="18"/>
    </row>
    <row r="343" spans="1:33" ht="16.5" customHeight="1" x14ac:dyDescent="0.3">
      <c r="A343" s="18"/>
      <c r="B343" s="18"/>
      <c r="C343" s="191"/>
      <c r="D343" s="191"/>
      <c r="E343" s="18"/>
      <c r="F343" s="18"/>
      <c r="G343" s="18"/>
      <c r="H343" s="18"/>
      <c r="I343" s="18"/>
      <c r="J343" s="18"/>
      <c r="K343" s="18"/>
      <c r="L343" s="18"/>
      <c r="M343" s="18"/>
      <c r="N343" s="18"/>
      <c r="O343" s="18"/>
      <c r="P343" s="18"/>
      <c r="Q343" s="18"/>
      <c r="R343" s="18"/>
      <c r="S343" s="18"/>
      <c r="T343" s="18"/>
      <c r="U343" s="18"/>
      <c r="V343" s="18"/>
      <c r="W343" s="18"/>
      <c r="X343" s="18"/>
      <c r="Y343" s="18"/>
      <c r="Z343" s="18"/>
      <c r="AA343" s="18"/>
      <c r="AB343" s="18"/>
      <c r="AC343" s="18"/>
      <c r="AD343" s="18"/>
      <c r="AE343" s="18"/>
      <c r="AF343" s="18"/>
      <c r="AG343" s="18"/>
    </row>
    <row r="344" spans="1:33" ht="16.5" customHeight="1" x14ac:dyDescent="0.3">
      <c r="A344" s="18"/>
      <c r="B344" s="18"/>
      <c r="C344" s="191"/>
      <c r="D344" s="191"/>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row>
    <row r="345" spans="1:33" ht="16.5" customHeight="1" x14ac:dyDescent="0.3">
      <c r="A345" s="18"/>
      <c r="B345" s="18"/>
      <c r="C345" s="191"/>
      <c r="D345" s="191"/>
      <c r="E345" s="18"/>
      <c r="F345" s="18"/>
      <c r="G345" s="18"/>
      <c r="H345" s="18"/>
      <c r="I345" s="18"/>
      <c r="J345" s="18"/>
      <c r="K345" s="18"/>
      <c r="L345" s="18"/>
      <c r="M345" s="18"/>
      <c r="N345" s="18"/>
      <c r="O345" s="18"/>
      <c r="P345" s="18"/>
      <c r="Q345" s="18"/>
      <c r="R345" s="18"/>
      <c r="S345" s="18"/>
      <c r="T345" s="18"/>
      <c r="U345" s="18"/>
      <c r="V345" s="18"/>
      <c r="W345" s="18"/>
      <c r="X345" s="18"/>
      <c r="Y345" s="18"/>
      <c r="Z345" s="18"/>
      <c r="AA345" s="18"/>
      <c r="AB345" s="18"/>
      <c r="AC345" s="18"/>
      <c r="AD345" s="18"/>
      <c r="AE345" s="18"/>
      <c r="AF345" s="18"/>
      <c r="AG345" s="18"/>
    </row>
    <row r="346" spans="1:33" ht="16.5" customHeight="1" x14ac:dyDescent="0.3">
      <c r="A346" s="18"/>
      <c r="B346" s="18"/>
      <c r="C346" s="191"/>
      <c r="D346" s="191"/>
      <c r="E346" s="18"/>
      <c r="F346" s="18"/>
      <c r="G346" s="18"/>
      <c r="H346" s="18"/>
      <c r="I346" s="18"/>
      <c r="J346" s="18"/>
      <c r="K346" s="18"/>
      <c r="L346" s="18"/>
      <c r="M346" s="18"/>
      <c r="N346" s="18"/>
      <c r="O346" s="18"/>
      <c r="P346" s="18"/>
      <c r="Q346" s="18"/>
      <c r="R346" s="18"/>
      <c r="S346" s="18"/>
      <c r="T346" s="18"/>
      <c r="U346" s="18"/>
      <c r="V346" s="18"/>
      <c r="W346" s="18"/>
      <c r="X346" s="18"/>
      <c r="Y346" s="18"/>
      <c r="Z346" s="18"/>
      <c r="AA346" s="18"/>
      <c r="AB346" s="18"/>
      <c r="AC346" s="18"/>
      <c r="AD346" s="18"/>
      <c r="AE346" s="18"/>
      <c r="AF346" s="18"/>
      <c r="AG346" s="18"/>
    </row>
    <row r="347" spans="1:33" ht="16.5" customHeight="1" x14ac:dyDescent="0.3">
      <c r="A347" s="18"/>
      <c r="B347" s="18"/>
      <c r="C347" s="191"/>
      <c r="D347" s="191"/>
      <c r="E347" s="18"/>
      <c r="F347" s="18"/>
      <c r="G347" s="18"/>
      <c r="H347" s="18"/>
      <c r="I347" s="18"/>
      <c r="J347" s="18"/>
      <c r="K347" s="18"/>
      <c r="L347" s="18"/>
      <c r="M347" s="18"/>
      <c r="N347" s="18"/>
      <c r="O347" s="18"/>
      <c r="P347" s="18"/>
      <c r="Q347" s="18"/>
      <c r="R347" s="18"/>
      <c r="S347" s="18"/>
      <c r="T347" s="18"/>
      <c r="U347" s="18"/>
      <c r="V347" s="18"/>
      <c r="W347" s="18"/>
      <c r="X347" s="18"/>
      <c r="Y347" s="18"/>
      <c r="Z347" s="18"/>
      <c r="AA347" s="18"/>
      <c r="AB347" s="18"/>
      <c r="AC347" s="18"/>
      <c r="AD347" s="18"/>
      <c r="AE347" s="18"/>
      <c r="AF347" s="18"/>
      <c r="AG347" s="18"/>
    </row>
    <row r="348" spans="1:33" ht="16.5" customHeight="1" x14ac:dyDescent="0.3">
      <c r="A348" s="18"/>
      <c r="B348" s="18"/>
      <c r="C348" s="191"/>
      <c r="D348" s="191"/>
      <c r="E348" s="18"/>
      <c r="F348" s="18"/>
      <c r="G348" s="18"/>
      <c r="H348" s="18"/>
      <c r="I348" s="18"/>
      <c r="J348" s="18"/>
      <c r="K348" s="18"/>
      <c r="L348" s="18"/>
      <c r="M348" s="18"/>
      <c r="N348" s="18"/>
      <c r="O348" s="18"/>
      <c r="P348" s="18"/>
      <c r="Q348" s="18"/>
      <c r="R348" s="18"/>
      <c r="S348" s="18"/>
      <c r="T348" s="18"/>
      <c r="U348" s="18"/>
      <c r="V348" s="18"/>
      <c r="W348" s="18"/>
      <c r="X348" s="18"/>
      <c r="Y348" s="18"/>
      <c r="Z348" s="18"/>
      <c r="AA348" s="18"/>
      <c r="AB348" s="18"/>
      <c r="AC348" s="18"/>
      <c r="AD348" s="18"/>
      <c r="AE348" s="18"/>
      <c r="AF348" s="18"/>
      <c r="AG348" s="18"/>
    </row>
    <row r="349" spans="1:33" ht="16.5" customHeight="1" x14ac:dyDescent="0.3">
      <c r="A349" s="18"/>
      <c r="B349" s="18"/>
      <c r="C349" s="191"/>
      <c r="D349" s="191"/>
      <c r="E349" s="18"/>
      <c r="F349" s="18"/>
      <c r="G349" s="18"/>
      <c r="H349" s="18"/>
      <c r="I349" s="18"/>
      <c r="J349" s="18"/>
      <c r="K349" s="18"/>
      <c r="L349" s="18"/>
      <c r="M349" s="18"/>
      <c r="N349" s="18"/>
      <c r="O349" s="18"/>
      <c r="P349" s="18"/>
      <c r="Q349" s="18"/>
      <c r="R349" s="18"/>
      <c r="S349" s="18"/>
      <c r="T349" s="18"/>
      <c r="U349" s="18"/>
      <c r="V349" s="18"/>
      <c r="W349" s="18"/>
      <c r="X349" s="18"/>
      <c r="Y349" s="18"/>
      <c r="Z349" s="18"/>
      <c r="AA349" s="18"/>
      <c r="AB349" s="18"/>
      <c r="AC349" s="18"/>
      <c r="AD349" s="18"/>
      <c r="AE349" s="18"/>
      <c r="AF349" s="18"/>
      <c r="AG349" s="18"/>
    </row>
    <row r="350" spans="1:33" ht="16.5" customHeight="1" x14ac:dyDescent="0.3">
      <c r="A350" s="18"/>
      <c r="B350" s="18"/>
      <c r="C350" s="191"/>
      <c r="D350" s="191"/>
      <c r="E350" s="18"/>
      <c r="F350" s="18"/>
      <c r="G350" s="18"/>
      <c r="H350" s="18"/>
      <c r="I350" s="18"/>
      <c r="J350" s="18"/>
      <c r="K350" s="18"/>
      <c r="L350" s="18"/>
      <c r="M350" s="18"/>
      <c r="N350" s="18"/>
      <c r="O350" s="18"/>
      <c r="P350" s="18"/>
      <c r="Q350" s="18"/>
      <c r="R350" s="18"/>
      <c r="S350" s="18"/>
      <c r="T350" s="18"/>
      <c r="U350" s="18"/>
      <c r="V350" s="18"/>
      <c r="W350" s="18"/>
      <c r="X350" s="18"/>
      <c r="Y350" s="18"/>
      <c r="Z350" s="18"/>
      <c r="AA350" s="18"/>
      <c r="AB350" s="18"/>
      <c r="AC350" s="18"/>
      <c r="AD350" s="18"/>
      <c r="AE350" s="18"/>
      <c r="AF350" s="18"/>
      <c r="AG350" s="18"/>
    </row>
    <row r="351" spans="1:33" ht="16.5" customHeight="1" x14ac:dyDescent="0.3">
      <c r="A351" s="18"/>
      <c r="B351" s="18"/>
      <c r="C351" s="191"/>
      <c r="D351" s="191"/>
      <c r="E351" s="18"/>
      <c r="F351" s="18"/>
      <c r="G351" s="18"/>
      <c r="H351" s="18"/>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18"/>
      <c r="AG351" s="18"/>
    </row>
    <row r="352" spans="1:33" ht="16.5" customHeight="1" x14ac:dyDescent="0.3">
      <c r="A352" s="18"/>
      <c r="B352" s="18"/>
      <c r="C352" s="191"/>
      <c r="D352" s="191"/>
      <c r="E352" s="18"/>
      <c r="F352" s="18"/>
      <c r="G352" s="18"/>
      <c r="H352" s="18"/>
      <c r="I352" s="18"/>
      <c r="J352" s="18"/>
      <c r="K352" s="18"/>
      <c r="L352" s="18"/>
      <c r="M352" s="18"/>
      <c r="N352" s="18"/>
      <c r="O352" s="18"/>
      <c r="P352" s="18"/>
      <c r="Q352" s="18"/>
      <c r="R352" s="18"/>
      <c r="S352" s="18"/>
      <c r="T352" s="18"/>
      <c r="U352" s="18"/>
      <c r="V352" s="18"/>
      <c r="W352" s="18"/>
      <c r="X352" s="18"/>
      <c r="Y352" s="18"/>
      <c r="Z352" s="18"/>
      <c r="AA352" s="18"/>
      <c r="AB352" s="18"/>
      <c r="AC352" s="18"/>
      <c r="AD352" s="18"/>
      <c r="AE352" s="18"/>
      <c r="AF352" s="18"/>
      <c r="AG352" s="18"/>
    </row>
    <row r="353" spans="1:33" ht="16.5" customHeight="1" x14ac:dyDescent="0.3">
      <c r="A353" s="18"/>
      <c r="B353" s="18"/>
      <c r="C353" s="191"/>
      <c r="D353" s="191"/>
      <c r="E353" s="18"/>
      <c r="F353" s="18"/>
      <c r="G353" s="18"/>
      <c r="H353" s="18"/>
      <c r="I353" s="18"/>
      <c r="J353" s="18"/>
      <c r="K353" s="18"/>
      <c r="L353" s="18"/>
      <c r="M353" s="18"/>
      <c r="N353" s="18"/>
      <c r="O353" s="18"/>
      <c r="P353" s="18"/>
      <c r="Q353" s="18"/>
      <c r="R353" s="18"/>
      <c r="S353" s="18"/>
      <c r="T353" s="18"/>
      <c r="U353" s="18"/>
      <c r="V353" s="18"/>
      <c r="W353" s="18"/>
      <c r="X353" s="18"/>
      <c r="Y353" s="18"/>
      <c r="Z353" s="18"/>
      <c r="AA353" s="18"/>
      <c r="AB353" s="18"/>
      <c r="AC353" s="18"/>
      <c r="AD353" s="18"/>
      <c r="AE353" s="18"/>
      <c r="AF353" s="18"/>
      <c r="AG353" s="18"/>
    </row>
    <row r="354" spans="1:33" ht="16.5" customHeight="1" x14ac:dyDescent="0.3">
      <c r="A354" s="18"/>
      <c r="B354" s="18"/>
      <c r="C354" s="191"/>
      <c r="D354" s="191"/>
      <c r="E354" s="18"/>
      <c r="F354" s="18"/>
      <c r="G354" s="18"/>
      <c r="H354" s="18"/>
      <c r="I354" s="18"/>
      <c r="J354" s="18"/>
      <c r="K354" s="18"/>
      <c r="L354" s="18"/>
      <c r="M354" s="18"/>
      <c r="N354" s="18"/>
      <c r="O354" s="18"/>
      <c r="P354" s="18"/>
      <c r="Q354" s="18"/>
      <c r="R354" s="18"/>
      <c r="S354" s="18"/>
      <c r="T354" s="18"/>
      <c r="U354" s="18"/>
      <c r="V354" s="18"/>
      <c r="W354" s="18"/>
      <c r="X354" s="18"/>
      <c r="Y354" s="18"/>
      <c r="Z354" s="18"/>
      <c r="AA354" s="18"/>
      <c r="AB354" s="18"/>
      <c r="AC354" s="18"/>
      <c r="AD354" s="18"/>
      <c r="AE354" s="18"/>
      <c r="AF354" s="18"/>
      <c r="AG354" s="18"/>
    </row>
    <row r="355" spans="1:33" ht="16.5" customHeight="1" x14ac:dyDescent="0.3">
      <c r="A355" s="18"/>
      <c r="B355" s="18"/>
      <c r="C355" s="191"/>
      <c r="D355" s="191"/>
      <c r="E355" s="18"/>
      <c r="F355" s="18"/>
      <c r="G355" s="18"/>
      <c r="H355" s="18"/>
      <c r="I355" s="18"/>
      <c r="J355" s="18"/>
      <c r="K355" s="18"/>
      <c r="L355" s="18"/>
      <c r="M355" s="18"/>
      <c r="N355" s="18"/>
      <c r="O355" s="18"/>
      <c r="P355" s="18"/>
      <c r="Q355" s="18"/>
      <c r="R355" s="18"/>
      <c r="S355" s="18"/>
      <c r="T355" s="18"/>
      <c r="U355" s="18"/>
      <c r="V355" s="18"/>
      <c r="W355" s="18"/>
      <c r="X355" s="18"/>
      <c r="Y355" s="18"/>
      <c r="Z355" s="18"/>
      <c r="AA355" s="18"/>
      <c r="AB355" s="18"/>
      <c r="AC355" s="18"/>
      <c r="AD355" s="18"/>
      <c r="AE355" s="18"/>
      <c r="AF355" s="18"/>
      <c r="AG355" s="18"/>
    </row>
    <row r="356" spans="1:33" ht="16.5" customHeight="1" x14ac:dyDescent="0.3">
      <c r="A356" s="18"/>
      <c r="B356" s="18"/>
      <c r="C356" s="191"/>
      <c r="D356" s="191"/>
      <c r="E356" s="18"/>
      <c r="F356" s="18"/>
      <c r="G356" s="18"/>
      <c r="H356" s="18"/>
      <c r="I356" s="18"/>
      <c r="J356" s="18"/>
      <c r="K356" s="18"/>
      <c r="L356" s="18"/>
      <c r="M356" s="18"/>
      <c r="N356" s="18"/>
      <c r="O356" s="18"/>
      <c r="P356" s="18"/>
      <c r="Q356" s="18"/>
      <c r="R356" s="18"/>
      <c r="S356" s="18"/>
      <c r="T356" s="18"/>
      <c r="U356" s="18"/>
      <c r="V356" s="18"/>
      <c r="W356" s="18"/>
      <c r="X356" s="18"/>
      <c r="Y356" s="18"/>
      <c r="Z356" s="18"/>
      <c r="AA356" s="18"/>
      <c r="AB356" s="18"/>
      <c r="AC356" s="18"/>
      <c r="AD356" s="18"/>
      <c r="AE356" s="18"/>
      <c r="AF356" s="18"/>
      <c r="AG356" s="18"/>
    </row>
    <row r="357" spans="1:33" ht="16.5" customHeight="1" x14ac:dyDescent="0.3">
      <c r="A357" s="18"/>
      <c r="B357" s="18"/>
      <c r="C357" s="191"/>
      <c r="D357" s="191"/>
      <c r="E357" s="18"/>
      <c r="F357" s="18"/>
      <c r="G357" s="18"/>
      <c r="H357" s="18"/>
      <c r="I357" s="18"/>
      <c r="J357" s="18"/>
      <c r="K357" s="18"/>
      <c r="L357" s="18"/>
      <c r="M357" s="18"/>
      <c r="N357" s="18"/>
      <c r="O357" s="18"/>
      <c r="P357" s="18"/>
      <c r="Q357" s="18"/>
      <c r="R357" s="18"/>
      <c r="S357" s="18"/>
      <c r="T357" s="18"/>
      <c r="U357" s="18"/>
      <c r="V357" s="18"/>
      <c r="W357" s="18"/>
      <c r="X357" s="18"/>
      <c r="Y357" s="18"/>
      <c r="Z357" s="18"/>
      <c r="AA357" s="18"/>
      <c r="AB357" s="18"/>
      <c r="AC357" s="18"/>
      <c r="AD357" s="18"/>
      <c r="AE357" s="18"/>
      <c r="AF357" s="18"/>
      <c r="AG357" s="18"/>
    </row>
    <row r="358" spans="1:33" ht="16.5" customHeight="1" x14ac:dyDescent="0.3">
      <c r="A358" s="18"/>
      <c r="B358" s="18"/>
      <c r="C358" s="191"/>
      <c r="D358" s="191"/>
      <c r="E358" s="18"/>
      <c r="F358" s="18"/>
      <c r="G358" s="18"/>
      <c r="H358" s="18"/>
      <c r="I358" s="18"/>
      <c r="J358" s="18"/>
      <c r="K358" s="18"/>
      <c r="L358" s="18"/>
      <c r="M358" s="18"/>
      <c r="N358" s="18"/>
      <c r="O358" s="18"/>
      <c r="P358" s="18"/>
      <c r="Q358" s="18"/>
      <c r="R358" s="18"/>
      <c r="S358" s="18"/>
      <c r="T358" s="18"/>
      <c r="U358" s="18"/>
      <c r="V358" s="18"/>
      <c r="W358" s="18"/>
      <c r="X358" s="18"/>
      <c r="Y358" s="18"/>
      <c r="Z358" s="18"/>
      <c r="AA358" s="18"/>
      <c r="AB358" s="18"/>
      <c r="AC358" s="18"/>
      <c r="AD358" s="18"/>
      <c r="AE358" s="18"/>
      <c r="AF358" s="18"/>
      <c r="AG358" s="18"/>
    </row>
    <row r="359" spans="1:33" ht="16.5" customHeight="1" x14ac:dyDescent="0.3">
      <c r="A359" s="18"/>
      <c r="B359" s="18"/>
      <c r="C359" s="191"/>
      <c r="D359" s="191"/>
      <c r="E359" s="18"/>
      <c r="F359" s="18"/>
      <c r="G359" s="18"/>
      <c r="H359" s="18"/>
      <c r="I359" s="18"/>
      <c r="J359" s="18"/>
      <c r="K359" s="18"/>
      <c r="L359" s="18"/>
      <c r="M359" s="18"/>
      <c r="N359" s="18"/>
      <c r="O359" s="18"/>
      <c r="P359" s="18"/>
      <c r="Q359" s="18"/>
      <c r="R359" s="18"/>
      <c r="S359" s="18"/>
      <c r="T359" s="18"/>
      <c r="U359" s="18"/>
      <c r="V359" s="18"/>
      <c r="W359" s="18"/>
      <c r="X359" s="18"/>
      <c r="Y359" s="18"/>
      <c r="Z359" s="18"/>
      <c r="AA359" s="18"/>
      <c r="AB359" s="18"/>
      <c r="AC359" s="18"/>
      <c r="AD359" s="18"/>
      <c r="AE359" s="18"/>
      <c r="AF359" s="18"/>
      <c r="AG359" s="18"/>
    </row>
    <row r="360" spans="1:33" ht="16.5" customHeight="1" x14ac:dyDescent="0.3">
      <c r="A360" s="18"/>
      <c r="B360" s="18"/>
      <c r="C360" s="191"/>
      <c r="D360" s="191"/>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row>
    <row r="361" spans="1:33" ht="16.5" customHeight="1" x14ac:dyDescent="0.3">
      <c r="A361" s="18"/>
      <c r="B361" s="18"/>
      <c r="C361" s="191"/>
      <c r="D361" s="191"/>
      <c r="E361" s="18"/>
      <c r="F361" s="18"/>
      <c r="G361" s="18"/>
      <c r="H361" s="18"/>
      <c r="I361" s="18"/>
      <c r="J361" s="18"/>
      <c r="K361" s="18"/>
      <c r="L361" s="18"/>
      <c r="M361" s="18"/>
      <c r="N361" s="18"/>
      <c r="O361" s="18"/>
      <c r="P361" s="18"/>
      <c r="Q361" s="18"/>
      <c r="R361" s="18"/>
      <c r="S361" s="18"/>
      <c r="T361" s="18"/>
      <c r="U361" s="18"/>
      <c r="V361" s="18"/>
      <c r="W361" s="18"/>
      <c r="X361" s="18"/>
      <c r="Y361" s="18"/>
      <c r="Z361" s="18"/>
      <c r="AA361" s="18"/>
      <c r="AB361" s="18"/>
      <c r="AC361" s="18"/>
      <c r="AD361" s="18"/>
      <c r="AE361" s="18"/>
      <c r="AF361" s="18"/>
      <c r="AG361" s="18"/>
    </row>
    <row r="362" spans="1:33" ht="16.5" customHeight="1" x14ac:dyDescent="0.3">
      <c r="A362" s="18"/>
      <c r="B362" s="18"/>
      <c r="C362" s="191"/>
      <c r="D362" s="191"/>
      <c r="E362" s="18"/>
      <c r="F362" s="18"/>
      <c r="G362" s="18"/>
      <c r="H362" s="18"/>
      <c r="I362" s="18"/>
      <c r="J362" s="18"/>
      <c r="K362" s="18"/>
      <c r="L362" s="18"/>
      <c r="M362" s="18"/>
      <c r="N362" s="18"/>
      <c r="O362" s="18"/>
      <c r="P362" s="18"/>
      <c r="Q362" s="18"/>
      <c r="R362" s="18"/>
      <c r="S362" s="18"/>
      <c r="T362" s="18"/>
      <c r="U362" s="18"/>
      <c r="V362" s="18"/>
      <c r="W362" s="18"/>
      <c r="X362" s="18"/>
      <c r="Y362" s="18"/>
      <c r="Z362" s="18"/>
      <c r="AA362" s="18"/>
      <c r="AB362" s="18"/>
      <c r="AC362" s="18"/>
      <c r="AD362" s="18"/>
      <c r="AE362" s="18"/>
      <c r="AF362" s="18"/>
      <c r="AG362" s="18"/>
    </row>
    <row r="363" spans="1:33" ht="16.5" customHeight="1" x14ac:dyDescent="0.3">
      <c r="A363" s="18"/>
      <c r="B363" s="18"/>
      <c r="C363" s="191"/>
      <c r="D363" s="191"/>
      <c r="E363" s="18"/>
      <c r="F363" s="18"/>
      <c r="G363" s="18"/>
      <c r="H363" s="18"/>
      <c r="I363" s="18"/>
      <c r="J363" s="18"/>
      <c r="K363" s="18"/>
      <c r="L363" s="18"/>
      <c r="M363" s="18"/>
      <c r="N363" s="18"/>
      <c r="O363" s="18"/>
      <c r="P363" s="18"/>
      <c r="Q363" s="18"/>
      <c r="R363" s="18"/>
      <c r="S363" s="18"/>
      <c r="T363" s="18"/>
      <c r="U363" s="18"/>
      <c r="V363" s="18"/>
      <c r="W363" s="18"/>
      <c r="X363" s="18"/>
      <c r="Y363" s="18"/>
      <c r="Z363" s="18"/>
      <c r="AA363" s="18"/>
      <c r="AB363" s="18"/>
      <c r="AC363" s="18"/>
      <c r="AD363" s="18"/>
      <c r="AE363" s="18"/>
      <c r="AF363" s="18"/>
      <c r="AG363" s="18"/>
    </row>
    <row r="364" spans="1:33" ht="16.5" customHeight="1" x14ac:dyDescent="0.3">
      <c r="A364" s="18"/>
      <c r="B364" s="18"/>
      <c r="C364" s="191"/>
      <c r="D364" s="191"/>
      <c r="E364" s="18"/>
      <c r="F364" s="18"/>
      <c r="G364" s="18"/>
      <c r="H364" s="18"/>
      <c r="I364" s="18"/>
      <c r="J364" s="18"/>
      <c r="K364" s="18"/>
      <c r="L364" s="18"/>
      <c r="M364" s="18"/>
      <c r="N364" s="18"/>
      <c r="O364" s="18"/>
      <c r="P364" s="18"/>
      <c r="Q364" s="18"/>
      <c r="R364" s="18"/>
      <c r="S364" s="18"/>
      <c r="T364" s="18"/>
      <c r="U364" s="18"/>
      <c r="V364" s="18"/>
      <c r="W364" s="18"/>
      <c r="X364" s="18"/>
      <c r="Y364" s="18"/>
      <c r="Z364" s="18"/>
      <c r="AA364" s="18"/>
      <c r="AB364" s="18"/>
      <c r="AC364" s="18"/>
      <c r="AD364" s="18"/>
      <c r="AE364" s="18"/>
      <c r="AF364" s="18"/>
      <c r="AG364" s="18"/>
    </row>
    <row r="365" spans="1:33" ht="16.5" customHeight="1" x14ac:dyDescent="0.3">
      <c r="A365" s="18"/>
      <c r="B365" s="18"/>
      <c r="C365" s="191"/>
      <c r="D365" s="191"/>
      <c r="E365" s="18"/>
      <c r="F365" s="18"/>
      <c r="G365" s="18"/>
      <c r="H365" s="18"/>
      <c r="I365" s="18"/>
      <c r="J365" s="18"/>
      <c r="K365" s="18"/>
      <c r="L365" s="18"/>
      <c r="M365" s="18"/>
      <c r="N365" s="18"/>
      <c r="O365" s="18"/>
      <c r="P365" s="18"/>
      <c r="Q365" s="18"/>
      <c r="R365" s="18"/>
      <c r="S365" s="18"/>
      <c r="T365" s="18"/>
      <c r="U365" s="18"/>
      <c r="V365" s="18"/>
      <c r="W365" s="18"/>
      <c r="X365" s="18"/>
      <c r="Y365" s="18"/>
      <c r="Z365" s="18"/>
      <c r="AA365" s="18"/>
      <c r="AB365" s="18"/>
      <c r="AC365" s="18"/>
      <c r="AD365" s="18"/>
      <c r="AE365" s="18"/>
      <c r="AF365" s="18"/>
      <c r="AG365" s="18"/>
    </row>
    <row r="366" spans="1:33" ht="16.5" customHeight="1" x14ac:dyDescent="0.3">
      <c r="A366" s="18"/>
      <c r="B366" s="18"/>
      <c r="C366" s="191"/>
      <c r="D366" s="191"/>
      <c r="E366" s="18"/>
      <c r="F366" s="18"/>
      <c r="G366" s="18"/>
      <c r="H366" s="18"/>
      <c r="I366" s="18"/>
      <c r="J366" s="18"/>
      <c r="K366" s="18"/>
      <c r="L366" s="18"/>
      <c r="M366" s="18"/>
      <c r="N366" s="18"/>
      <c r="O366" s="18"/>
      <c r="P366" s="18"/>
      <c r="Q366" s="18"/>
      <c r="R366" s="18"/>
      <c r="S366" s="18"/>
      <c r="T366" s="18"/>
      <c r="U366" s="18"/>
      <c r="V366" s="18"/>
      <c r="W366" s="18"/>
      <c r="X366" s="18"/>
      <c r="Y366" s="18"/>
      <c r="Z366" s="18"/>
      <c r="AA366" s="18"/>
      <c r="AB366" s="18"/>
      <c r="AC366" s="18"/>
      <c r="AD366" s="18"/>
      <c r="AE366" s="18"/>
      <c r="AF366" s="18"/>
      <c r="AG366" s="18"/>
    </row>
    <row r="367" spans="1:33" ht="16.5" customHeight="1" x14ac:dyDescent="0.3">
      <c r="A367" s="18"/>
      <c r="B367" s="18"/>
      <c r="C367" s="191"/>
      <c r="D367" s="191"/>
      <c r="E367" s="18"/>
      <c r="F367" s="18"/>
      <c r="G367" s="18"/>
      <c r="H367" s="18"/>
      <c r="I367" s="18"/>
      <c r="J367" s="18"/>
      <c r="K367" s="18"/>
      <c r="L367" s="18"/>
      <c r="M367" s="18"/>
      <c r="N367" s="18"/>
      <c r="O367" s="18"/>
      <c r="P367" s="18"/>
      <c r="Q367" s="18"/>
      <c r="R367" s="18"/>
      <c r="S367" s="18"/>
      <c r="T367" s="18"/>
      <c r="U367" s="18"/>
      <c r="V367" s="18"/>
      <c r="W367" s="18"/>
      <c r="X367" s="18"/>
      <c r="Y367" s="18"/>
      <c r="Z367" s="18"/>
      <c r="AA367" s="18"/>
      <c r="AB367" s="18"/>
      <c r="AC367" s="18"/>
      <c r="AD367" s="18"/>
      <c r="AE367" s="18"/>
      <c r="AF367" s="18"/>
      <c r="AG367" s="18"/>
    </row>
    <row r="368" spans="1:33" ht="16.5" customHeight="1" x14ac:dyDescent="0.3">
      <c r="A368" s="18"/>
      <c r="B368" s="18"/>
      <c r="C368" s="191"/>
      <c r="D368" s="191"/>
      <c r="E368" s="18"/>
      <c r="F368" s="18"/>
      <c r="G368" s="18"/>
      <c r="H368" s="18"/>
      <c r="I368" s="18"/>
      <c r="J368" s="18"/>
      <c r="K368" s="18"/>
      <c r="L368" s="18"/>
      <c r="M368" s="18"/>
      <c r="N368" s="18"/>
      <c r="O368" s="18"/>
      <c r="P368" s="18"/>
      <c r="Q368" s="18"/>
      <c r="R368" s="18"/>
      <c r="S368" s="18"/>
      <c r="T368" s="18"/>
      <c r="U368" s="18"/>
      <c r="V368" s="18"/>
      <c r="W368" s="18"/>
      <c r="X368" s="18"/>
      <c r="Y368" s="18"/>
      <c r="Z368" s="18"/>
      <c r="AA368" s="18"/>
      <c r="AB368" s="18"/>
      <c r="AC368" s="18"/>
      <c r="AD368" s="18"/>
      <c r="AE368" s="18"/>
      <c r="AF368" s="18"/>
      <c r="AG368" s="18"/>
    </row>
    <row r="369" spans="1:33" ht="16.5" customHeight="1" x14ac:dyDescent="0.3">
      <c r="A369" s="18"/>
      <c r="B369" s="18"/>
      <c r="C369" s="191"/>
      <c r="D369" s="191"/>
      <c r="E369" s="18"/>
      <c r="F369" s="18"/>
      <c r="G369" s="18"/>
      <c r="H369" s="18"/>
      <c r="I369" s="18"/>
      <c r="J369" s="18"/>
      <c r="K369" s="18"/>
      <c r="L369" s="18"/>
      <c r="M369" s="18"/>
      <c r="N369" s="18"/>
      <c r="O369" s="18"/>
      <c r="P369" s="18"/>
      <c r="Q369" s="18"/>
      <c r="R369" s="18"/>
      <c r="S369" s="18"/>
      <c r="T369" s="18"/>
      <c r="U369" s="18"/>
      <c r="V369" s="18"/>
      <c r="W369" s="18"/>
      <c r="X369" s="18"/>
      <c r="Y369" s="18"/>
      <c r="Z369" s="18"/>
      <c r="AA369" s="18"/>
      <c r="AB369" s="18"/>
      <c r="AC369" s="18"/>
      <c r="AD369" s="18"/>
      <c r="AE369" s="18"/>
      <c r="AF369" s="18"/>
      <c r="AG369" s="18"/>
    </row>
    <row r="370" spans="1:33" ht="16.5" customHeight="1" x14ac:dyDescent="0.3">
      <c r="A370" s="18"/>
      <c r="B370" s="18"/>
      <c r="C370" s="191"/>
      <c r="D370" s="191"/>
      <c r="E370" s="18"/>
      <c r="F370" s="18"/>
      <c r="G370" s="18"/>
      <c r="H370" s="18"/>
      <c r="I370" s="18"/>
      <c r="J370" s="18"/>
      <c r="K370" s="18"/>
      <c r="L370" s="18"/>
      <c r="M370" s="18"/>
      <c r="N370" s="18"/>
      <c r="O370" s="18"/>
      <c r="P370" s="18"/>
      <c r="Q370" s="18"/>
      <c r="R370" s="18"/>
      <c r="S370" s="18"/>
      <c r="T370" s="18"/>
      <c r="U370" s="18"/>
      <c r="V370" s="18"/>
      <c r="W370" s="18"/>
      <c r="X370" s="18"/>
      <c r="Y370" s="18"/>
      <c r="Z370" s="18"/>
      <c r="AA370" s="18"/>
      <c r="AB370" s="18"/>
      <c r="AC370" s="18"/>
      <c r="AD370" s="18"/>
      <c r="AE370" s="18"/>
      <c r="AF370" s="18"/>
      <c r="AG370" s="18"/>
    </row>
    <row r="371" spans="1:33" ht="16.5" customHeight="1" x14ac:dyDescent="0.3">
      <c r="A371" s="18"/>
      <c r="B371" s="18"/>
      <c r="C371" s="191"/>
      <c r="D371" s="191"/>
      <c r="E371" s="18"/>
      <c r="F371" s="18"/>
      <c r="G371" s="18"/>
      <c r="H371" s="18"/>
      <c r="I371" s="18"/>
      <c r="J371" s="18"/>
      <c r="K371" s="18"/>
      <c r="L371" s="18"/>
      <c r="M371" s="18"/>
      <c r="N371" s="18"/>
      <c r="O371" s="18"/>
      <c r="P371" s="18"/>
      <c r="Q371" s="18"/>
      <c r="R371" s="18"/>
      <c r="S371" s="18"/>
      <c r="T371" s="18"/>
      <c r="U371" s="18"/>
      <c r="V371" s="18"/>
      <c r="W371" s="18"/>
      <c r="X371" s="18"/>
      <c r="Y371" s="18"/>
      <c r="Z371" s="18"/>
      <c r="AA371" s="18"/>
      <c r="AB371" s="18"/>
      <c r="AC371" s="18"/>
      <c r="AD371" s="18"/>
      <c r="AE371" s="18"/>
      <c r="AF371" s="18"/>
      <c r="AG371" s="18"/>
    </row>
    <row r="372" spans="1:33" ht="16.5" customHeight="1" x14ac:dyDescent="0.3">
      <c r="A372" s="18"/>
      <c r="B372" s="18"/>
      <c r="C372" s="191"/>
      <c r="D372" s="191"/>
      <c r="E372" s="18"/>
      <c r="F372" s="18"/>
      <c r="G372" s="18"/>
      <c r="H372" s="18"/>
      <c r="I372" s="18"/>
      <c r="J372" s="18"/>
      <c r="K372" s="18"/>
      <c r="L372" s="18"/>
      <c r="M372" s="18"/>
      <c r="N372" s="18"/>
      <c r="O372" s="18"/>
      <c r="P372" s="18"/>
      <c r="Q372" s="18"/>
      <c r="R372" s="18"/>
      <c r="S372" s="18"/>
      <c r="T372" s="18"/>
      <c r="U372" s="18"/>
      <c r="V372" s="18"/>
      <c r="W372" s="18"/>
      <c r="X372" s="18"/>
      <c r="Y372" s="18"/>
      <c r="Z372" s="18"/>
      <c r="AA372" s="18"/>
      <c r="AB372" s="18"/>
      <c r="AC372" s="18"/>
      <c r="AD372" s="18"/>
      <c r="AE372" s="18"/>
      <c r="AF372" s="18"/>
      <c r="AG372" s="18"/>
    </row>
    <row r="373" spans="1:33" ht="16.5" customHeight="1" x14ac:dyDescent="0.3">
      <c r="A373" s="18"/>
      <c r="B373" s="18"/>
      <c r="C373" s="191"/>
      <c r="D373" s="191"/>
      <c r="E373" s="18"/>
      <c r="F373" s="18"/>
      <c r="G373" s="18"/>
      <c r="H373" s="18"/>
      <c r="I373" s="18"/>
      <c r="J373" s="18"/>
      <c r="K373" s="18"/>
      <c r="L373" s="18"/>
      <c r="M373" s="18"/>
      <c r="N373" s="18"/>
      <c r="O373" s="18"/>
      <c r="P373" s="18"/>
      <c r="Q373" s="18"/>
      <c r="R373" s="18"/>
      <c r="S373" s="18"/>
      <c r="T373" s="18"/>
      <c r="U373" s="18"/>
      <c r="V373" s="18"/>
      <c r="W373" s="18"/>
      <c r="X373" s="18"/>
      <c r="Y373" s="18"/>
      <c r="Z373" s="18"/>
      <c r="AA373" s="18"/>
      <c r="AB373" s="18"/>
      <c r="AC373" s="18"/>
      <c r="AD373" s="18"/>
      <c r="AE373" s="18"/>
      <c r="AF373" s="18"/>
      <c r="AG373" s="18"/>
    </row>
    <row r="374" spans="1:33" ht="16.5" customHeight="1" x14ac:dyDescent="0.3">
      <c r="A374" s="18"/>
      <c r="B374" s="18"/>
      <c r="C374" s="191"/>
      <c r="D374" s="191"/>
      <c r="E374" s="18"/>
      <c r="F374" s="18"/>
      <c r="G374" s="18"/>
      <c r="H374" s="18"/>
      <c r="I374" s="18"/>
      <c r="J374" s="18"/>
      <c r="K374" s="18"/>
      <c r="L374" s="18"/>
      <c r="M374" s="18"/>
      <c r="N374" s="18"/>
      <c r="O374" s="18"/>
      <c r="P374" s="18"/>
      <c r="Q374" s="18"/>
      <c r="R374" s="18"/>
      <c r="S374" s="18"/>
      <c r="T374" s="18"/>
      <c r="U374" s="18"/>
      <c r="V374" s="18"/>
      <c r="W374" s="18"/>
      <c r="X374" s="18"/>
      <c r="Y374" s="18"/>
      <c r="Z374" s="18"/>
      <c r="AA374" s="18"/>
      <c r="AB374" s="18"/>
      <c r="AC374" s="18"/>
      <c r="AD374" s="18"/>
      <c r="AE374" s="18"/>
      <c r="AF374" s="18"/>
      <c r="AG374" s="18"/>
    </row>
    <row r="375" spans="1:33" ht="16.5" customHeight="1" x14ac:dyDescent="0.3">
      <c r="A375" s="18"/>
      <c r="B375" s="18"/>
      <c r="C375" s="191"/>
      <c r="D375" s="191"/>
      <c r="E375" s="18"/>
      <c r="F375" s="18"/>
      <c r="G375" s="18"/>
      <c r="H375" s="18"/>
      <c r="I375" s="18"/>
      <c r="J375" s="18"/>
      <c r="K375" s="18"/>
      <c r="L375" s="18"/>
      <c r="M375" s="18"/>
      <c r="N375" s="18"/>
      <c r="O375" s="18"/>
      <c r="P375" s="18"/>
      <c r="Q375" s="18"/>
      <c r="R375" s="18"/>
      <c r="S375" s="18"/>
      <c r="T375" s="18"/>
      <c r="U375" s="18"/>
      <c r="V375" s="18"/>
      <c r="W375" s="18"/>
      <c r="X375" s="18"/>
      <c r="Y375" s="18"/>
      <c r="Z375" s="18"/>
      <c r="AA375" s="18"/>
      <c r="AB375" s="18"/>
      <c r="AC375" s="18"/>
      <c r="AD375" s="18"/>
      <c r="AE375" s="18"/>
      <c r="AF375" s="18"/>
      <c r="AG375" s="18"/>
    </row>
    <row r="376" spans="1:33" ht="16.5" customHeight="1" x14ac:dyDescent="0.3">
      <c r="A376" s="18"/>
      <c r="B376" s="18"/>
      <c r="C376" s="191"/>
      <c r="D376" s="191"/>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row>
    <row r="377" spans="1:33" ht="16.5" customHeight="1" x14ac:dyDescent="0.3">
      <c r="A377" s="18"/>
      <c r="B377" s="18"/>
      <c r="C377" s="191"/>
      <c r="D377" s="191"/>
      <c r="E377" s="18"/>
      <c r="F377" s="18"/>
      <c r="G377" s="18"/>
      <c r="H377" s="18"/>
      <c r="I377" s="18"/>
      <c r="J377" s="18"/>
      <c r="K377" s="18"/>
      <c r="L377" s="18"/>
      <c r="M377" s="18"/>
      <c r="N377" s="18"/>
      <c r="O377" s="18"/>
      <c r="P377" s="18"/>
      <c r="Q377" s="18"/>
      <c r="R377" s="18"/>
      <c r="S377" s="18"/>
      <c r="T377" s="18"/>
      <c r="U377" s="18"/>
      <c r="V377" s="18"/>
      <c r="W377" s="18"/>
      <c r="X377" s="18"/>
      <c r="Y377" s="18"/>
      <c r="Z377" s="18"/>
      <c r="AA377" s="18"/>
      <c r="AB377" s="18"/>
      <c r="AC377" s="18"/>
      <c r="AD377" s="18"/>
      <c r="AE377" s="18"/>
      <c r="AF377" s="18"/>
      <c r="AG377" s="18"/>
    </row>
    <row r="378" spans="1:33" ht="16.5" customHeight="1" x14ac:dyDescent="0.3">
      <c r="A378" s="18"/>
      <c r="B378" s="18"/>
      <c r="C378" s="191"/>
      <c r="D378" s="191"/>
      <c r="E378" s="18"/>
      <c r="F378" s="18"/>
      <c r="G378" s="18"/>
      <c r="H378" s="18"/>
      <c r="I378" s="18"/>
      <c r="J378" s="18"/>
      <c r="K378" s="18"/>
      <c r="L378" s="18"/>
      <c r="M378" s="18"/>
      <c r="N378" s="18"/>
      <c r="O378" s="18"/>
      <c r="P378" s="18"/>
      <c r="Q378" s="18"/>
      <c r="R378" s="18"/>
      <c r="S378" s="18"/>
      <c r="T378" s="18"/>
      <c r="U378" s="18"/>
      <c r="V378" s="18"/>
      <c r="W378" s="18"/>
      <c r="X378" s="18"/>
      <c r="Y378" s="18"/>
      <c r="Z378" s="18"/>
      <c r="AA378" s="18"/>
      <c r="AB378" s="18"/>
      <c r="AC378" s="18"/>
      <c r="AD378" s="18"/>
      <c r="AE378" s="18"/>
      <c r="AF378" s="18"/>
      <c r="AG378" s="18"/>
    </row>
    <row r="379" spans="1:33" ht="16.5" customHeight="1" x14ac:dyDescent="0.3">
      <c r="A379" s="18"/>
      <c r="B379" s="18"/>
      <c r="C379" s="191"/>
      <c r="D379" s="191"/>
      <c r="E379" s="18"/>
      <c r="F379" s="18"/>
      <c r="G379" s="18"/>
      <c r="H379" s="18"/>
      <c r="I379" s="18"/>
      <c r="J379" s="18"/>
      <c r="K379" s="18"/>
      <c r="L379" s="18"/>
      <c r="M379" s="18"/>
      <c r="N379" s="18"/>
      <c r="O379" s="18"/>
      <c r="P379" s="18"/>
      <c r="Q379" s="18"/>
      <c r="R379" s="18"/>
      <c r="S379" s="18"/>
      <c r="T379" s="18"/>
      <c r="U379" s="18"/>
      <c r="V379" s="18"/>
      <c r="W379" s="18"/>
      <c r="X379" s="18"/>
      <c r="Y379" s="18"/>
      <c r="Z379" s="18"/>
      <c r="AA379" s="18"/>
      <c r="AB379" s="18"/>
      <c r="AC379" s="18"/>
      <c r="AD379" s="18"/>
      <c r="AE379" s="18"/>
      <c r="AF379" s="18"/>
      <c r="AG379" s="18"/>
    </row>
    <row r="380" spans="1:33" ht="16.5" customHeight="1" x14ac:dyDescent="0.3">
      <c r="A380" s="18"/>
      <c r="B380" s="18"/>
      <c r="C380" s="191"/>
      <c r="D380" s="191"/>
      <c r="E380" s="18"/>
      <c r="F380" s="18"/>
      <c r="G380" s="18"/>
      <c r="H380" s="18"/>
      <c r="I380" s="18"/>
      <c r="J380" s="18"/>
      <c r="K380" s="18"/>
      <c r="L380" s="18"/>
      <c r="M380" s="18"/>
      <c r="N380" s="18"/>
      <c r="O380" s="18"/>
      <c r="P380" s="18"/>
      <c r="Q380" s="18"/>
      <c r="R380" s="18"/>
      <c r="S380" s="18"/>
      <c r="T380" s="18"/>
      <c r="U380" s="18"/>
      <c r="V380" s="18"/>
      <c r="W380" s="18"/>
      <c r="X380" s="18"/>
      <c r="Y380" s="18"/>
      <c r="Z380" s="18"/>
      <c r="AA380" s="18"/>
      <c r="AB380" s="18"/>
      <c r="AC380" s="18"/>
      <c r="AD380" s="18"/>
      <c r="AE380" s="18"/>
      <c r="AF380" s="18"/>
      <c r="AG380" s="18"/>
    </row>
    <row r="381" spans="1:33" ht="16.5" customHeight="1" x14ac:dyDescent="0.3">
      <c r="A381" s="18"/>
      <c r="B381" s="18"/>
      <c r="C381" s="191"/>
      <c r="D381" s="191"/>
      <c r="E381" s="18"/>
      <c r="F381" s="18"/>
      <c r="G381" s="18"/>
      <c r="H381" s="18"/>
      <c r="I381" s="18"/>
      <c r="J381" s="18"/>
      <c r="K381" s="18"/>
      <c r="L381" s="18"/>
      <c r="M381" s="18"/>
      <c r="N381" s="18"/>
      <c r="O381" s="18"/>
      <c r="P381" s="18"/>
      <c r="Q381" s="18"/>
      <c r="R381" s="18"/>
      <c r="S381" s="18"/>
      <c r="T381" s="18"/>
      <c r="U381" s="18"/>
      <c r="V381" s="18"/>
      <c r="W381" s="18"/>
      <c r="X381" s="18"/>
      <c r="Y381" s="18"/>
      <c r="Z381" s="18"/>
      <c r="AA381" s="18"/>
      <c r="AB381" s="18"/>
      <c r="AC381" s="18"/>
      <c r="AD381" s="18"/>
      <c r="AE381" s="18"/>
      <c r="AF381" s="18"/>
      <c r="AG381" s="18"/>
    </row>
    <row r="382" spans="1:33" ht="16.5" customHeight="1" x14ac:dyDescent="0.3">
      <c r="A382" s="18"/>
      <c r="B382" s="18"/>
      <c r="C382" s="191"/>
      <c r="D382" s="191"/>
      <c r="E382" s="18"/>
      <c r="F382" s="18"/>
      <c r="G382" s="18"/>
      <c r="H382" s="18"/>
      <c r="I382" s="18"/>
      <c r="J382" s="18"/>
      <c r="K382" s="18"/>
      <c r="L382" s="18"/>
      <c r="M382" s="18"/>
      <c r="N382" s="18"/>
      <c r="O382" s="18"/>
      <c r="P382" s="18"/>
      <c r="Q382" s="18"/>
      <c r="R382" s="18"/>
      <c r="S382" s="18"/>
      <c r="T382" s="18"/>
      <c r="U382" s="18"/>
      <c r="V382" s="18"/>
      <c r="W382" s="18"/>
      <c r="X382" s="18"/>
      <c r="Y382" s="18"/>
      <c r="Z382" s="18"/>
      <c r="AA382" s="18"/>
      <c r="AB382" s="18"/>
      <c r="AC382" s="18"/>
      <c r="AD382" s="18"/>
      <c r="AE382" s="18"/>
      <c r="AF382" s="18"/>
      <c r="AG382" s="18"/>
    </row>
    <row r="383" spans="1:33" ht="16.5" customHeight="1" x14ac:dyDescent="0.3">
      <c r="A383" s="18"/>
      <c r="B383" s="18"/>
      <c r="C383" s="191"/>
      <c r="D383" s="191"/>
      <c r="E383" s="18"/>
      <c r="F383" s="18"/>
      <c r="G383" s="18"/>
      <c r="H383" s="18"/>
      <c r="I383" s="18"/>
      <c r="J383" s="18"/>
      <c r="K383" s="18"/>
      <c r="L383" s="18"/>
      <c r="M383" s="18"/>
      <c r="N383" s="18"/>
      <c r="O383" s="18"/>
      <c r="P383" s="18"/>
      <c r="Q383" s="18"/>
      <c r="R383" s="18"/>
      <c r="S383" s="18"/>
      <c r="T383" s="18"/>
      <c r="U383" s="18"/>
      <c r="V383" s="18"/>
      <c r="W383" s="18"/>
      <c r="X383" s="18"/>
      <c r="Y383" s="18"/>
      <c r="Z383" s="18"/>
      <c r="AA383" s="18"/>
      <c r="AB383" s="18"/>
      <c r="AC383" s="18"/>
      <c r="AD383" s="18"/>
      <c r="AE383" s="18"/>
      <c r="AF383" s="18"/>
      <c r="AG383" s="18"/>
    </row>
    <row r="384" spans="1:33" ht="16.5" customHeight="1" x14ac:dyDescent="0.3">
      <c r="A384" s="18"/>
      <c r="B384" s="18"/>
      <c r="C384" s="191"/>
      <c r="D384" s="191"/>
      <c r="E384" s="18"/>
      <c r="F384" s="18"/>
      <c r="G384" s="18"/>
      <c r="H384" s="18"/>
      <c r="I384" s="18"/>
      <c r="J384" s="18"/>
      <c r="K384" s="18"/>
      <c r="L384" s="18"/>
      <c r="M384" s="18"/>
      <c r="N384" s="18"/>
      <c r="O384" s="18"/>
      <c r="P384" s="18"/>
      <c r="Q384" s="18"/>
      <c r="R384" s="18"/>
      <c r="S384" s="18"/>
      <c r="T384" s="18"/>
      <c r="U384" s="18"/>
      <c r="V384" s="18"/>
      <c r="W384" s="18"/>
      <c r="X384" s="18"/>
      <c r="Y384" s="18"/>
      <c r="Z384" s="18"/>
      <c r="AA384" s="18"/>
      <c r="AB384" s="18"/>
      <c r="AC384" s="18"/>
      <c r="AD384" s="18"/>
      <c r="AE384" s="18"/>
      <c r="AF384" s="18"/>
      <c r="AG384" s="18"/>
    </row>
    <row r="385" spans="1:33" ht="16.5" customHeight="1" x14ac:dyDescent="0.3">
      <c r="A385" s="18"/>
      <c r="B385" s="18"/>
      <c r="C385" s="191"/>
      <c r="D385" s="191"/>
      <c r="E385" s="18"/>
      <c r="F385" s="18"/>
      <c r="G385" s="18"/>
      <c r="H385" s="18"/>
      <c r="I385" s="18"/>
      <c r="J385" s="18"/>
      <c r="K385" s="18"/>
      <c r="L385" s="18"/>
      <c r="M385" s="18"/>
      <c r="N385" s="18"/>
      <c r="O385" s="18"/>
      <c r="P385" s="18"/>
      <c r="Q385" s="18"/>
      <c r="R385" s="18"/>
      <c r="S385" s="18"/>
      <c r="T385" s="18"/>
      <c r="U385" s="18"/>
      <c r="V385" s="18"/>
      <c r="W385" s="18"/>
      <c r="X385" s="18"/>
      <c r="Y385" s="18"/>
      <c r="Z385" s="18"/>
      <c r="AA385" s="18"/>
      <c r="AB385" s="18"/>
      <c r="AC385" s="18"/>
      <c r="AD385" s="18"/>
      <c r="AE385" s="18"/>
      <c r="AF385" s="18"/>
      <c r="AG385" s="18"/>
    </row>
    <row r="386" spans="1:33" ht="16.5" customHeight="1" x14ac:dyDescent="0.3">
      <c r="A386" s="18"/>
      <c r="B386" s="18"/>
      <c r="C386" s="191"/>
      <c r="D386" s="191"/>
      <c r="E386" s="18"/>
      <c r="F386" s="18"/>
      <c r="G386" s="18"/>
      <c r="H386" s="18"/>
      <c r="I386" s="18"/>
      <c r="J386" s="18"/>
      <c r="K386" s="18"/>
      <c r="L386" s="18"/>
      <c r="M386" s="18"/>
      <c r="N386" s="18"/>
      <c r="O386" s="18"/>
      <c r="P386" s="18"/>
      <c r="Q386" s="18"/>
      <c r="R386" s="18"/>
      <c r="S386" s="18"/>
      <c r="T386" s="18"/>
      <c r="U386" s="18"/>
      <c r="V386" s="18"/>
      <c r="W386" s="18"/>
      <c r="X386" s="18"/>
      <c r="Y386" s="18"/>
      <c r="Z386" s="18"/>
      <c r="AA386" s="18"/>
      <c r="AB386" s="18"/>
      <c r="AC386" s="18"/>
      <c r="AD386" s="18"/>
      <c r="AE386" s="18"/>
      <c r="AF386" s="18"/>
      <c r="AG386" s="18"/>
    </row>
    <row r="387" spans="1:33" ht="16.5" customHeight="1" x14ac:dyDescent="0.3">
      <c r="A387" s="18"/>
      <c r="B387" s="18"/>
      <c r="C387" s="191"/>
      <c r="D387" s="191"/>
      <c r="E387" s="18"/>
      <c r="F387" s="18"/>
      <c r="G387" s="18"/>
      <c r="H387" s="18"/>
      <c r="I387" s="18"/>
      <c r="J387" s="18"/>
      <c r="K387" s="18"/>
      <c r="L387" s="18"/>
      <c r="M387" s="18"/>
      <c r="N387" s="18"/>
      <c r="O387" s="18"/>
      <c r="P387" s="18"/>
      <c r="Q387" s="18"/>
      <c r="R387" s="18"/>
      <c r="S387" s="18"/>
      <c r="T387" s="18"/>
      <c r="U387" s="18"/>
      <c r="V387" s="18"/>
      <c r="W387" s="18"/>
      <c r="X387" s="18"/>
      <c r="Y387" s="18"/>
      <c r="Z387" s="18"/>
      <c r="AA387" s="18"/>
      <c r="AB387" s="18"/>
      <c r="AC387" s="18"/>
      <c r="AD387" s="18"/>
      <c r="AE387" s="18"/>
      <c r="AF387" s="18"/>
      <c r="AG387" s="18"/>
    </row>
    <row r="388" spans="1:33" ht="16.5" customHeight="1" x14ac:dyDescent="0.3">
      <c r="A388" s="18"/>
      <c r="B388" s="18"/>
      <c r="C388" s="191"/>
      <c r="D388" s="191"/>
      <c r="E388" s="18"/>
      <c r="F388" s="18"/>
      <c r="G388" s="18"/>
      <c r="H388" s="18"/>
      <c r="I388" s="18"/>
      <c r="J388" s="18"/>
      <c r="K388" s="18"/>
      <c r="L388" s="18"/>
      <c r="M388" s="18"/>
      <c r="N388" s="18"/>
      <c r="O388" s="18"/>
      <c r="P388" s="18"/>
      <c r="Q388" s="18"/>
      <c r="R388" s="18"/>
      <c r="S388" s="18"/>
      <c r="T388" s="18"/>
      <c r="U388" s="18"/>
      <c r="V388" s="18"/>
      <c r="W388" s="18"/>
      <c r="X388" s="18"/>
      <c r="Y388" s="18"/>
      <c r="Z388" s="18"/>
      <c r="AA388" s="18"/>
      <c r="AB388" s="18"/>
      <c r="AC388" s="18"/>
      <c r="AD388" s="18"/>
      <c r="AE388" s="18"/>
      <c r="AF388" s="18"/>
      <c r="AG388" s="18"/>
    </row>
    <row r="389" spans="1:33" ht="16.5" customHeight="1" x14ac:dyDescent="0.3">
      <c r="A389" s="18"/>
      <c r="B389" s="18"/>
      <c r="C389" s="191"/>
      <c r="D389" s="191"/>
      <c r="E389" s="18"/>
      <c r="F389" s="18"/>
      <c r="G389" s="18"/>
      <c r="H389" s="18"/>
      <c r="I389" s="18"/>
      <c r="J389" s="18"/>
      <c r="K389" s="18"/>
      <c r="L389" s="18"/>
      <c r="M389" s="18"/>
      <c r="N389" s="18"/>
      <c r="O389" s="18"/>
      <c r="P389" s="18"/>
      <c r="Q389" s="18"/>
      <c r="R389" s="18"/>
      <c r="S389" s="18"/>
      <c r="T389" s="18"/>
      <c r="U389" s="18"/>
      <c r="V389" s="18"/>
      <c r="W389" s="18"/>
      <c r="X389" s="18"/>
      <c r="Y389" s="18"/>
      <c r="Z389" s="18"/>
      <c r="AA389" s="18"/>
      <c r="AB389" s="18"/>
      <c r="AC389" s="18"/>
      <c r="AD389" s="18"/>
      <c r="AE389" s="18"/>
      <c r="AF389" s="18"/>
      <c r="AG389" s="18"/>
    </row>
    <row r="390" spans="1:33" ht="16.5" customHeight="1" x14ac:dyDescent="0.3">
      <c r="A390" s="18"/>
      <c r="B390" s="18"/>
      <c r="C390" s="191"/>
      <c r="D390" s="191"/>
      <c r="E390" s="18"/>
      <c r="F390" s="18"/>
      <c r="G390" s="18"/>
      <c r="H390" s="18"/>
      <c r="I390" s="18"/>
      <c r="J390" s="18"/>
      <c r="K390" s="18"/>
      <c r="L390" s="18"/>
      <c r="M390" s="18"/>
      <c r="N390" s="18"/>
      <c r="O390" s="18"/>
      <c r="P390" s="18"/>
      <c r="Q390" s="18"/>
      <c r="R390" s="18"/>
      <c r="S390" s="18"/>
      <c r="T390" s="18"/>
      <c r="U390" s="18"/>
      <c r="V390" s="18"/>
      <c r="W390" s="18"/>
      <c r="X390" s="18"/>
      <c r="Y390" s="18"/>
      <c r="Z390" s="18"/>
      <c r="AA390" s="18"/>
      <c r="AB390" s="18"/>
      <c r="AC390" s="18"/>
      <c r="AD390" s="18"/>
      <c r="AE390" s="18"/>
      <c r="AF390" s="18"/>
      <c r="AG390" s="18"/>
    </row>
    <row r="391" spans="1:33" ht="16.5" customHeight="1" x14ac:dyDescent="0.3">
      <c r="A391" s="18"/>
      <c r="B391" s="18"/>
      <c r="C391" s="191"/>
      <c r="D391" s="191"/>
      <c r="E391" s="18"/>
      <c r="F391" s="18"/>
      <c r="G391" s="18"/>
      <c r="H391" s="18"/>
      <c r="I391" s="18"/>
      <c r="J391" s="18"/>
      <c r="K391" s="18"/>
      <c r="L391" s="18"/>
      <c r="M391" s="18"/>
      <c r="N391" s="18"/>
      <c r="O391" s="18"/>
      <c r="P391" s="18"/>
      <c r="Q391" s="18"/>
      <c r="R391" s="18"/>
      <c r="S391" s="18"/>
      <c r="T391" s="18"/>
      <c r="U391" s="18"/>
      <c r="V391" s="18"/>
      <c r="W391" s="18"/>
      <c r="X391" s="18"/>
      <c r="Y391" s="18"/>
      <c r="Z391" s="18"/>
      <c r="AA391" s="18"/>
      <c r="AB391" s="18"/>
      <c r="AC391" s="18"/>
      <c r="AD391" s="18"/>
      <c r="AE391" s="18"/>
      <c r="AF391" s="18"/>
      <c r="AG391" s="18"/>
    </row>
    <row r="392" spans="1:33" ht="16.5" customHeight="1" x14ac:dyDescent="0.3">
      <c r="A392" s="18"/>
      <c r="B392" s="18"/>
      <c r="C392" s="191"/>
      <c r="D392" s="191"/>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row>
    <row r="393" spans="1:33" ht="16.5" customHeight="1" x14ac:dyDescent="0.3">
      <c r="A393" s="18"/>
      <c r="B393" s="18"/>
      <c r="C393" s="191"/>
      <c r="D393" s="191"/>
      <c r="E393" s="18"/>
      <c r="F393" s="18"/>
      <c r="G393" s="18"/>
      <c r="H393" s="18"/>
      <c r="I393" s="18"/>
      <c r="J393" s="18"/>
      <c r="K393" s="18"/>
      <c r="L393" s="18"/>
      <c r="M393" s="18"/>
      <c r="N393" s="18"/>
      <c r="O393" s="18"/>
      <c r="P393" s="18"/>
      <c r="Q393" s="18"/>
      <c r="R393" s="18"/>
      <c r="S393" s="18"/>
      <c r="T393" s="18"/>
      <c r="U393" s="18"/>
      <c r="V393" s="18"/>
      <c r="W393" s="18"/>
      <c r="X393" s="18"/>
      <c r="Y393" s="18"/>
      <c r="Z393" s="18"/>
      <c r="AA393" s="18"/>
      <c r="AB393" s="18"/>
      <c r="AC393" s="18"/>
      <c r="AD393" s="18"/>
      <c r="AE393" s="18"/>
      <c r="AF393" s="18"/>
      <c r="AG393" s="18"/>
    </row>
    <row r="394" spans="1:33" ht="16.5" customHeight="1" x14ac:dyDescent="0.3">
      <c r="A394" s="18"/>
      <c r="B394" s="18"/>
      <c r="C394" s="191"/>
      <c r="D394" s="191"/>
      <c r="E394" s="18"/>
      <c r="F394" s="18"/>
      <c r="G394" s="18"/>
      <c r="H394" s="18"/>
      <c r="I394" s="18"/>
      <c r="J394" s="18"/>
      <c r="K394" s="18"/>
      <c r="L394" s="18"/>
      <c r="M394" s="18"/>
      <c r="N394" s="18"/>
      <c r="O394" s="18"/>
      <c r="P394" s="18"/>
      <c r="Q394" s="18"/>
      <c r="R394" s="18"/>
      <c r="S394" s="18"/>
      <c r="T394" s="18"/>
      <c r="U394" s="18"/>
      <c r="V394" s="18"/>
      <c r="W394" s="18"/>
      <c r="X394" s="18"/>
      <c r="Y394" s="18"/>
      <c r="Z394" s="18"/>
      <c r="AA394" s="18"/>
      <c r="AB394" s="18"/>
      <c r="AC394" s="18"/>
      <c r="AD394" s="18"/>
      <c r="AE394" s="18"/>
      <c r="AF394" s="18"/>
      <c r="AG394" s="18"/>
    </row>
    <row r="395" spans="1:33" ht="16.5" customHeight="1" x14ac:dyDescent="0.3">
      <c r="A395" s="18"/>
      <c r="B395" s="18"/>
      <c r="C395" s="191"/>
      <c r="D395" s="191"/>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row>
    <row r="396" spans="1:33" ht="16.5" customHeight="1" x14ac:dyDescent="0.3">
      <c r="A396" s="18"/>
      <c r="B396" s="18"/>
      <c r="C396" s="191"/>
      <c r="D396" s="191"/>
      <c r="E396" s="18"/>
      <c r="F396" s="18"/>
      <c r="G396" s="18"/>
      <c r="H396" s="18"/>
      <c r="I396" s="18"/>
      <c r="J396" s="18"/>
      <c r="K396" s="18"/>
      <c r="L396" s="18"/>
      <c r="M396" s="18"/>
      <c r="N396" s="18"/>
      <c r="O396" s="18"/>
      <c r="P396" s="18"/>
      <c r="Q396" s="18"/>
      <c r="R396" s="18"/>
      <c r="S396" s="18"/>
      <c r="T396" s="18"/>
      <c r="U396" s="18"/>
      <c r="V396" s="18"/>
      <c r="W396" s="18"/>
      <c r="X396" s="18"/>
      <c r="Y396" s="18"/>
      <c r="Z396" s="18"/>
      <c r="AA396" s="18"/>
      <c r="AB396" s="18"/>
      <c r="AC396" s="18"/>
      <c r="AD396" s="18"/>
      <c r="AE396" s="18"/>
      <c r="AF396" s="18"/>
      <c r="AG396" s="18"/>
    </row>
    <row r="397" spans="1:33" ht="16.5" customHeight="1" x14ac:dyDescent="0.3">
      <c r="A397" s="18"/>
      <c r="B397" s="18"/>
      <c r="C397" s="191"/>
      <c r="D397" s="191"/>
      <c r="E397" s="18"/>
      <c r="F397" s="18"/>
      <c r="G397" s="18"/>
      <c r="H397" s="18"/>
      <c r="I397" s="18"/>
      <c r="J397" s="18"/>
      <c r="K397" s="18"/>
      <c r="L397" s="18"/>
      <c r="M397" s="18"/>
      <c r="N397" s="18"/>
      <c r="O397" s="18"/>
      <c r="P397" s="18"/>
      <c r="Q397" s="18"/>
      <c r="R397" s="18"/>
      <c r="S397" s="18"/>
      <c r="T397" s="18"/>
      <c r="U397" s="18"/>
      <c r="V397" s="18"/>
      <c r="W397" s="18"/>
      <c r="X397" s="18"/>
      <c r="Y397" s="18"/>
      <c r="Z397" s="18"/>
      <c r="AA397" s="18"/>
      <c r="AB397" s="18"/>
      <c r="AC397" s="18"/>
      <c r="AD397" s="18"/>
      <c r="AE397" s="18"/>
      <c r="AF397" s="18"/>
      <c r="AG397" s="18"/>
    </row>
    <row r="398" spans="1:33" ht="16.5" customHeight="1" x14ac:dyDescent="0.3">
      <c r="A398" s="18"/>
      <c r="B398" s="18"/>
      <c r="C398" s="191"/>
      <c r="D398" s="191"/>
      <c r="E398" s="18"/>
      <c r="F398" s="18"/>
      <c r="G398" s="18"/>
      <c r="H398" s="18"/>
      <c r="I398" s="18"/>
      <c r="J398" s="18"/>
      <c r="K398" s="18"/>
      <c r="L398" s="18"/>
      <c r="M398" s="18"/>
      <c r="N398" s="18"/>
      <c r="O398" s="18"/>
      <c r="P398" s="18"/>
      <c r="Q398" s="18"/>
      <c r="R398" s="18"/>
      <c r="S398" s="18"/>
      <c r="T398" s="18"/>
      <c r="U398" s="18"/>
      <c r="V398" s="18"/>
      <c r="W398" s="18"/>
      <c r="X398" s="18"/>
      <c r="Y398" s="18"/>
      <c r="Z398" s="18"/>
      <c r="AA398" s="18"/>
      <c r="AB398" s="18"/>
      <c r="AC398" s="18"/>
      <c r="AD398" s="18"/>
      <c r="AE398" s="18"/>
      <c r="AF398" s="18"/>
      <c r="AG398" s="18"/>
    </row>
    <row r="399" spans="1:33" ht="16.5" customHeight="1" x14ac:dyDescent="0.3">
      <c r="A399" s="18"/>
      <c r="B399" s="18"/>
      <c r="C399" s="191"/>
      <c r="D399" s="191"/>
      <c r="E399" s="18"/>
      <c r="F399" s="18"/>
      <c r="G399" s="18"/>
      <c r="H399" s="18"/>
      <c r="I399" s="18"/>
      <c r="J399" s="18"/>
      <c r="K399" s="18"/>
      <c r="L399" s="18"/>
      <c r="M399" s="18"/>
      <c r="N399" s="18"/>
      <c r="O399" s="18"/>
      <c r="P399" s="18"/>
      <c r="Q399" s="18"/>
      <c r="R399" s="18"/>
      <c r="S399" s="18"/>
      <c r="T399" s="18"/>
      <c r="U399" s="18"/>
      <c r="V399" s="18"/>
      <c r="W399" s="18"/>
      <c r="X399" s="18"/>
      <c r="Y399" s="18"/>
      <c r="Z399" s="18"/>
      <c r="AA399" s="18"/>
      <c r="AB399" s="18"/>
      <c r="AC399" s="18"/>
      <c r="AD399" s="18"/>
      <c r="AE399" s="18"/>
      <c r="AF399" s="18"/>
      <c r="AG399" s="18"/>
    </row>
    <row r="400" spans="1:33" ht="16.5" customHeight="1" x14ac:dyDescent="0.3">
      <c r="A400" s="18"/>
      <c r="B400" s="18"/>
      <c r="C400" s="191"/>
      <c r="D400" s="191"/>
      <c r="E400" s="18"/>
      <c r="F400" s="18"/>
      <c r="G400" s="18"/>
      <c r="H400" s="18"/>
      <c r="I400" s="18"/>
      <c r="J400" s="18"/>
      <c r="K400" s="18"/>
      <c r="L400" s="18"/>
      <c r="M400" s="18"/>
      <c r="N400" s="18"/>
      <c r="O400" s="18"/>
      <c r="P400" s="18"/>
      <c r="Q400" s="18"/>
      <c r="R400" s="18"/>
      <c r="S400" s="18"/>
      <c r="T400" s="18"/>
      <c r="U400" s="18"/>
      <c r="V400" s="18"/>
      <c r="W400" s="18"/>
      <c r="X400" s="18"/>
      <c r="Y400" s="18"/>
      <c r="Z400" s="18"/>
      <c r="AA400" s="18"/>
      <c r="AB400" s="18"/>
      <c r="AC400" s="18"/>
      <c r="AD400" s="18"/>
      <c r="AE400" s="18"/>
      <c r="AF400" s="18"/>
      <c r="AG400" s="18"/>
    </row>
    <row r="401" spans="1:33" ht="16.5" customHeight="1" x14ac:dyDescent="0.3">
      <c r="A401" s="18"/>
      <c r="B401" s="18"/>
      <c r="C401" s="191"/>
      <c r="D401" s="191"/>
      <c r="E401" s="18"/>
      <c r="F401" s="18"/>
      <c r="G401" s="18"/>
      <c r="H401" s="18"/>
      <c r="I401" s="18"/>
      <c r="J401" s="18"/>
      <c r="K401" s="18"/>
      <c r="L401" s="18"/>
      <c r="M401" s="18"/>
      <c r="N401" s="18"/>
      <c r="O401" s="18"/>
      <c r="P401" s="18"/>
      <c r="Q401" s="18"/>
      <c r="R401" s="18"/>
      <c r="S401" s="18"/>
      <c r="T401" s="18"/>
      <c r="U401" s="18"/>
      <c r="V401" s="18"/>
      <c r="W401" s="18"/>
      <c r="X401" s="18"/>
      <c r="Y401" s="18"/>
      <c r="Z401" s="18"/>
      <c r="AA401" s="18"/>
      <c r="AB401" s="18"/>
      <c r="AC401" s="18"/>
      <c r="AD401" s="18"/>
      <c r="AE401" s="18"/>
      <c r="AF401" s="18"/>
      <c r="AG401" s="18"/>
    </row>
    <row r="402" spans="1:33" ht="16.5" customHeight="1" x14ac:dyDescent="0.3">
      <c r="A402" s="18"/>
      <c r="B402" s="18"/>
      <c r="C402" s="191"/>
      <c r="D402" s="191"/>
      <c r="E402" s="18"/>
      <c r="F402" s="18"/>
      <c r="G402" s="18"/>
      <c r="H402" s="18"/>
      <c r="I402" s="18"/>
      <c r="J402" s="18"/>
      <c r="K402" s="18"/>
      <c r="L402" s="18"/>
      <c r="M402" s="18"/>
      <c r="N402" s="18"/>
      <c r="O402" s="18"/>
      <c r="P402" s="18"/>
      <c r="Q402" s="18"/>
      <c r="R402" s="18"/>
      <c r="S402" s="18"/>
      <c r="T402" s="18"/>
      <c r="U402" s="18"/>
      <c r="V402" s="18"/>
      <c r="W402" s="18"/>
      <c r="X402" s="18"/>
      <c r="Y402" s="18"/>
      <c r="Z402" s="18"/>
      <c r="AA402" s="18"/>
      <c r="AB402" s="18"/>
      <c r="AC402" s="18"/>
      <c r="AD402" s="18"/>
      <c r="AE402" s="18"/>
      <c r="AF402" s="18"/>
      <c r="AG402" s="18"/>
    </row>
    <row r="403" spans="1:33" ht="16.5" customHeight="1" x14ac:dyDescent="0.3">
      <c r="A403" s="18"/>
      <c r="B403" s="18"/>
      <c r="C403" s="191"/>
      <c r="D403" s="191"/>
      <c r="E403" s="18"/>
      <c r="F403" s="18"/>
      <c r="G403" s="18"/>
      <c r="H403" s="18"/>
      <c r="I403" s="18"/>
      <c r="J403" s="18"/>
      <c r="K403" s="18"/>
      <c r="L403" s="18"/>
      <c r="M403" s="18"/>
      <c r="N403" s="18"/>
      <c r="O403" s="18"/>
      <c r="P403" s="18"/>
      <c r="Q403" s="18"/>
      <c r="R403" s="18"/>
      <c r="S403" s="18"/>
      <c r="T403" s="18"/>
      <c r="U403" s="18"/>
      <c r="V403" s="18"/>
      <c r="W403" s="18"/>
      <c r="X403" s="18"/>
      <c r="Y403" s="18"/>
      <c r="Z403" s="18"/>
      <c r="AA403" s="18"/>
      <c r="AB403" s="18"/>
      <c r="AC403" s="18"/>
      <c r="AD403" s="18"/>
      <c r="AE403" s="18"/>
      <c r="AF403" s="18"/>
      <c r="AG403" s="18"/>
    </row>
    <row r="404" spans="1:33" ht="16.5" customHeight="1" x14ac:dyDescent="0.3">
      <c r="A404" s="18"/>
      <c r="B404" s="18"/>
      <c r="C404" s="191"/>
      <c r="D404" s="191"/>
      <c r="E404" s="18"/>
      <c r="F404" s="18"/>
      <c r="G404" s="18"/>
      <c r="H404" s="18"/>
      <c r="I404" s="18"/>
      <c r="J404" s="18"/>
      <c r="K404" s="18"/>
      <c r="L404" s="18"/>
      <c r="M404" s="18"/>
      <c r="N404" s="18"/>
      <c r="O404" s="18"/>
      <c r="P404" s="18"/>
      <c r="Q404" s="18"/>
      <c r="R404" s="18"/>
      <c r="S404" s="18"/>
      <c r="T404" s="18"/>
      <c r="U404" s="18"/>
      <c r="V404" s="18"/>
      <c r="W404" s="18"/>
      <c r="X404" s="18"/>
      <c r="Y404" s="18"/>
      <c r="Z404" s="18"/>
      <c r="AA404" s="18"/>
      <c r="AB404" s="18"/>
      <c r="AC404" s="18"/>
      <c r="AD404" s="18"/>
      <c r="AE404" s="18"/>
      <c r="AF404" s="18"/>
      <c r="AG404" s="18"/>
    </row>
    <row r="405" spans="1:33" ht="16.5" customHeight="1" x14ac:dyDescent="0.3">
      <c r="A405" s="18"/>
      <c r="B405" s="18"/>
      <c r="C405" s="191"/>
      <c r="D405" s="191"/>
      <c r="E405" s="18"/>
      <c r="F405" s="18"/>
      <c r="G405" s="18"/>
      <c r="H405" s="18"/>
      <c r="I405" s="18"/>
      <c r="J405" s="18"/>
      <c r="K405" s="18"/>
      <c r="L405" s="18"/>
      <c r="M405" s="18"/>
      <c r="N405" s="18"/>
      <c r="O405" s="18"/>
      <c r="P405" s="18"/>
      <c r="Q405" s="18"/>
      <c r="R405" s="18"/>
      <c r="S405" s="18"/>
      <c r="T405" s="18"/>
      <c r="U405" s="18"/>
      <c r="V405" s="18"/>
      <c r="W405" s="18"/>
      <c r="X405" s="18"/>
      <c r="Y405" s="18"/>
      <c r="Z405" s="18"/>
      <c r="AA405" s="18"/>
      <c r="AB405" s="18"/>
      <c r="AC405" s="18"/>
      <c r="AD405" s="18"/>
      <c r="AE405" s="18"/>
      <c r="AF405" s="18"/>
      <c r="AG405" s="18"/>
    </row>
    <row r="406" spans="1:33" ht="16.5" customHeight="1" x14ac:dyDescent="0.3">
      <c r="A406" s="18"/>
      <c r="B406" s="18"/>
      <c r="C406" s="191"/>
      <c r="D406" s="191"/>
      <c r="E406" s="18"/>
      <c r="F406" s="18"/>
      <c r="G406" s="18"/>
      <c r="H406" s="18"/>
      <c r="I406" s="18"/>
      <c r="J406" s="18"/>
      <c r="K406" s="18"/>
      <c r="L406" s="18"/>
      <c r="M406" s="18"/>
      <c r="N406" s="18"/>
      <c r="O406" s="18"/>
      <c r="P406" s="18"/>
      <c r="Q406" s="18"/>
      <c r="R406" s="18"/>
      <c r="S406" s="18"/>
      <c r="T406" s="18"/>
      <c r="U406" s="18"/>
      <c r="V406" s="18"/>
      <c r="W406" s="18"/>
      <c r="X406" s="18"/>
      <c r="Y406" s="18"/>
      <c r="Z406" s="18"/>
      <c r="AA406" s="18"/>
      <c r="AB406" s="18"/>
      <c r="AC406" s="18"/>
      <c r="AD406" s="18"/>
      <c r="AE406" s="18"/>
      <c r="AF406" s="18"/>
      <c r="AG406" s="18"/>
    </row>
    <row r="407" spans="1:33" ht="16.5" customHeight="1" x14ac:dyDescent="0.3">
      <c r="A407" s="18"/>
      <c r="B407" s="18"/>
      <c r="C407" s="191"/>
      <c r="D407" s="191"/>
      <c r="E407" s="18"/>
      <c r="F407" s="18"/>
      <c r="G407" s="18"/>
      <c r="H407" s="18"/>
      <c r="I407" s="18"/>
      <c r="J407" s="18"/>
      <c r="K407" s="18"/>
      <c r="L407" s="18"/>
      <c r="M407" s="18"/>
      <c r="N407" s="18"/>
      <c r="O407" s="18"/>
      <c r="P407" s="18"/>
      <c r="Q407" s="18"/>
      <c r="R407" s="18"/>
      <c r="S407" s="18"/>
      <c r="T407" s="18"/>
      <c r="U407" s="18"/>
      <c r="V407" s="18"/>
      <c r="W407" s="18"/>
      <c r="X407" s="18"/>
      <c r="Y407" s="18"/>
      <c r="Z407" s="18"/>
      <c r="AA407" s="18"/>
      <c r="AB407" s="18"/>
      <c r="AC407" s="18"/>
      <c r="AD407" s="18"/>
      <c r="AE407" s="18"/>
      <c r="AF407" s="18"/>
      <c r="AG407" s="18"/>
    </row>
    <row r="408" spans="1:33" ht="16.5" customHeight="1" x14ac:dyDescent="0.3">
      <c r="A408" s="18"/>
      <c r="B408" s="18"/>
      <c r="C408" s="191"/>
      <c r="D408" s="191"/>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row>
    <row r="409" spans="1:33" ht="16.5" customHeight="1" x14ac:dyDescent="0.3">
      <c r="A409" s="18"/>
      <c r="B409" s="18"/>
      <c r="C409" s="191"/>
      <c r="D409" s="191"/>
      <c r="E409" s="18"/>
      <c r="F409" s="18"/>
      <c r="G409" s="18"/>
      <c r="H409" s="18"/>
      <c r="I409" s="18"/>
      <c r="J409" s="18"/>
      <c r="K409" s="18"/>
      <c r="L409" s="18"/>
      <c r="M409" s="18"/>
      <c r="N409" s="18"/>
      <c r="O409" s="18"/>
      <c r="P409" s="18"/>
      <c r="Q409" s="18"/>
      <c r="R409" s="18"/>
      <c r="S409" s="18"/>
      <c r="T409" s="18"/>
      <c r="U409" s="18"/>
      <c r="V409" s="18"/>
      <c r="W409" s="18"/>
      <c r="X409" s="18"/>
      <c r="Y409" s="18"/>
      <c r="Z409" s="18"/>
      <c r="AA409" s="18"/>
      <c r="AB409" s="18"/>
      <c r="AC409" s="18"/>
      <c r="AD409" s="18"/>
      <c r="AE409" s="18"/>
      <c r="AF409" s="18"/>
      <c r="AG409" s="18"/>
    </row>
    <row r="410" spans="1:33" ht="16.5" customHeight="1" x14ac:dyDescent="0.3">
      <c r="A410" s="18"/>
      <c r="B410" s="18"/>
      <c r="C410" s="191"/>
      <c r="D410" s="191"/>
      <c r="E410" s="18"/>
      <c r="F410" s="18"/>
      <c r="G410" s="18"/>
      <c r="H410" s="18"/>
      <c r="I410" s="18"/>
      <c r="J410" s="18"/>
      <c r="K410" s="18"/>
      <c r="L410" s="18"/>
      <c r="M410" s="18"/>
      <c r="N410" s="18"/>
      <c r="O410" s="18"/>
      <c r="P410" s="18"/>
      <c r="Q410" s="18"/>
      <c r="R410" s="18"/>
      <c r="S410" s="18"/>
      <c r="T410" s="18"/>
      <c r="U410" s="18"/>
      <c r="V410" s="18"/>
      <c r="W410" s="18"/>
      <c r="X410" s="18"/>
      <c r="Y410" s="18"/>
      <c r="Z410" s="18"/>
      <c r="AA410" s="18"/>
      <c r="AB410" s="18"/>
      <c r="AC410" s="18"/>
      <c r="AD410" s="18"/>
      <c r="AE410" s="18"/>
      <c r="AF410" s="18"/>
      <c r="AG410" s="18"/>
    </row>
    <row r="411" spans="1:33" ht="16.5" customHeight="1" x14ac:dyDescent="0.3">
      <c r="A411" s="18"/>
      <c r="B411" s="18"/>
      <c r="C411" s="191"/>
      <c r="D411" s="191"/>
      <c r="E411" s="18"/>
      <c r="F411" s="18"/>
      <c r="G411" s="18"/>
      <c r="H411" s="18"/>
      <c r="I411" s="18"/>
      <c r="J411" s="18"/>
      <c r="K411" s="18"/>
      <c r="L411" s="18"/>
      <c r="M411" s="18"/>
      <c r="N411" s="18"/>
      <c r="O411" s="18"/>
      <c r="P411" s="18"/>
      <c r="Q411" s="18"/>
      <c r="R411" s="18"/>
      <c r="S411" s="18"/>
      <c r="T411" s="18"/>
      <c r="U411" s="18"/>
      <c r="V411" s="18"/>
      <c r="W411" s="18"/>
      <c r="X411" s="18"/>
      <c r="Y411" s="18"/>
      <c r="Z411" s="18"/>
      <c r="AA411" s="18"/>
      <c r="AB411" s="18"/>
      <c r="AC411" s="18"/>
      <c r="AD411" s="18"/>
      <c r="AE411" s="18"/>
      <c r="AF411" s="18"/>
      <c r="AG411" s="18"/>
    </row>
    <row r="412" spans="1:33" ht="16.5" customHeight="1" x14ac:dyDescent="0.3">
      <c r="A412" s="18"/>
      <c r="B412" s="18"/>
      <c r="C412" s="191"/>
      <c r="D412" s="191"/>
      <c r="E412" s="18"/>
      <c r="F412" s="18"/>
      <c r="G412" s="18"/>
      <c r="H412" s="18"/>
      <c r="I412" s="18"/>
      <c r="J412" s="18"/>
      <c r="K412" s="18"/>
      <c r="L412" s="18"/>
      <c r="M412" s="18"/>
      <c r="N412" s="18"/>
      <c r="O412" s="18"/>
      <c r="P412" s="18"/>
      <c r="Q412" s="18"/>
      <c r="R412" s="18"/>
      <c r="S412" s="18"/>
      <c r="T412" s="18"/>
      <c r="U412" s="18"/>
      <c r="V412" s="18"/>
      <c r="W412" s="18"/>
      <c r="X412" s="18"/>
      <c r="Y412" s="18"/>
      <c r="Z412" s="18"/>
      <c r="AA412" s="18"/>
      <c r="AB412" s="18"/>
      <c r="AC412" s="18"/>
      <c r="AD412" s="18"/>
      <c r="AE412" s="18"/>
      <c r="AF412" s="18"/>
      <c r="AG412" s="18"/>
    </row>
    <row r="413" spans="1:33" ht="16.5" customHeight="1" x14ac:dyDescent="0.3">
      <c r="A413" s="18"/>
      <c r="B413" s="18"/>
      <c r="C413" s="191"/>
      <c r="D413" s="191"/>
      <c r="E413" s="18"/>
      <c r="F413" s="18"/>
      <c r="G413" s="18"/>
      <c r="H413" s="18"/>
      <c r="I413" s="18"/>
      <c r="J413" s="18"/>
      <c r="K413" s="18"/>
      <c r="L413" s="18"/>
      <c r="M413" s="18"/>
      <c r="N413" s="18"/>
      <c r="O413" s="18"/>
      <c r="P413" s="18"/>
      <c r="Q413" s="18"/>
      <c r="R413" s="18"/>
      <c r="S413" s="18"/>
      <c r="T413" s="18"/>
      <c r="U413" s="18"/>
      <c r="V413" s="18"/>
      <c r="W413" s="18"/>
      <c r="X413" s="18"/>
      <c r="Y413" s="18"/>
      <c r="Z413" s="18"/>
      <c r="AA413" s="18"/>
      <c r="AB413" s="18"/>
      <c r="AC413" s="18"/>
      <c r="AD413" s="18"/>
      <c r="AE413" s="18"/>
      <c r="AF413" s="18"/>
      <c r="AG413" s="18"/>
    </row>
    <row r="414" spans="1:33" ht="16.5" customHeight="1" x14ac:dyDescent="0.3">
      <c r="A414" s="18"/>
      <c r="B414" s="18"/>
      <c r="C414" s="191"/>
      <c r="D414" s="191"/>
      <c r="E414" s="18"/>
      <c r="F414" s="18"/>
      <c r="G414" s="18"/>
      <c r="H414" s="18"/>
      <c r="I414" s="18"/>
      <c r="J414" s="18"/>
      <c r="K414" s="18"/>
      <c r="L414" s="18"/>
      <c r="M414" s="18"/>
      <c r="N414" s="18"/>
      <c r="O414" s="18"/>
      <c r="P414" s="18"/>
      <c r="Q414" s="18"/>
      <c r="R414" s="18"/>
      <c r="S414" s="18"/>
      <c r="T414" s="18"/>
      <c r="U414" s="18"/>
      <c r="V414" s="18"/>
      <c r="W414" s="18"/>
      <c r="X414" s="18"/>
      <c r="Y414" s="18"/>
      <c r="Z414" s="18"/>
      <c r="AA414" s="18"/>
      <c r="AB414" s="18"/>
      <c r="AC414" s="18"/>
      <c r="AD414" s="18"/>
      <c r="AE414" s="18"/>
      <c r="AF414" s="18"/>
      <c r="AG414" s="18"/>
    </row>
    <row r="415" spans="1:33" ht="16.5" customHeight="1" x14ac:dyDescent="0.3">
      <c r="A415" s="18"/>
      <c r="B415" s="18"/>
      <c r="C415" s="191"/>
      <c r="D415" s="191"/>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8"/>
      <c r="AG415" s="18"/>
    </row>
    <row r="416" spans="1:33" ht="16.5" customHeight="1" x14ac:dyDescent="0.3">
      <c r="A416" s="18"/>
      <c r="B416" s="18"/>
      <c r="C416" s="191"/>
      <c r="D416" s="191"/>
      <c r="E416" s="18"/>
      <c r="F416" s="18"/>
      <c r="G416" s="18"/>
      <c r="H416" s="18"/>
      <c r="I416" s="18"/>
      <c r="J416" s="18"/>
      <c r="K416" s="18"/>
      <c r="L416" s="18"/>
      <c r="M416" s="18"/>
      <c r="N416" s="18"/>
      <c r="O416" s="18"/>
      <c r="P416" s="18"/>
      <c r="Q416" s="18"/>
      <c r="R416" s="18"/>
      <c r="S416" s="18"/>
      <c r="T416" s="18"/>
      <c r="U416" s="18"/>
      <c r="V416" s="18"/>
      <c r="W416" s="18"/>
      <c r="X416" s="18"/>
      <c r="Y416" s="18"/>
      <c r="Z416" s="18"/>
      <c r="AA416" s="18"/>
      <c r="AB416" s="18"/>
      <c r="AC416" s="18"/>
      <c r="AD416" s="18"/>
      <c r="AE416" s="18"/>
      <c r="AF416" s="18"/>
      <c r="AG416" s="18"/>
    </row>
    <row r="417" spans="1:33" ht="16.5" customHeight="1" x14ac:dyDescent="0.3">
      <c r="A417" s="18"/>
      <c r="B417" s="18"/>
      <c r="C417" s="191"/>
      <c r="D417" s="191"/>
      <c r="E417" s="18"/>
      <c r="F417" s="18"/>
      <c r="G417" s="18"/>
      <c r="H417" s="18"/>
      <c r="I417" s="18"/>
      <c r="J417" s="18"/>
      <c r="K417" s="18"/>
      <c r="L417" s="18"/>
      <c r="M417" s="18"/>
      <c r="N417" s="18"/>
      <c r="O417" s="18"/>
      <c r="P417" s="18"/>
      <c r="Q417" s="18"/>
      <c r="R417" s="18"/>
      <c r="S417" s="18"/>
      <c r="T417" s="18"/>
      <c r="U417" s="18"/>
      <c r="V417" s="18"/>
      <c r="W417" s="18"/>
      <c r="X417" s="18"/>
      <c r="Y417" s="18"/>
      <c r="Z417" s="18"/>
      <c r="AA417" s="18"/>
      <c r="AB417" s="18"/>
      <c r="AC417" s="18"/>
      <c r="AD417" s="18"/>
      <c r="AE417" s="18"/>
      <c r="AF417" s="18"/>
      <c r="AG417" s="18"/>
    </row>
    <row r="418" spans="1:33" ht="16.5" customHeight="1" x14ac:dyDescent="0.3">
      <c r="A418" s="18"/>
      <c r="B418" s="18"/>
      <c r="C418" s="191"/>
      <c r="D418" s="191"/>
      <c r="E418" s="18"/>
      <c r="F418" s="18"/>
      <c r="G418" s="18"/>
      <c r="H418" s="18"/>
      <c r="I418" s="18"/>
      <c r="J418" s="18"/>
      <c r="K418" s="18"/>
      <c r="L418" s="18"/>
      <c r="M418" s="18"/>
      <c r="N418" s="18"/>
      <c r="O418" s="18"/>
      <c r="P418" s="18"/>
      <c r="Q418" s="18"/>
      <c r="R418" s="18"/>
      <c r="S418" s="18"/>
      <c r="T418" s="18"/>
      <c r="U418" s="18"/>
      <c r="V418" s="18"/>
      <c r="W418" s="18"/>
      <c r="X418" s="18"/>
      <c r="Y418" s="18"/>
      <c r="Z418" s="18"/>
      <c r="AA418" s="18"/>
      <c r="AB418" s="18"/>
      <c r="AC418" s="18"/>
      <c r="AD418" s="18"/>
      <c r="AE418" s="18"/>
      <c r="AF418" s="18"/>
      <c r="AG418" s="18"/>
    </row>
    <row r="419" spans="1:33" ht="16.5" customHeight="1" x14ac:dyDescent="0.3">
      <c r="A419" s="18"/>
      <c r="B419" s="18"/>
      <c r="C419" s="191"/>
      <c r="D419" s="191"/>
      <c r="E419" s="18"/>
      <c r="F419" s="18"/>
      <c r="G419" s="18"/>
      <c r="H419" s="18"/>
      <c r="I419" s="18"/>
      <c r="J419" s="18"/>
      <c r="K419" s="18"/>
      <c r="L419" s="18"/>
      <c r="M419" s="18"/>
      <c r="N419" s="18"/>
      <c r="O419" s="18"/>
      <c r="P419" s="18"/>
      <c r="Q419" s="18"/>
      <c r="R419" s="18"/>
      <c r="S419" s="18"/>
      <c r="T419" s="18"/>
      <c r="U419" s="18"/>
      <c r="V419" s="18"/>
      <c r="W419" s="18"/>
      <c r="X419" s="18"/>
      <c r="Y419" s="18"/>
      <c r="Z419" s="18"/>
      <c r="AA419" s="18"/>
      <c r="AB419" s="18"/>
      <c r="AC419" s="18"/>
      <c r="AD419" s="18"/>
      <c r="AE419" s="18"/>
      <c r="AF419" s="18"/>
      <c r="AG419" s="18"/>
    </row>
    <row r="420" spans="1:33" ht="16.5" customHeight="1" x14ac:dyDescent="0.3">
      <c r="A420" s="18"/>
      <c r="B420" s="18"/>
      <c r="C420" s="191"/>
      <c r="D420" s="191"/>
      <c r="E420" s="18"/>
      <c r="F420" s="18"/>
      <c r="G420" s="18"/>
      <c r="H420" s="18"/>
      <c r="I420" s="18"/>
      <c r="J420" s="18"/>
      <c r="K420" s="18"/>
      <c r="L420" s="18"/>
      <c r="M420" s="18"/>
      <c r="N420" s="18"/>
      <c r="O420" s="18"/>
      <c r="P420" s="18"/>
      <c r="Q420" s="18"/>
      <c r="R420" s="18"/>
      <c r="S420" s="18"/>
      <c r="T420" s="18"/>
      <c r="U420" s="18"/>
      <c r="V420" s="18"/>
      <c r="W420" s="18"/>
      <c r="X420" s="18"/>
      <c r="Y420" s="18"/>
      <c r="Z420" s="18"/>
      <c r="AA420" s="18"/>
      <c r="AB420" s="18"/>
      <c r="AC420" s="18"/>
      <c r="AD420" s="18"/>
      <c r="AE420" s="18"/>
      <c r="AF420" s="18"/>
      <c r="AG420" s="18"/>
    </row>
    <row r="421" spans="1:33" ht="16.5" customHeight="1" x14ac:dyDescent="0.3">
      <c r="A421" s="18"/>
      <c r="B421" s="18"/>
      <c r="C421" s="191"/>
      <c r="D421" s="191"/>
      <c r="E421" s="18"/>
      <c r="F421" s="18"/>
      <c r="G421" s="18"/>
      <c r="H421" s="18"/>
      <c r="I421" s="18"/>
      <c r="J421" s="18"/>
      <c r="K421" s="18"/>
      <c r="L421" s="18"/>
      <c r="M421" s="18"/>
      <c r="N421" s="18"/>
      <c r="O421" s="18"/>
      <c r="P421" s="18"/>
      <c r="Q421" s="18"/>
      <c r="R421" s="18"/>
      <c r="S421" s="18"/>
      <c r="T421" s="18"/>
      <c r="U421" s="18"/>
      <c r="V421" s="18"/>
      <c r="W421" s="18"/>
      <c r="X421" s="18"/>
      <c r="Y421" s="18"/>
      <c r="Z421" s="18"/>
      <c r="AA421" s="18"/>
      <c r="AB421" s="18"/>
      <c r="AC421" s="18"/>
      <c r="AD421" s="18"/>
      <c r="AE421" s="18"/>
      <c r="AF421" s="18"/>
      <c r="AG421" s="18"/>
    </row>
    <row r="422" spans="1:33" ht="16.5" customHeight="1" x14ac:dyDescent="0.3">
      <c r="A422" s="18"/>
      <c r="B422" s="18"/>
      <c r="C422" s="191"/>
      <c r="D422" s="191"/>
      <c r="E422" s="18"/>
      <c r="F422" s="18"/>
      <c r="G422" s="18"/>
      <c r="H422" s="18"/>
      <c r="I422" s="18"/>
      <c r="J422" s="18"/>
      <c r="K422" s="18"/>
      <c r="L422" s="18"/>
      <c r="M422" s="18"/>
      <c r="N422" s="18"/>
      <c r="O422" s="18"/>
      <c r="P422" s="18"/>
      <c r="Q422" s="18"/>
      <c r="R422" s="18"/>
      <c r="S422" s="18"/>
      <c r="T422" s="18"/>
      <c r="U422" s="18"/>
      <c r="V422" s="18"/>
      <c r="W422" s="18"/>
      <c r="X422" s="18"/>
      <c r="Y422" s="18"/>
      <c r="Z422" s="18"/>
      <c r="AA422" s="18"/>
      <c r="AB422" s="18"/>
      <c r="AC422" s="18"/>
      <c r="AD422" s="18"/>
      <c r="AE422" s="18"/>
      <c r="AF422" s="18"/>
      <c r="AG422" s="18"/>
    </row>
    <row r="423" spans="1:33" ht="16.5" customHeight="1" x14ac:dyDescent="0.3">
      <c r="A423" s="18"/>
      <c r="B423" s="18"/>
      <c r="C423" s="191"/>
      <c r="D423" s="191"/>
      <c r="E423" s="18"/>
      <c r="F423" s="18"/>
      <c r="G423" s="18"/>
      <c r="H423" s="18"/>
      <c r="I423" s="18"/>
      <c r="J423" s="18"/>
      <c r="K423" s="18"/>
      <c r="L423" s="18"/>
      <c r="M423" s="18"/>
      <c r="N423" s="18"/>
      <c r="O423" s="18"/>
      <c r="P423" s="18"/>
      <c r="Q423" s="18"/>
      <c r="R423" s="18"/>
      <c r="S423" s="18"/>
      <c r="T423" s="18"/>
      <c r="U423" s="18"/>
      <c r="V423" s="18"/>
      <c r="W423" s="18"/>
      <c r="X423" s="18"/>
      <c r="Y423" s="18"/>
      <c r="Z423" s="18"/>
      <c r="AA423" s="18"/>
      <c r="AB423" s="18"/>
      <c r="AC423" s="18"/>
      <c r="AD423" s="18"/>
      <c r="AE423" s="18"/>
      <c r="AF423" s="18"/>
      <c r="AG423" s="18"/>
    </row>
    <row r="424" spans="1:33" ht="16.5" customHeight="1" x14ac:dyDescent="0.3">
      <c r="A424" s="18"/>
      <c r="B424" s="18"/>
      <c r="C424" s="191"/>
      <c r="D424" s="191"/>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row>
    <row r="425" spans="1:33" ht="16.5" customHeight="1" x14ac:dyDescent="0.3">
      <c r="A425" s="18"/>
      <c r="B425" s="18"/>
      <c r="C425" s="191"/>
      <c r="D425" s="191"/>
      <c r="E425" s="18"/>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8"/>
      <c r="AE425" s="18"/>
      <c r="AF425" s="18"/>
      <c r="AG425" s="18"/>
    </row>
    <row r="426" spans="1:33" ht="16.5" customHeight="1" x14ac:dyDescent="0.3">
      <c r="A426" s="18"/>
      <c r="B426" s="18"/>
      <c r="C426" s="191"/>
      <c r="D426" s="191"/>
      <c r="E426" s="18"/>
      <c r="F426" s="18"/>
      <c r="G426" s="18"/>
      <c r="H426" s="18"/>
      <c r="I426" s="18"/>
      <c r="J426" s="18"/>
      <c r="K426" s="18"/>
      <c r="L426" s="18"/>
      <c r="M426" s="18"/>
      <c r="N426" s="18"/>
      <c r="O426" s="18"/>
      <c r="P426" s="18"/>
      <c r="Q426" s="18"/>
      <c r="R426" s="18"/>
      <c r="S426" s="18"/>
      <c r="T426" s="18"/>
      <c r="U426" s="18"/>
      <c r="V426" s="18"/>
      <c r="W426" s="18"/>
      <c r="X426" s="18"/>
      <c r="Y426" s="18"/>
      <c r="Z426" s="18"/>
      <c r="AA426" s="18"/>
      <c r="AB426" s="18"/>
      <c r="AC426" s="18"/>
      <c r="AD426" s="18"/>
      <c r="AE426" s="18"/>
      <c r="AF426" s="18"/>
      <c r="AG426" s="18"/>
    </row>
    <row r="427" spans="1:33" ht="16.5" customHeight="1" x14ac:dyDescent="0.3">
      <c r="A427" s="18"/>
      <c r="B427" s="18"/>
      <c r="C427" s="191"/>
      <c r="D427" s="191"/>
      <c r="E427" s="18"/>
      <c r="F427" s="18"/>
      <c r="G427" s="18"/>
      <c r="H427" s="18"/>
      <c r="I427" s="18"/>
      <c r="J427" s="18"/>
      <c r="K427" s="18"/>
      <c r="L427" s="18"/>
      <c r="M427" s="18"/>
      <c r="N427" s="18"/>
      <c r="O427" s="18"/>
      <c r="P427" s="18"/>
      <c r="Q427" s="18"/>
      <c r="R427" s="18"/>
      <c r="S427" s="18"/>
      <c r="T427" s="18"/>
      <c r="U427" s="18"/>
      <c r="V427" s="18"/>
      <c r="W427" s="18"/>
      <c r="X427" s="18"/>
      <c r="Y427" s="18"/>
      <c r="Z427" s="18"/>
      <c r="AA427" s="18"/>
      <c r="AB427" s="18"/>
      <c r="AC427" s="18"/>
      <c r="AD427" s="18"/>
      <c r="AE427" s="18"/>
      <c r="AF427" s="18"/>
      <c r="AG427" s="18"/>
    </row>
    <row r="428" spans="1:33" ht="16.5" customHeight="1" x14ac:dyDescent="0.3">
      <c r="A428" s="18"/>
      <c r="B428" s="18"/>
      <c r="C428" s="191"/>
      <c r="D428" s="191"/>
      <c r="E428" s="18"/>
      <c r="F428" s="18"/>
      <c r="G428" s="18"/>
      <c r="H428" s="18"/>
      <c r="I428" s="18"/>
      <c r="J428" s="18"/>
      <c r="K428" s="18"/>
      <c r="L428" s="18"/>
      <c r="M428" s="18"/>
      <c r="N428" s="18"/>
      <c r="O428" s="18"/>
      <c r="P428" s="18"/>
      <c r="Q428" s="18"/>
      <c r="R428" s="18"/>
      <c r="S428" s="18"/>
      <c r="T428" s="18"/>
      <c r="U428" s="18"/>
      <c r="V428" s="18"/>
      <c r="W428" s="18"/>
      <c r="X428" s="18"/>
      <c r="Y428" s="18"/>
      <c r="Z428" s="18"/>
      <c r="AA428" s="18"/>
      <c r="AB428" s="18"/>
      <c r="AC428" s="18"/>
      <c r="AD428" s="18"/>
      <c r="AE428" s="18"/>
      <c r="AF428" s="18"/>
      <c r="AG428" s="18"/>
    </row>
    <row r="429" spans="1:33" ht="16.5" customHeight="1" x14ac:dyDescent="0.3">
      <c r="A429" s="18"/>
      <c r="B429" s="18"/>
      <c r="C429" s="191"/>
      <c r="D429" s="191"/>
      <c r="E429" s="18"/>
      <c r="F429" s="18"/>
      <c r="G429" s="18"/>
      <c r="H429" s="18"/>
      <c r="I429" s="18"/>
      <c r="J429" s="18"/>
      <c r="K429" s="18"/>
      <c r="L429" s="18"/>
      <c r="M429" s="18"/>
      <c r="N429" s="18"/>
      <c r="O429" s="18"/>
      <c r="P429" s="18"/>
      <c r="Q429" s="18"/>
      <c r="R429" s="18"/>
      <c r="S429" s="18"/>
      <c r="T429" s="18"/>
      <c r="U429" s="18"/>
      <c r="V429" s="18"/>
      <c r="W429" s="18"/>
      <c r="X429" s="18"/>
      <c r="Y429" s="18"/>
      <c r="Z429" s="18"/>
      <c r="AA429" s="18"/>
      <c r="AB429" s="18"/>
      <c r="AC429" s="18"/>
      <c r="AD429" s="18"/>
      <c r="AE429" s="18"/>
      <c r="AF429" s="18"/>
      <c r="AG429" s="18"/>
    </row>
    <row r="430" spans="1:33" ht="16.5" customHeight="1" x14ac:dyDescent="0.3">
      <c r="A430" s="18"/>
      <c r="B430" s="18"/>
      <c r="C430" s="191"/>
      <c r="D430" s="191"/>
      <c r="E430" s="18"/>
      <c r="F430" s="18"/>
      <c r="G430" s="18"/>
      <c r="H430" s="18"/>
      <c r="I430" s="18"/>
      <c r="J430" s="18"/>
      <c r="K430" s="18"/>
      <c r="L430" s="18"/>
      <c r="M430" s="18"/>
      <c r="N430" s="18"/>
      <c r="O430" s="18"/>
      <c r="P430" s="18"/>
      <c r="Q430" s="18"/>
      <c r="R430" s="18"/>
      <c r="S430" s="18"/>
      <c r="T430" s="18"/>
      <c r="U430" s="18"/>
      <c r="V430" s="18"/>
      <c r="W430" s="18"/>
      <c r="X430" s="18"/>
      <c r="Y430" s="18"/>
      <c r="Z430" s="18"/>
      <c r="AA430" s="18"/>
      <c r="AB430" s="18"/>
      <c r="AC430" s="18"/>
      <c r="AD430" s="18"/>
      <c r="AE430" s="18"/>
      <c r="AF430" s="18"/>
      <c r="AG430" s="18"/>
    </row>
    <row r="431" spans="1:33" ht="16.5" customHeight="1" x14ac:dyDescent="0.3">
      <c r="A431" s="18"/>
      <c r="B431" s="18"/>
      <c r="C431" s="191"/>
      <c r="D431" s="191"/>
      <c r="E431" s="18"/>
      <c r="F431" s="18"/>
      <c r="G431" s="18"/>
      <c r="H431" s="18"/>
      <c r="I431" s="18"/>
      <c r="J431" s="18"/>
      <c r="K431" s="18"/>
      <c r="L431" s="18"/>
      <c r="M431" s="18"/>
      <c r="N431" s="18"/>
      <c r="O431" s="18"/>
      <c r="P431" s="18"/>
      <c r="Q431" s="18"/>
      <c r="R431" s="18"/>
      <c r="S431" s="18"/>
      <c r="T431" s="18"/>
      <c r="U431" s="18"/>
      <c r="V431" s="18"/>
      <c r="W431" s="18"/>
      <c r="X431" s="18"/>
      <c r="Y431" s="18"/>
      <c r="Z431" s="18"/>
      <c r="AA431" s="18"/>
      <c r="AB431" s="18"/>
      <c r="AC431" s="18"/>
      <c r="AD431" s="18"/>
      <c r="AE431" s="18"/>
      <c r="AF431" s="18"/>
      <c r="AG431" s="18"/>
    </row>
    <row r="432" spans="1:33" ht="16.5" customHeight="1" x14ac:dyDescent="0.3">
      <c r="A432" s="18"/>
      <c r="B432" s="18"/>
      <c r="C432" s="191"/>
      <c r="D432" s="191"/>
      <c r="E432" s="18"/>
      <c r="F432" s="18"/>
      <c r="G432" s="18"/>
      <c r="H432" s="18"/>
      <c r="I432" s="18"/>
      <c r="J432" s="18"/>
      <c r="K432" s="18"/>
      <c r="L432" s="18"/>
      <c r="M432" s="18"/>
      <c r="N432" s="18"/>
      <c r="O432" s="18"/>
      <c r="P432" s="18"/>
      <c r="Q432" s="18"/>
      <c r="R432" s="18"/>
      <c r="S432" s="18"/>
      <c r="T432" s="18"/>
      <c r="U432" s="18"/>
      <c r="V432" s="18"/>
      <c r="W432" s="18"/>
      <c r="X432" s="18"/>
      <c r="Y432" s="18"/>
      <c r="Z432" s="18"/>
      <c r="AA432" s="18"/>
      <c r="AB432" s="18"/>
      <c r="AC432" s="18"/>
      <c r="AD432" s="18"/>
      <c r="AE432" s="18"/>
      <c r="AF432" s="18"/>
      <c r="AG432" s="18"/>
    </row>
    <row r="433" spans="1:33" ht="16.5" customHeight="1" x14ac:dyDescent="0.3">
      <c r="A433" s="18"/>
      <c r="B433" s="18"/>
      <c r="C433" s="191"/>
      <c r="D433" s="191"/>
      <c r="E433" s="18"/>
      <c r="F433" s="18"/>
      <c r="G433" s="18"/>
      <c r="H433" s="18"/>
      <c r="I433" s="18"/>
      <c r="J433" s="18"/>
      <c r="K433" s="18"/>
      <c r="L433" s="18"/>
      <c r="M433" s="18"/>
      <c r="N433" s="18"/>
      <c r="O433" s="18"/>
      <c r="P433" s="18"/>
      <c r="Q433" s="18"/>
      <c r="R433" s="18"/>
      <c r="S433" s="18"/>
      <c r="T433" s="18"/>
      <c r="U433" s="18"/>
      <c r="V433" s="18"/>
      <c r="W433" s="18"/>
      <c r="X433" s="18"/>
      <c r="Y433" s="18"/>
      <c r="Z433" s="18"/>
      <c r="AA433" s="18"/>
      <c r="AB433" s="18"/>
      <c r="AC433" s="18"/>
      <c r="AD433" s="18"/>
      <c r="AE433" s="18"/>
      <c r="AF433" s="18"/>
      <c r="AG433" s="18"/>
    </row>
    <row r="434" spans="1:33" ht="16.5" customHeight="1" x14ac:dyDescent="0.3">
      <c r="A434" s="18"/>
      <c r="B434" s="18"/>
      <c r="C434" s="191"/>
      <c r="D434" s="191"/>
      <c r="E434" s="18"/>
      <c r="F434" s="18"/>
      <c r="G434" s="18"/>
      <c r="H434" s="18"/>
      <c r="I434" s="18"/>
      <c r="J434" s="18"/>
      <c r="K434" s="18"/>
      <c r="L434" s="18"/>
      <c r="M434" s="18"/>
      <c r="N434" s="18"/>
      <c r="O434" s="18"/>
      <c r="P434" s="18"/>
      <c r="Q434" s="18"/>
      <c r="R434" s="18"/>
      <c r="S434" s="18"/>
      <c r="T434" s="18"/>
      <c r="U434" s="18"/>
      <c r="V434" s="18"/>
      <c r="W434" s="18"/>
      <c r="X434" s="18"/>
      <c r="Y434" s="18"/>
      <c r="Z434" s="18"/>
      <c r="AA434" s="18"/>
      <c r="AB434" s="18"/>
      <c r="AC434" s="18"/>
      <c r="AD434" s="18"/>
      <c r="AE434" s="18"/>
      <c r="AF434" s="18"/>
      <c r="AG434" s="18"/>
    </row>
    <row r="435" spans="1:33" ht="16.5" customHeight="1" x14ac:dyDescent="0.3">
      <c r="A435" s="18"/>
      <c r="B435" s="18"/>
      <c r="C435" s="191"/>
      <c r="D435" s="191"/>
      <c r="E435" s="18"/>
      <c r="F435" s="18"/>
      <c r="G435" s="18"/>
      <c r="H435" s="18"/>
      <c r="I435" s="18"/>
      <c r="J435" s="18"/>
      <c r="K435" s="18"/>
      <c r="L435" s="18"/>
      <c r="M435" s="18"/>
      <c r="N435" s="18"/>
      <c r="O435" s="18"/>
      <c r="P435" s="18"/>
      <c r="Q435" s="18"/>
      <c r="R435" s="18"/>
      <c r="S435" s="18"/>
      <c r="T435" s="18"/>
      <c r="U435" s="18"/>
      <c r="V435" s="18"/>
      <c r="W435" s="18"/>
      <c r="X435" s="18"/>
      <c r="Y435" s="18"/>
      <c r="Z435" s="18"/>
      <c r="AA435" s="18"/>
      <c r="AB435" s="18"/>
      <c r="AC435" s="18"/>
      <c r="AD435" s="18"/>
      <c r="AE435" s="18"/>
      <c r="AF435" s="18"/>
      <c r="AG435" s="18"/>
    </row>
    <row r="436" spans="1:33" ht="16.5" customHeight="1" x14ac:dyDescent="0.3">
      <c r="A436" s="18"/>
      <c r="B436" s="18"/>
      <c r="C436" s="191"/>
      <c r="D436" s="191"/>
      <c r="E436" s="18"/>
      <c r="F436" s="18"/>
      <c r="G436" s="18"/>
      <c r="H436" s="18"/>
      <c r="I436" s="18"/>
      <c r="J436" s="18"/>
      <c r="K436" s="18"/>
      <c r="L436" s="18"/>
      <c r="M436" s="18"/>
      <c r="N436" s="18"/>
      <c r="O436" s="18"/>
      <c r="P436" s="18"/>
      <c r="Q436" s="18"/>
      <c r="R436" s="18"/>
      <c r="S436" s="18"/>
      <c r="T436" s="18"/>
      <c r="U436" s="18"/>
      <c r="V436" s="18"/>
      <c r="W436" s="18"/>
      <c r="X436" s="18"/>
      <c r="Y436" s="18"/>
      <c r="Z436" s="18"/>
      <c r="AA436" s="18"/>
      <c r="AB436" s="18"/>
      <c r="AC436" s="18"/>
      <c r="AD436" s="18"/>
      <c r="AE436" s="18"/>
      <c r="AF436" s="18"/>
      <c r="AG436" s="18"/>
    </row>
    <row r="437" spans="1:33" ht="16.5" customHeight="1" x14ac:dyDescent="0.3">
      <c r="A437" s="18"/>
      <c r="B437" s="18"/>
      <c r="C437" s="191"/>
      <c r="D437" s="191"/>
      <c r="E437" s="18"/>
      <c r="F437" s="18"/>
      <c r="G437" s="18"/>
      <c r="H437" s="18"/>
      <c r="I437" s="18"/>
      <c r="J437" s="18"/>
      <c r="K437" s="18"/>
      <c r="L437" s="18"/>
      <c r="M437" s="18"/>
      <c r="N437" s="18"/>
      <c r="O437" s="18"/>
      <c r="P437" s="18"/>
      <c r="Q437" s="18"/>
      <c r="R437" s="18"/>
      <c r="S437" s="18"/>
      <c r="T437" s="18"/>
      <c r="U437" s="18"/>
      <c r="V437" s="18"/>
      <c r="W437" s="18"/>
      <c r="X437" s="18"/>
      <c r="Y437" s="18"/>
      <c r="Z437" s="18"/>
      <c r="AA437" s="18"/>
      <c r="AB437" s="18"/>
      <c r="AC437" s="18"/>
      <c r="AD437" s="18"/>
      <c r="AE437" s="18"/>
      <c r="AF437" s="18"/>
      <c r="AG437" s="18"/>
    </row>
    <row r="438" spans="1:33" ht="16.5" customHeight="1" x14ac:dyDescent="0.3">
      <c r="A438" s="18"/>
      <c r="B438" s="18"/>
      <c r="C438" s="191"/>
      <c r="D438" s="191"/>
      <c r="E438" s="18"/>
      <c r="F438" s="18"/>
      <c r="G438" s="18"/>
      <c r="H438" s="18"/>
      <c r="I438" s="18"/>
      <c r="J438" s="18"/>
      <c r="K438" s="18"/>
      <c r="L438" s="18"/>
      <c r="M438" s="18"/>
      <c r="N438" s="18"/>
      <c r="O438" s="18"/>
      <c r="P438" s="18"/>
      <c r="Q438" s="18"/>
      <c r="R438" s="18"/>
      <c r="S438" s="18"/>
      <c r="T438" s="18"/>
      <c r="U438" s="18"/>
      <c r="V438" s="18"/>
      <c r="W438" s="18"/>
      <c r="X438" s="18"/>
      <c r="Y438" s="18"/>
      <c r="Z438" s="18"/>
      <c r="AA438" s="18"/>
      <c r="AB438" s="18"/>
      <c r="AC438" s="18"/>
      <c r="AD438" s="18"/>
      <c r="AE438" s="18"/>
      <c r="AF438" s="18"/>
      <c r="AG438" s="18"/>
    </row>
    <row r="439" spans="1:33" ht="16.5" customHeight="1" x14ac:dyDescent="0.3">
      <c r="A439" s="18"/>
      <c r="B439" s="18"/>
      <c r="C439" s="191"/>
      <c r="D439" s="191"/>
      <c r="E439" s="18"/>
      <c r="F439" s="18"/>
      <c r="G439" s="18"/>
      <c r="H439" s="18"/>
      <c r="I439" s="18"/>
      <c r="J439" s="18"/>
      <c r="K439" s="18"/>
      <c r="L439" s="18"/>
      <c r="M439" s="18"/>
      <c r="N439" s="18"/>
      <c r="O439" s="18"/>
      <c r="P439" s="18"/>
      <c r="Q439" s="18"/>
      <c r="R439" s="18"/>
      <c r="S439" s="18"/>
      <c r="T439" s="18"/>
      <c r="U439" s="18"/>
      <c r="V439" s="18"/>
      <c r="W439" s="18"/>
      <c r="X439" s="18"/>
      <c r="Y439" s="18"/>
      <c r="Z439" s="18"/>
      <c r="AA439" s="18"/>
      <c r="AB439" s="18"/>
      <c r="AC439" s="18"/>
      <c r="AD439" s="18"/>
      <c r="AE439" s="18"/>
      <c r="AF439" s="18"/>
      <c r="AG439" s="18"/>
    </row>
    <row r="440" spans="1:33" ht="16.5" customHeight="1" x14ac:dyDescent="0.3">
      <c r="A440" s="18"/>
      <c r="B440" s="18"/>
      <c r="C440" s="191"/>
      <c r="D440" s="191"/>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row>
    <row r="441" spans="1:33" ht="16.5" customHeight="1" x14ac:dyDescent="0.3">
      <c r="A441" s="18"/>
      <c r="B441" s="18"/>
      <c r="C441" s="191"/>
      <c r="D441" s="191"/>
      <c r="E441" s="18"/>
      <c r="F441" s="18"/>
      <c r="G441" s="18"/>
      <c r="H441" s="18"/>
      <c r="I441" s="18"/>
      <c r="J441" s="18"/>
      <c r="K441" s="18"/>
      <c r="L441" s="18"/>
      <c r="M441" s="18"/>
      <c r="N441" s="18"/>
      <c r="O441" s="18"/>
      <c r="P441" s="18"/>
      <c r="Q441" s="18"/>
      <c r="R441" s="18"/>
      <c r="S441" s="18"/>
      <c r="T441" s="18"/>
      <c r="U441" s="18"/>
      <c r="V441" s="18"/>
      <c r="W441" s="18"/>
      <c r="X441" s="18"/>
      <c r="Y441" s="18"/>
      <c r="Z441" s="18"/>
      <c r="AA441" s="18"/>
      <c r="AB441" s="18"/>
      <c r="AC441" s="18"/>
      <c r="AD441" s="18"/>
      <c r="AE441" s="18"/>
      <c r="AF441" s="18"/>
      <c r="AG441" s="18"/>
    </row>
    <row r="442" spans="1:33" ht="16.5" customHeight="1" x14ac:dyDescent="0.3">
      <c r="A442" s="18"/>
      <c r="B442" s="18"/>
      <c r="C442" s="191"/>
      <c r="D442" s="191"/>
      <c r="E442" s="18"/>
      <c r="F442" s="18"/>
      <c r="G442" s="18"/>
      <c r="H442" s="18"/>
      <c r="I442" s="18"/>
      <c r="J442" s="18"/>
      <c r="K442" s="18"/>
      <c r="L442" s="18"/>
      <c r="M442" s="18"/>
      <c r="N442" s="18"/>
      <c r="O442" s="18"/>
      <c r="P442" s="18"/>
      <c r="Q442" s="18"/>
      <c r="R442" s="18"/>
      <c r="S442" s="18"/>
      <c r="T442" s="18"/>
      <c r="U442" s="18"/>
      <c r="V442" s="18"/>
      <c r="W442" s="18"/>
      <c r="X442" s="18"/>
      <c r="Y442" s="18"/>
      <c r="Z442" s="18"/>
      <c r="AA442" s="18"/>
      <c r="AB442" s="18"/>
      <c r="AC442" s="18"/>
      <c r="AD442" s="18"/>
      <c r="AE442" s="18"/>
      <c r="AF442" s="18"/>
      <c r="AG442" s="18"/>
    </row>
    <row r="443" spans="1:33" ht="16.5" customHeight="1" x14ac:dyDescent="0.3">
      <c r="A443" s="18"/>
      <c r="B443" s="18"/>
      <c r="C443" s="191"/>
      <c r="D443" s="191"/>
      <c r="E443" s="18"/>
      <c r="F443" s="18"/>
      <c r="G443" s="18"/>
      <c r="H443" s="18"/>
      <c r="I443" s="18"/>
      <c r="J443" s="18"/>
      <c r="K443" s="18"/>
      <c r="L443" s="18"/>
      <c r="M443" s="18"/>
      <c r="N443" s="18"/>
      <c r="O443" s="18"/>
      <c r="P443" s="18"/>
      <c r="Q443" s="18"/>
      <c r="R443" s="18"/>
      <c r="S443" s="18"/>
      <c r="T443" s="18"/>
      <c r="U443" s="18"/>
      <c r="V443" s="18"/>
      <c r="W443" s="18"/>
      <c r="X443" s="18"/>
      <c r="Y443" s="18"/>
      <c r="Z443" s="18"/>
      <c r="AA443" s="18"/>
      <c r="AB443" s="18"/>
      <c r="AC443" s="18"/>
      <c r="AD443" s="18"/>
      <c r="AE443" s="18"/>
      <c r="AF443" s="18"/>
      <c r="AG443" s="18"/>
    </row>
    <row r="444" spans="1:33" ht="16.5" customHeight="1" x14ac:dyDescent="0.3">
      <c r="A444" s="18"/>
      <c r="B444" s="18"/>
      <c r="C444" s="191"/>
      <c r="D444" s="191"/>
      <c r="E444" s="18"/>
      <c r="F444" s="18"/>
      <c r="G444" s="18"/>
      <c r="H444" s="18"/>
      <c r="I444" s="18"/>
      <c r="J444" s="18"/>
      <c r="K444" s="18"/>
      <c r="L444" s="18"/>
      <c r="M444" s="18"/>
      <c r="N444" s="18"/>
      <c r="O444" s="18"/>
      <c r="P444" s="18"/>
      <c r="Q444" s="18"/>
      <c r="R444" s="18"/>
      <c r="S444" s="18"/>
      <c r="T444" s="18"/>
      <c r="U444" s="18"/>
      <c r="V444" s="18"/>
      <c r="W444" s="18"/>
      <c r="X444" s="18"/>
      <c r="Y444" s="18"/>
      <c r="Z444" s="18"/>
      <c r="AA444" s="18"/>
      <c r="AB444" s="18"/>
      <c r="AC444" s="18"/>
      <c r="AD444" s="18"/>
      <c r="AE444" s="18"/>
      <c r="AF444" s="18"/>
      <c r="AG444" s="18"/>
    </row>
    <row r="445" spans="1:33" ht="16.5" customHeight="1" x14ac:dyDescent="0.3">
      <c r="A445" s="18"/>
      <c r="B445" s="18"/>
      <c r="C445" s="191"/>
      <c r="D445" s="191"/>
      <c r="E445" s="18"/>
      <c r="F445" s="18"/>
      <c r="G445" s="18"/>
      <c r="H445" s="18"/>
      <c r="I445" s="18"/>
      <c r="J445" s="18"/>
      <c r="K445" s="18"/>
      <c r="L445" s="18"/>
      <c r="M445" s="18"/>
      <c r="N445" s="18"/>
      <c r="O445" s="18"/>
      <c r="P445" s="18"/>
      <c r="Q445" s="18"/>
      <c r="R445" s="18"/>
      <c r="S445" s="18"/>
      <c r="T445" s="18"/>
      <c r="U445" s="18"/>
      <c r="V445" s="18"/>
      <c r="W445" s="18"/>
      <c r="X445" s="18"/>
      <c r="Y445" s="18"/>
      <c r="Z445" s="18"/>
      <c r="AA445" s="18"/>
      <c r="AB445" s="18"/>
      <c r="AC445" s="18"/>
      <c r="AD445" s="18"/>
      <c r="AE445" s="18"/>
      <c r="AF445" s="18"/>
      <c r="AG445" s="18"/>
    </row>
    <row r="446" spans="1:33" ht="16.5" customHeight="1" x14ac:dyDescent="0.3">
      <c r="A446" s="18"/>
      <c r="B446" s="18"/>
      <c r="C446" s="191"/>
      <c r="D446" s="191"/>
      <c r="E446" s="18"/>
      <c r="F446" s="18"/>
      <c r="G446" s="18"/>
      <c r="H446" s="18"/>
      <c r="I446" s="18"/>
      <c r="J446" s="18"/>
      <c r="K446" s="18"/>
      <c r="L446" s="18"/>
      <c r="M446" s="18"/>
      <c r="N446" s="18"/>
      <c r="O446" s="18"/>
      <c r="P446" s="18"/>
      <c r="Q446" s="18"/>
      <c r="R446" s="18"/>
      <c r="S446" s="18"/>
      <c r="T446" s="18"/>
      <c r="U446" s="18"/>
      <c r="V446" s="18"/>
      <c r="W446" s="18"/>
      <c r="X446" s="18"/>
      <c r="Y446" s="18"/>
      <c r="Z446" s="18"/>
      <c r="AA446" s="18"/>
      <c r="AB446" s="18"/>
      <c r="AC446" s="18"/>
      <c r="AD446" s="18"/>
      <c r="AE446" s="18"/>
      <c r="AF446" s="18"/>
      <c r="AG446" s="18"/>
    </row>
    <row r="447" spans="1:33" ht="16.5" customHeight="1" x14ac:dyDescent="0.3">
      <c r="A447" s="18"/>
      <c r="B447" s="18"/>
      <c r="C447" s="191"/>
      <c r="D447" s="191"/>
      <c r="E447" s="18"/>
      <c r="F447" s="18"/>
      <c r="G447" s="18"/>
      <c r="H447" s="18"/>
      <c r="I447" s="18"/>
      <c r="J447" s="18"/>
      <c r="K447" s="18"/>
      <c r="L447" s="18"/>
      <c r="M447" s="18"/>
      <c r="N447" s="18"/>
      <c r="O447" s="18"/>
      <c r="P447" s="18"/>
      <c r="Q447" s="18"/>
      <c r="R447" s="18"/>
      <c r="S447" s="18"/>
      <c r="T447" s="18"/>
      <c r="U447" s="18"/>
      <c r="V447" s="18"/>
      <c r="W447" s="18"/>
      <c r="X447" s="18"/>
      <c r="Y447" s="18"/>
      <c r="Z447" s="18"/>
      <c r="AA447" s="18"/>
      <c r="AB447" s="18"/>
      <c r="AC447" s="18"/>
      <c r="AD447" s="18"/>
      <c r="AE447" s="18"/>
      <c r="AF447" s="18"/>
      <c r="AG447" s="18"/>
    </row>
    <row r="448" spans="1:33" ht="16.5" customHeight="1" x14ac:dyDescent="0.3">
      <c r="A448" s="18"/>
      <c r="B448" s="18"/>
      <c r="C448" s="191"/>
      <c r="D448" s="191"/>
      <c r="E448" s="18"/>
      <c r="F448" s="18"/>
      <c r="G448" s="18"/>
      <c r="H448" s="18"/>
      <c r="I448" s="18"/>
      <c r="J448" s="18"/>
      <c r="K448" s="18"/>
      <c r="L448" s="18"/>
      <c r="M448" s="18"/>
      <c r="N448" s="18"/>
      <c r="O448" s="18"/>
      <c r="P448" s="18"/>
      <c r="Q448" s="18"/>
      <c r="R448" s="18"/>
      <c r="S448" s="18"/>
      <c r="T448" s="18"/>
      <c r="U448" s="18"/>
      <c r="V448" s="18"/>
      <c r="W448" s="18"/>
      <c r="X448" s="18"/>
      <c r="Y448" s="18"/>
      <c r="Z448" s="18"/>
      <c r="AA448" s="18"/>
      <c r="AB448" s="18"/>
      <c r="AC448" s="18"/>
      <c r="AD448" s="18"/>
      <c r="AE448" s="18"/>
      <c r="AF448" s="18"/>
      <c r="AG448" s="18"/>
    </row>
    <row r="449" spans="1:33" ht="16.5" customHeight="1" x14ac:dyDescent="0.3">
      <c r="A449" s="18"/>
      <c r="B449" s="18"/>
      <c r="C449" s="191"/>
      <c r="D449" s="191"/>
      <c r="E449" s="18"/>
      <c r="F449" s="18"/>
      <c r="G449" s="18"/>
      <c r="H449" s="18"/>
      <c r="I449" s="18"/>
      <c r="J449" s="18"/>
      <c r="K449" s="18"/>
      <c r="L449" s="18"/>
      <c r="M449" s="18"/>
      <c r="N449" s="18"/>
      <c r="O449" s="18"/>
      <c r="P449" s="18"/>
      <c r="Q449" s="18"/>
      <c r="R449" s="18"/>
      <c r="S449" s="18"/>
      <c r="T449" s="18"/>
      <c r="U449" s="18"/>
      <c r="V449" s="18"/>
      <c r="W449" s="18"/>
      <c r="X449" s="18"/>
      <c r="Y449" s="18"/>
      <c r="Z449" s="18"/>
      <c r="AA449" s="18"/>
      <c r="AB449" s="18"/>
      <c r="AC449" s="18"/>
      <c r="AD449" s="18"/>
      <c r="AE449" s="18"/>
      <c r="AF449" s="18"/>
      <c r="AG449" s="18"/>
    </row>
    <row r="450" spans="1:33" ht="16.5" customHeight="1" x14ac:dyDescent="0.3">
      <c r="A450" s="18"/>
      <c r="B450" s="18"/>
      <c r="C450" s="191"/>
      <c r="D450" s="191"/>
      <c r="E450" s="18"/>
      <c r="F450" s="18"/>
      <c r="G450" s="18"/>
      <c r="H450" s="18"/>
      <c r="I450" s="18"/>
      <c r="J450" s="18"/>
      <c r="K450" s="18"/>
      <c r="L450" s="18"/>
      <c r="M450" s="18"/>
      <c r="N450" s="18"/>
      <c r="O450" s="18"/>
      <c r="P450" s="18"/>
      <c r="Q450" s="18"/>
      <c r="R450" s="18"/>
      <c r="S450" s="18"/>
      <c r="T450" s="18"/>
      <c r="U450" s="18"/>
      <c r="V450" s="18"/>
      <c r="W450" s="18"/>
      <c r="X450" s="18"/>
      <c r="Y450" s="18"/>
      <c r="Z450" s="18"/>
      <c r="AA450" s="18"/>
      <c r="AB450" s="18"/>
      <c r="AC450" s="18"/>
      <c r="AD450" s="18"/>
      <c r="AE450" s="18"/>
      <c r="AF450" s="18"/>
      <c r="AG450" s="18"/>
    </row>
    <row r="451" spans="1:33" ht="16.5" customHeight="1" x14ac:dyDescent="0.3">
      <c r="A451" s="18"/>
      <c r="B451" s="18"/>
      <c r="C451" s="191"/>
      <c r="D451" s="191"/>
      <c r="E451" s="18"/>
      <c r="F451" s="18"/>
      <c r="G451" s="18"/>
      <c r="H451" s="18"/>
      <c r="I451" s="18"/>
      <c r="J451" s="18"/>
      <c r="K451" s="18"/>
      <c r="L451" s="18"/>
      <c r="M451" s="18"/>
      <c r="N451" s="18"/>
      <c r="O451" s="18"/>
      <c r="P451" s="18"/>
      <c r="Q451" s="18"/>
      <c r="R451" s="18"/>
      <c r="S451" s="18"/>
      <c r="T451" s="18"/>
      <c r="U451" s="18"/>
      <c r="V451" s="18"/>
      <c r="W451" s="18"/>
      <c r="X451" s="18"/>
      <c r="Y451" s="18"/>
      <c r="Z451" s="18"/>
      <c r="AA451" s="18"/>
      <c r="AB451" s="18"/>
      <c r="AC451" s="18"/>
      <c r="AD451" s="18"/>
      <c r="AE451" s="18"/>
      <c r="AF451" s="18"/>
      <c r="AG451" s="18"/>
    </row>
    <row r="452" spans="1:33" ht="16.5" customHeight="1" x14ac:dyDescent="0.3">
      <c r="A452" s="18"/>
      <c r="B452" s="18"/>
      <c r="C452" s="191"/>
      <c r="D452" s="191"/>
      <c r="E452" s="18"/>
      <c r="F452" s="18"/>
      <c r="G452" s="18"/>
      <c r="H452" s="18"/>
      <c r="I452" s="18"/>
      <c r="J452" s="18"/>
      <c r="K452" s="18"/>
      <c r="L452" s="18"/>
      <c r="M452" s="18"/>
      <c r="N452" s="18"/>
      <c r="O452" s="18"/>
      <c r="P452" s="18"/>
      <c r="Q452" s="18"/>
      <c r="R452" s="18"/>
      <c r="S452" s="18"/>
      <c r="T452" s="18"/>
      <c r="U452" s="18"/>
      <c r="V452" s="18"/>
      <c r="W452" s="18"/>
      <c r="X452" s="18"/>
      <c r="Y452" s="18"/>
      <c r="Z452" s="18"/>
      <c r="AA452" s="18"/>
      <c r="AB452" s="18"/>
      <c r="AC452" s="18"/>
      <c r="AD452" s="18"/>
      <c r="AE452" s="18"/>
      <c r="AF452" s="18"/>
      <c r="AG452" s="18"/>
    </row>
    <row r="453" spans="1:33" ht="16.5" customHeight="1" x14ac:dyDescent="0.3">
      <c r="A453" s="18"/>
      <c r="B453" s="18"/>
      <c r="C453" s="191"/>
      <c r="D453" s="191"/>
      <c r="E453" s="18"/>
      <c r="F453" s="18"/>
      <c r="G453" s="18"/>
      <c r="H453" s="18"/>
      <c r="I453" s="18"/>
      <c r="J453" s="18"/>
      <c r="K453" s="18"/>
      <c r="L453" s="18"/>
      <c r="M453" s="18"/>
      <c r="N453" s="18"/>
      <c r="O453" s="18"/>
      <c r="P453" s="18"/>
      <c r="Q453" s="18"/>
      <c r="R453" s="18"/>
      <c r="S453" s="18"/>
      <c r="T453" s="18"/>
      <c r="U453" s="18"/>
      <c r="V453" s="18"/>
      <c r="W453" s="18"/>
      <c r="X453" s="18"/>
      <c r="Y453" s="18"/>
      <c r="Z453" s="18"/>
      <c r="AA453" s="18"/>
      <c r="AB453" s="18"/>
      <c r="AC453" s="18"/>
      <c r="AD453" s="18"/>
      <c r="AE453" s="18"/>
      <c r="AF453" s="18"/>
      <c r="AG453" s="18"/>
    </row>
    <row r="454" spans="1:33" ht="16.5" customHeight="1" x14ac:dyDescent="0.3">
      <c r="A454" s="18"/>
      <c r="B454" s="18"/>
      <c r="C454" s="191"/>
      <c r="D454" s="191"/>
      <c r="E454" s="18"/>
      <c r="F454" s="18"/>
      <c r="G454" s="18"/>
      <c r="H454" s="18"/>
      <c r="I454" s="18"/>
      <c r="J454" s="18"/>
      <c r="K454" s="18"/>
      <c r="L454" s="18"/>
      <c r="M454" s="18"/>
      <c r="N454" s="18"/>
      <c r="O454" s="18"/>
      <c r="P454" s="18"/>
      <c r="Q454" s="18"/>
      <c r="R454" s="18"/>
      <c r="S454" s="18"/>
      <c r="T454" s="18"/>
      <c r="U454" s="18"/>
      <c r="V454" s="18"/>
      <c r="W454" s="18"/>
      <c r="X454" s="18"/>
      <c r="Y454" s="18"/>
      <c r="Z454" s="18"/>
      <c r="AA454" s="18"/>
      <c r="AB454" s="18"/>
      <c r="AC454" s="18"/>
      <c r="AD454" s="18"/>
      <c r="AE454" s="18"/>
      <c r="AF454" s="18"/>
      <c r="AG454" s="18"/>
    </row>
    <row r="455" spans="1:33" ht="16.5" customHeight="1" x14ac:dyDescent="0.3">
      <c r="A455" s="18"/>
      <c r="B455" s="18"/>
      <c r="C455" s="191"/>
      <c r="D455" s="191"/>
      <c r="E455" s="18"/>
      <c r="F455" s="18"/>
      <c r="G455" s="18"/>
      <c r="H455" s="18"/>
      <c r="I455" s="18"/>
      <c r="J455" s="18"/>
      <c r="K455" s="18"/>
      <c r="L455" s="18"/>
      <c r="M455" s="18"/>
      <c r="N455" s="18"/>
      <c r="O455" s="18"/>
      <c r="P455" s="18"/>
      <c r="Q455" s="18"/>
      <c r="R455" s="18"/>
      <c r="S455" s="18"/>
      <c r="T455" s="18"/>
      <c r="U455" s="18"/>
      <c r="V455" s="18"/>
      <c r="W455" s="18"/>
      <c r="X455" s="18"/>
      <c r="Y455" s="18"/>
      <c r="Z455" s="18"/>
      <c r="AA455" s="18"/>
      <c r="AB455" s="18"/>
      <c r="AC455" s="18"/>
      <c r="AD455" s="18"/>
      <c r="AE455" s="18"/>
      <c r="AF455" s="18"/>
      <c r="AG455" s="18"/>
    </row>
    <row r="456" spans="1:33" ht="16.5" customHeight="1" x14ac:dyDescent="0.3">
      <c r="A456" s="18"/>
      <c r="B456" s="18"/>
      <c r="C456" s="191"/>
      <c r="D456" s="191"/>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row>
    <row r="457" spans="1:33" ht="16.5" customHeight="1" x14ac:dyDescent="0.3">
      <c r="A457" s="18"/>
      <c r="B457" s="18"/>
      <c r="C457" s="191"/>
      <c r="D457" s="191"/>
      <c r="E457" s="18"/>
      <c r="F457" s="18"/>
      <c r="G457" s="18"/>
      <c r="H457" s="18"/>
      <c r="I457" s="18"/>
      <c r="J457" s="18"/>
      <c r="K457" s="18"/>
      <c r="L457" s="18"/>
      <c r="M457" s="18"/>
      <c r="N457" s="18"/>
      <c r="O457" s="18"/>
      <c r="P457" s="18"/>
      <c r="Q457" s="18"/>
      <c r="R457" s="18"/>
      <c r="S457" s="18"/>
      <c r="T457" s="18"/>
      <c r="U457" s="18"/>
      <c r="V457" s="18"/>
      <c r="W457" s="18"/>
      <c r="X457" s="18"/>
      <c r="Y457" s="18"/>
      <c r="Z457" s="18"/>
      <c r="AA457" s="18"/>
      <c r="AB457" s="18"/>
      <c r="AC457" s="18"/>
      <c r="AD457" s="18"/>
      <c r="AE457" s="18"/>
      <c r="AF457" s="18"/>
      <c r="AG457" s="18"/>
    </row>
    <row r="458" spans="1:33" ht="16.5" customHeight="1" x14ac:dyDescent="0.3">
      <c r="A458" s="18"/>
      <c r="B458" s="18"/>
      <c r="C458" s="191"/>
      <c r="D458" s="191"/>
      <c r="E458" s="18"/>
      <c r="F458" s="18"/>
      <c r="G458" s="18"/>
      <c r="H458" s="18"/>
      <c r="I458" s="18"/>
      <c r="J458" s="18"/>
      <c r="K458" s="18"/>
      <c r="L458" s="18"/>
      <c r="M458" s="18"/>
      <c r="N458" s="18"/>
      <c r="O458" s="18"/>
      <c r="P458" s="18"/>
      <c r="Q458" s="18"/>
      <c r="R458" s="18"/>
      <c r="S458" s="18"/>
      <c r="T458" s="18"/>
      <c r="U458" s="18"/>
      <c r="V458" s="18"/>
      <c r="W458" s="18"/>
      <c r="X458" s="18"/>
      <c r="Y458" s="18"/>
      <c r="Z458" s="18"/>
      <c r="AA458" s="18"/>
      <c r="AB458" s="18"/>
      <c r="AC458" s="18"/>
      <c r="AD458" s="18"/>
      <c r="AE458" s="18"/>
      <c r="AF458" s="18"/>
      <c r="AG458" s="18"/>
    </row>
    <row r="459" spans="1:33" ht="16.5" customHeight="1" x14ac:dyDescent="0.3">
      <c r="A459" s="18"/>
      <c r="B459" s="18"/>
      <c r="C459" s="191"/>
      <c r="D459" s="191"/>
      <c r="E459" s="18"/>
      <c r="F459" s="18"/>
      <c r="G459" s="18"/>
      <c r="H459" s="18"/>
      <c r="I459" s="18"/>
      <c r="J459" s="18"/>
      <c r="K459" s="18"/>
      <c r="L459" s="18"/>
      <c r="M459" s="18"/>
      <c r="N459" s="18"/>
      <c r="O459" s="18"/>
      <c r="P459" s="18"/>
      <c r="Q459" s="18"/>
      <c r="R459" s="18"/>
      <c r="S459" s="18"/>
      <c r="T459" s="18"/>
      <c r="U459" s="18"/>
      <c r="V459" s="18"/>
      <c r="W459" s="18"/>
      <c r="X459" s="18"/>
      <c r="Y459" s="18"/>
      <c r="Z459" s="18"/>
      <c r="AA459" s="18"/>
      <c r="AB459" s="18"/>
      <c r="AC459" s="18"/>
      <c r="AD459" s="18"/>
      <c r="AE459" s="18"/>
      <c r="AF459" s="18"/>
      <c r="AG459" s="18"/>
    </row>
    <row r="460" spans="1:33" ht="16.5" customHeight="1" x14ac:dyDescent="0.3">
      <c r="A460" s="18"/>
      <c r="B460" s="18"/>
      <c r="C460" s="191"/>
      <c r="D460" s="191"/>
      <c r="E460" s="18"/>
      <c r="F460" s="18"/>
      <c r="G460" s="18"/>
      <c r="H460" s="18"/>
      <c r="I460" s="18"/>
      <c r="J460" s="18"/>
      <c r="K460" s="18"/>
      <c r="L460" s="18"/>
      <c r="M460" s="18"/>
      <c r="N460" s="18"/>
      <c r="O460" s="18"/>
      <c r="P460" s="18"/>
      <c r="Q460" s="18"/>
      <c r="R460" s="18"/>
      <c r="S460" s="18"/>
      <c r="T460" s="18"/>
      <c r="U460" s="18"/>
      <c r="V460" s="18"/>
      <c r="W460" s="18"/>
      <c r="X460" s="18"/>
      <c r="Y460" s="18"/>
      <c r="Z460" s="18"/>
      <c r="AA460" s="18"/>
      <c r="AB460" s="18"/>
      <c r="AC460" s="18"/>
      <c r="AD460" s="18"/>
      <c r="AE460" s="18"/>
      <c r="AF460" s="18"/>
      <c r="AG460" s="18"/>
    </row>
    <row r="461" spans="1:33" ht="16.5" customHeight="1" x14ac:dyDescent="0.3">
      <c r="A461" s="18"/>
      <c r="B461" s="18"/>
      <c r="C461" s="191"/>
      <c r="D461" s="191"/>
      <c r="E461" s="18"/>
      <c r="F461" s="18"/>
      <c r="G461" s="18"/>
      <c r="H461" s="18"/>
      <c r="I461" s="18"/>
      <c r="J461" s="18"/>
      <c r="K461" s="18"/>
      <c r="L461" s="18"/>
      <c r="M461" s="18"/>
      <c r="N461" s="18"/>
      <c r="O461" s="18"/>
      <c r="P461" s="18"/>
      <c r="Q461" s="18"/>
      <c r="R461" s="18"/>
      <c r="S461" s="18"/>
      <c r="T461" s="18"/>
      <c r="U461" s="18"/>
      <c r="V461" s="18"/>
      <c r="W461" s="18"/>
      <c r="X461" s="18"/>
      <c r="Y461" s="18"/>
      <c r="Z461" s="18"/>
      <c r="AA461" s="18"/>
      <c r="AB461" s="18"/>
      <c r="AC461" s="18"/>
      <c r="AD461" s="18"/>
      <c r="AE461" s="18"/>
      <c r="AF461" s="18"/>
      <c r="AG461" s="18"/>
    </row>
    <row r="462" spans="1:33" ht="16.5" customHeight="1" x14ac:dyDescent="0.3">
      <c r="A462" s="18"/>
      <c r="B462" s="18"/>
      <c r="C462" s="191"/>
      <c r="D462" s="191"/>
      <c r="E462" s="18"/>
      <c r="F462" s="18"/>
      <c r="G462" s="18"/>
      <c r="H462" s="18"/>
      <c r="I462" s="18"/>
      <c r="J462" s="18"/>
      <c r="K462" s="18"/>
      <c r="L462" s="18"/>
      <c r="M462" s="18"/>
      <c r="N462" s="18"/>
      <c r="O462" s="18"/>
      <c r="P462" s="18"/>
      <c r="Q462" s="18"/>
      <c r="R462" s="18"/>
      <c r="S462" s="18"/>
      <c r="T462" s="18"/>
      <c r="U462" s="18"/>
      <c r="V462" s="18"/>
      <c r="W462" s="18"/>
      <c r="X462" s="18"/>
      <c r="Y462" s="18"/>
      <c r="Z462" s="18"/>
      <c r="AA462" s="18"/>
      <c r="AB462" s="18"/>
      <c r="AC462" s="18"/>
      <c r="AD462" s="18"/>
      <c r="AE462" s="18"/>
      <c r="AF462" s="18"/>
      <c r="AG462" s="18"/>
    </row>
    <row r="463" spans="1:33" ht="16.5" customHeight="1" x14ac:dyDescent="0.3">
      <c r="A463" s="18"/>
      <c r="B463" s="18"/>
      <c r="C463" s="191"/>
      <c r="D463" s="191"/>
      <c r="E463" s="18"/>
      <c r="F463" s="18"/>
      <c r="G463" s="18"/>
      <c r="H463" s="18"/>
      <c r="I463" s="18"/>
      <c r="J463" s="18"/>
      <c r="K463" s="18"/>
      <c r="L463" s="18"/>
      <c r="M463" s="18"/>
      <c r="N463" s="18"/>
      <c r="O463" s="18"/>
      <c r="P463" s="18"/>
      <c r="Q463" s="18"/>
      <c r="R463" s="18"/>
      <c r="S463" s="18"/>
      <c r="T463" s="18"/>
      <c r="U463" s="18"/>
      <c r="V463" s="18"/>
      <c r="W463" s="18"/>
      <c r="X463" s="18"/>
      <c r="Y463" s="18"/>
      <c r="Z463" s="18"/>
      <c r="AA463" s="18"/>
      <c r="AB463" s="18"/>
      <c r="AC463" s="18"/>
      <c r="AD463" s="18"/>
      <c r="AE463" s="18"/>
      <c r="AF463" s="18"/>
      <c r="AG463" s="18"/>
    </row>
    <row r="464" spans="1:33" ht="16.5" customHeight="1" x14ac:dyDescent="0.3">
      <c r="A464" s="18"/>
      <c r="B464" s="18"/>
      <c r="C464" s="191"/>
      <c r="D464" s="191"/>
      <c r="E464" s="18"/>
      <c r="F464" s="18"/>
      <c r="G464" s="18"/>
      <c r="H464" s="18"/>
      <c r="I464" s="18"/>
      <c r="J464" s="18"/>
      <c r="K464" s="18"/>
      <c r="L464" s="18"/>
      <c r="M464" s="18"/>
      <c r="N464" s="18"/>
      <c r="O464" s="18"/>
      <c r="P464" s="18"/>
      <c r="Q464" s="18"/>
      <c r="R464" s="18"/>
      <c r="S464" s="18"/>
      <c r="T464" s="18"/>
      <c r="U464" s="18"/>
      <c r="V464" s="18"/>
      <c r="W464" s="18"/>
      <c r="X464" s="18"/>
      <c r="Y464" s="18"/>
      <c r="Z464" s="18"/>
      <c r="AA464" s="18"/>
      <c r="AB464" s="18"/>
      <c r="AC464" s="18"/>
      <c r="AD464" s="18"/>
      <c r="AE464" s="18"/>
      <c r="AF464" s="18"/>
      <c r="AG464" s="18"/>
    </row>
    <row r="465" spans="1:33" ht="16.5" customHeight="1" x14ac:dyDescent="0.3">
      <c r="A465" s="18"/>
      <c r="B465" s="18"/>
      <c r="C465" s="191"/>
      <c r="D465" s="191"/>
      <c r="E465" s="18"/>
      <c r="F465" s="18"/>
      <c r="G465" s="18"/>
      <c r="H465" s="18"/>
      <c r="I465" s="18"/>
      <c r="J465" s="18"/>
      <c r="K465" s="18"/>
      <c r="L465" s="18"/>
      <c r="M465" s="18"/>
      <c r="N465" s="18"/>
      <c r="O465" s="18"/>
      <c r="P465" s="18"/>
      <c r="Q465" s="18"/>
      <c r="R465" s="18"/>
      <c r="S465" s="18"/>
      <c r="T465" s="18"/>
      <c r="U465" s="18"/>
      <c r="V465" s="18"/>
      <c r="W465" s="18"/>
      <c r="X465" s="18"/>
      <c r="Y465" s="18"/>
      <c r="Z465" s="18"/>
      <c r="AA465" s="18"/>
      <c r="AB465" s="18"/>
      <c r="AC465" s="18"/>
      <c r="AD465" s="18"/>
      <c r="AE465" s="18"/>
      <c r="AF465" s="18"/>
      <c r="AG465" s="18"/>
    </row>
    <row r="466" spans="1:33" ht="16.5" customHeight="1" x14ac:dyDescent="0.3">
      <c r="A466" s="18"/>
      <c r="B466" s="18"/>
      <c r="C466" s="191"/>
      <c r="D466" s="191"/>
      <c r="E466" s="18"/>
      <c r="F466" s="18"/>
      <c r="G466" s="18"/>
      <c r="H466" s="18"/>
      <c r="I466" s="18"/>
      <c r="J466" s="18"/>
      <c r="K466" s="18"/>
      <c r="L466" s="18"/>
      <c r="M466" s="18"/>
      <c r="N466" s="18"/>
      <c r="O466" s="18"/>
      <c r="P466" s="18"/>
      <c r="Q466" s="18"/>
      <c r="R466" s="18"/>
      <c r="S466" s="18"/>
      <c r="T466" s="18"/>
      <c r="U466" s="18"/>
      <c r="V466" s="18"/>
      <c r="W466" s="18"/>
      <c r="X466" s="18"/>
      <c r="Y466" s="18"/>
      <c r="Z466" s="18"/>
      <c r="AA466" s="18"/>
      <c r="AB466" s="18"/>
      <c r="AC466" s="18"/>
      <c r="AD466" s="18"/>
      <c r="AE466" s="18"/>
      <c r="AF466" s="18"/>
      <c r="AG466" s="18"/>
    </row>
    <row r="467" spans="1:33" ht="16.5" customHeight="1" x14ac:dyDescent="0.3">
      <c r="A467" s="18"/>
      <c r="B467" s="18"/>
      <c r="C467" s="191"/>
      <c r="D467" s="191"/>
      <c r="E467" s="18"/>
      <c r="F467" s="18"/>
      <c r="G467" s="18"/>
      <c r="H467" s="18"/>
      <c r="I467" s="18"/>
      <c r="J467" s="18"/>
      <c r="K467" s="18"/>
      <c r="L467" s="18"/>
      <c r="M467" s="18"/>
      <c r="N467" s="18"/>
      <c r="O467" s="18"/>
      <c r="P467" s="18"/>
      <c r="Q467" s="18"/>
      <c r="R467" s="18"/>
      <c r="S467" s="18"/>
      <c r="T467" s="18"/>
      <c r="U467" s="18"/>
      <c r="V467" s="18"/>
      <c r="W467" s="18"/>
      <c r="X467" s="18"/>
      <c r="Y467" s="18"/>
      <c r="Z467" s="18"/>
      <c r="AA467" s="18"/>
      <c r="AB467" s="18"/>
      <c r="AC467" s="18"/>
      <c r="AD467" s="18"/>
      <c r="AE467" s="18"/>
      <c r="AF467" s="18"/>
      <c r="AG467" s="18"/>
    </row>
    <row r="468" spans="1:33" ht="16.5" customHeight="1" x14ac:dyDescent="0.3">
      <c r="A468" s="18"/>
      <c r="B468" s="18"/>
      <c r="C468" s="191"/>
      <c r="D468" s="191"/>
      <c r="E468" s="18"/>
      <c r="F468" s="18"/>
      <c r="G468" s="18"/>
      <c r="H468" s="18"/>
      <c r="I468" s="18"/>
      <c r="J468" s="18"/>
      <c r="K468" s="18"/>
      <c r="L468" s="18"/>
      <c r="M468" s="18"/>
      <c r="N468" s="18"/>
      <c r="O468" s="18"/>
      <c r="P468" s="18"/>
      <c r="Q468" s="18"/>
      <c r="R468" s="18"/>
      <c r="S468" s="18"/>
      <c r="T468" s="18"/>
      <c r="U468" s="18"/>
      <c r="V468" s="18"/>
      <c r="W468" s="18"/>
      <c r="X468" s="18"/>
      <c r="Y468" s="18"/>
      <c r="Z468" s="18"/>
      <c r="AA468" s="18"/>
      <c r="AB468" s="18"/>
      <c r="AC468" s="18"/>
      <c r="AD468" s="18"/>
      <c r="AE468" s="18"/>
      <c r="AF468" s="18"/>
      <c r="AG468" s="18"/>
    </row>
    <row r="469" spans="1:33" ht="16.5" customHeight="1" x14ac:dyDescent="0.3">
      <c r="A469" s="18"/>
      <c r="B469" s="18"/>
      <c r="C469" s="191"/>
      <c r="D469" s="191"/>
      <c r="E469" s="18"/>
      <c r="F469" s="18"/>
      <c r="G469" s="18"/>
      <c r="H469" s="18"/>
      <c r="I469" s="18"/>
      <c r="J469" s="18"/>
      <c r="K469" s="18"/>
      <c r="L469" s="18"/>
      <c r="M469" s="18"/>
      <c r="N469" s="18"/>
      <c r="O469" s="18"/>
      <c r="P469" s="18"/>
      <c r="Q469" s="18"/>
      <c r="R469" s="18"/>
      <c r="S469" s="18"/>
      <c r="T469" s="18"/>
      <c r="U469" s="18"/>
      <c r="V469" s="18"/>
      <c r="W469" s="18"/>
      <c r="X469" s="18"/>
      <c r="Y469" s="18"/>
      <c r="Z469" s="18"/>
      <c r="AA469" s="18"/>
      <c r="AB469" s="18"/>
      <c r="AC469" s="18"/>
      <c r="AD469" s="18"/>
      <c r="AE469" s="18"/>
      <c r="AF469" s="18"/>
      <c r="AG469" s="18"/>
    </row>
    <row r="470" spans="1:33" ht="16.5" customHeight="1" x14ac:dyDescent="0.3">
      <c r="A470" s="18"/>
      <c r="B470" s="18"/>
      <c r="C470" s="191"/>
      <c r="D470" s="191"/>
      <c r="E470" s="18"/>
      <c r="F470" s="18"/>
      <c r="G470" s="18"/>
      <c r="H470" s="18"/>
      <c r="I470" s="18"/>
      <c r="J470" s="18"/>
      <c r="K470" s="18"/>
      <c r="L470" s="18"/>
      <c r="M470" s="18"/>
      <c r="N470" s="18"/>
      <c r="O470" s="18"/>
      <c r="P470" s="18"/>
      <c r="Q470" s="18"/>
      <c r="R470" s="18"/>
      <c r="S470" s="18"/>
      <c r="T470" s="18"/>
      <c r="U470" s="18"/>
      <c r="V470" s="18"/>
      <c r="W470" s="18"/>
      <c r="X470" s="18"/>
      <c r="Y470" s="18"/>
      <c r="Z470" s="18"/>
      <c r="AA470" s="18"/>
      <c r="AB470" s="18"/>
      <c r="AC470" s="18"/>
      <c r="AD470" s="18"/>
      <c r="AE470" s="18"/>
      <c r="AF470" s="18"/>
      <c r="AG470" s="18"/>
    </row>
    <row r="471" spans="1:33" ht="16.5" customHeight="1" x14ac:dyDescent="0.3">
      <c r="A471" s="18"/>
      <c r="B471" s="18"/>
      <c r="C471" s="191"/>
      <c r="D471" s="191"/>
      <c r="E471" s="18"/>
      <c r="F471" s="18"/>
      <c r="G471" s="18"/>
      <c r="H471" s="18"/>
      <c r="I471" s="18"/>
      <c r="J471" s="18"/>
      <c r="K471" s="18"/>
      <c r="L471" s="18"/>
      <c r="M471" s="18"/>
      <c r="N471" s="18"/>
      <c r="O471" s="18"/>
      <c r="P471" s="18"/>
      <c r="Q471" s="18"/>
      <c r="R471" s="18"/>
      <c r="S471" s="18"/>
      <c r="T471" s="18"/>
      <c r="U471" s="18"/>
      <c r="V471" s="18"/>
      <c r="W471" s="18"/>
      <c r="X471" s="18"/>
      <c r="Y471" s="18"/>
      <c r="Z471" s="18"/>
      <c r="AA471" s="18"/>
      <c r="AB471" s="18"/>
      <c r="AC471" s="18"/>
      <c r="AD471" s="18"/>
      <c r="AE471" s="18"/>
      <c r="AF471" s="18"/>
      <c r="AG471" s="18"/>
    </row>
    <row r="472" spans="1:33" ht="16.5" customHeight="1" x14ac:dyDescent="0.3">
      <c r="A472" s="18"/>
      <c r="B472" s="18"/>
      <c r="C472" s="191"/>
      <c r="D472" s="191"/>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row>
    <row r="473" spans="1:33" ht="16.5" customHeight="1" x14ac:dyDescent="0.3">
      <c r="A473" s="18"/>
      <c r="B473" s="18"/>
      <c r="C473" s="191"/>
      <c r="D473" s="191"/>
      <c r="E473" s="18"/>
      <c r="F473" s="18"/>
      <c r="G473" s="18"/>
      <c r="H473" s="18"/>
      <c r="I473" s="18"/>
      <c r="J473" s="18"/>
      <c r="K473" s="18"/>
      <c r="L473" s="18"/>
      <c r="M473" s="18"/>
      <c r="N473" s="18"/>
      <c r="O473" s="18"/>
      <c r="P473" s="18"/>
      <c r="Q473" s="18"/>
      <c r="R473" s="18"/>
      <c r="S473" s="18"/>
      <c r="T473" s="18"/>
      <c r="U473" s="18"/>
      <c r="V473" s="18"/>
      <c r="W473" s="18"/>
      <c r="X473" s="18"/>
      <c r="Y473" s="18"/>
      <c r="Z473" s="18"/>
      <c r="AA473" s="18"/>
      <c r="AB473" s="18"/>
      <c r="AC473" s="18"/>
      <c r="AD473" s="18"/>
      <c r="AE473" s="18"/>
      <c r="AF473" s="18"/>
      <c r="AG473" s="18"/>
    </row>
    <row r="474" spans="1:33" ht="16.5" customHeight="1" x14ac:dyDescent="0.3">
      <c r="A474" s="18"/>
      <c r="B474" s="18"/>
      <c r="C474" s="191"/>
      <c r="D474" s="191"/>
      <c r="E474" s="18"/>
      <c r="F474" s="18"/>
      <c r="G474" s="18"/>
      <c r="H474" s="18"/>
      <c r="I474" s="18"/>
      <c r="J474" s="18"/>
      <c r="K474" s="18"/>
      <c r="L474" s="18"/>
      <c r="M474" s="18"/>
      <c r="N474" s="18"/>
      <c r="O474" s="18"/>
      <c r="P474" s="18"/>
      <c r="Q474" s="18"/>
      <c r="R474" s="18"/>
      <c r="S474" s="18"/>
      <c r="T474" s="18"/>
      <c r="U474" s="18"/>
      <c r="V474" s="18"/>
      <c r="W474" s="18"/>
      <c r="X474" s="18"/>
      <c r="Y474" s="18"/>
      <c r="Z474" s="18"/>
      <c r="AA474" s="18"/>
      <c r="AB474" s="18"/>
      <c r="AC474" s="18"/>
      <c r="AD474" s="18"/>
      <c r="AE474" s="18"/>
      <c r="AF474" s="18"/>
      <c r="AG474" s="18"/>
    </row>
    <row r="475" spans="1:33" ht="16.5" customHeight="1" x14ac:dyDescent="0.3">
      <c r="A475" s="18"/>
      <c r="B475" s="18"/>
      <c r="C475" s="191"/>
      <c r="D475" s="191"/>
      <c r="E475" s="18"/>
      <c r="F475" s="18"/>
      <c r="G475" s="18"/>
      <c r="H475" s="18"/>
      <c r="I475" s="18"/>
      <c r="J475" s="18"/>
      <c r="K475" s="18"/>
      <c r="L475" s="18"/>
      <c r="M475" s="18"/>
      <c r="N475" s="18"/>
      <c r="O475" s="18"/>
      <c r="P475" s="18"/>
      <c r="Q475" s="18"/>
      <c r="R475" s="18"/>
      <c r="S475" s="18"/>
      <c r="T475" s="18"/>
      <c r="U475" s="18"/>
      <c r="V475" s="18"/>
      <c r="W475" s="18"/>
      <c r="X475" s="18"/>
      <c r="Y475" s="18"/>
      <c r="Z475" s="18"/>
      <c r="AA475" s="18"/>
      <c r="AB475" s="18"/>
      <c r="AC475" s="18"/>
      <c r="AD475" s="18"/>
      <c r="AE475" s="18"/>
      <c r="AF475" s="18"/>
      <c r="AG475" s="18"/>
    </row>
    <row r="476" spans="1:33" ht="16.5" customHeight="1" x14ac:dyDescent="0.3">
      <c r="A476" s="18"/>
      <c r="B476" s="18"/>
      <c r="C476" s="191"/>
      <c r="D476" s="191"/>
      <c r="E476" s="18"/>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c r="AD476" s="18"/>
      <c r="AE476" s="18"/>
      <c r="AF476" s="18"/>
      <c r="AG476" s="18"/>
    </row>
    <row r="477" spans="1:33" ht="16.5" customHeight="1" x14ac:dyDescent="0.3">
      <c r="A477" s="18"/>
      <c r="B477" s="18"/>
      <c r="C477" s="191"/>
      <c r="D477" s="191"/>
      <c r="E477" s="18"/>
      <c r="F477" s="18"/>
      <c r="G477" s="18"/>
      <c r="H477" s="18"/>
      <c r="I477" s="18"/>
      <c r="J477" s="18"/>
      <c r="K477" s="18"/>
      <c r="L477" s="18"/>
      <c r="M477" s="18"/>
      <c r="N477" s="18"/>
      <c r="O477" s="18"/>
      <c r="P477" s="18"/>
      <c r="Q477" s="18"/>
      <c r="R477" s="18"/>
      <c r="S477" s="18"/>
      <c r="T477" s="18"/>
      <c r="U477" s="18"/>
      <c r="V477" s="18"/>
      <c r="W477" s="18"/>
      <c r="X477" s="18"/>
      <c r="Y477" s="18"/>
      <c r="Z477" s="18"/>
      <c r="AA477" s="18"/>
      <c r="AB477" s="18"/>
      <c r="AC477" s="18"/>
      <c r="AD477" s="18"/>
      <c r="AE477" s="18"/>
      <c r="AF477" s="18"/>
      <c r="AG477" s="18"/>
    </row>
    <row r="478" spans="1:33" ht="16.5" customHeight="1" x14ac:dyDescent="0.3">
      <c r="A478" s="18"/>
      <c r="B478" s="18"/>
      <c r="C478" s="191"/>
      <c r="D478" s="191"/>
      <c r="E478" s="18"/>
      <c r="F478" s="18"/>
      <c r="G478" s="18"/>
      <c r="H478" s="18"/>
      <c r="I478" s="18"/>
      <c r="J478" s="18"/>
      <c r="K478" s="18"/>
      <c r="L478" s="18"/>
      <c r="M478" s="18"/>
      <c r="N478" s="18"/>
      <c r="O478" s="18"/>
      <c r="P478" s="18"/>
      <c r="Q478" s="18"/>
      <c r="R478" s="18"/>
      <c r="S478" s="18"/>
      <c r="T478" s="18"/>
      <c r="U478" s="18"/>
      <c r="V478" s="18"/>
      <c r="W478" s="18"/>
      <c r="X478" s="18"/>
      <c r="Y478" s="18"/>
      <c r="Z478" s="18"/>
      <c r="AA478" s="18"/>
      <c r="AB478" s="18"/>
      <c r="AC478" s="18"/>
      <c r="AD478" s="18"/>
      <c r="AE478" s="18"/>
      <c r="AF478" s="18"/>
      <c r="AG478" s="18"/>
    </row>
    <row r="479" spans="1:33" ht="16.5" customHeight="1" x14ac:dyDescent="0.3">
      <c r="A479" s="18"/>
      <c r="B479" s="18"/>
      <c r="C479" s="191"/>
      <c r="D479" s="191"/>
      <c r="E479" s="18"/>
      <c r="F479" s="18"/>
      <c r="G479" s="18"/>
      <c r="H479" s="18"/>
      <c r="I479" s="18"/>
      <c r="J479" s="18"/>
      <c r="K479" s="18"/>
      <c r="L479" s="18"/>
      <c r="M479" s="18"/>
      <c r="N479" s="18"/>
      <c r="O479" s="18"/>
      <c r="P479" s="18"/>
      <c r="Q479" s="18"/>
      <c r="R479" s="18"/>
      <c r="S479" s="18"/>
      <c r="T479" s="18"/>
      <c r="U479" s="18"/>
      <c r="V479" s="18"/>
      <c r="W479" s="18"/>
      <c r="X479" s="18"/>
      <c r="Y479" s="18"/>
      <c r="Z479" s="18"/>
      <c r="AA479" s="18"/>
      <c r="AB479" s="18"/>
      <c r="AC479" s="18"/>
      <c r="AD479" s="18"/>
      <c r="AE479" s="18"/>
      <c r="AF479" s="18"/>
      <c r="AG479" s="18"/>
    </row>
    <row r="480" spans="1:33" ht="16.5" customHeight="1" x14ac:dyDescent="0.3">
      <c r="A480" s="18"/>
      <c r="B480" s="18"/>
      <c r="C480" s="191"/>
      <c r="D480" s="191"/>
      <c r="E480" s="18"/>
      <c r="F480" s="18"/>
      <c r="G480" s="18"/>
      <c r="H480" s="18"/>
      <c r="I480" s="18"/>
      <c r="J480" s="18"/>
      <c r="K480" s="18"/>
      <c r="L480" s="18"/>
      <c r="M480" s="18"/>
      <c r="N480" s="18"/>
      <c r="O480" s="18"/>
      <c r="P480" s="18"/>
      <c r="Q480" s="18"/>
      <c r="R480" s="18"/>
      <c r="S480" s="18"/>
      <c r="T480" s="18"/>
      <c r="U480" s="18"/>
      <c r="V480" s="18"/>
      <c r="W480" s="18"/>
      <c r="X480" s="18"/>
      <c r="Y480" s="18"/>
      <c r="Z480" s="18"/>
      <c r="AA480" s="18"/>
      <c r="AB480" s="18"/>
      <c r="AC480" s="18"/>
      <c r="AD480" s="18"/>
      <c r="AE480" s="18"/>
      <c r="AF480" s="18"/>
      <c r="AG480" s="18"/>
    </row>
    <row r="481" spans="1:33" ht="16.5" customHeight="1" x14ac:dyDescent="0.3">
      <c r="A481" s="18"/>
      <c r="B481" s="18"/>
      <c r="C481" s="191"/>
      <c r="D481" s="191"/>
      <c r="E481" s="18"/>
      <c r="F481" s="18"/>
      <c r="G481" s="18"/>
      <c r="H481" s="18"/>
      <c r="I481" s="18"/>
      <c r="J481" s="18"/>
      <c r="K481" s="18"/>
      <c r="L481" s="18"/>
      <c r="M481" s="18"/>
      <c r="N481" s="18"/>
      <c r="O481" s="18"/>
      <c r="P481" s="18"/>
      <c r="Q481" s="18"/>
      <c r="R481" s="18"/>
      <c r="S481" s="18"/>
      <c r="T481" s="18"/>
      <c r="U481" s="18"/>
      <c r="V481" s="18"/>
      <c r="W481" s="18"/>
      <c r="X481" s="18"/>
      <c r="Y481" s="18"/>
      <c r="Z481" s="18"/>
      <c r="AA481" s="18"/>
      <c r="AB481" s="18"/>
      <c r="AC481" s="18"/>
      <c r="AD481" s="18"/>
      <c r="AE481" s="18"/>
      <c r="AF481" s="18"/>
      <c r="AG481" s="18"/>
    </row>
    <row r="482" spans="1:33" ht="16.5" customHeight="1" x14ac:dyDescent="0.3">
      <c r="A482" s="18"/>
      <c r="B482" s="18"/>
      <c r="C482" s="191"/>
      <c r="D482" s="191"/>
      <c r="E482" s="18"/>
      <c r="F482" s="18"/>
      <c r="G482" s="18"/>
      <c r="H482" s="18"/>
      <c r="I482" s="18"/>
      <c r="J482" s="18"/>
      <c r="K482" s="18"/>
      <c r="L482" s="18"/>
      <c r="M482" s="18"/>
      <c r="N482" s="18"/>
      <c r="O482" s="18"/>
      <c r="P482" s="18"/>
      <c r="Q482" s="18"/>
      <c r="R482" s="18"/>
      <c r="S482" s="18"/>
      <c r="T482" s="18"/>
      <c r="U482" s="18"/>
      <c r="V482" s="18"/>
      <c r="W482" s="18"/>
      <c r="X482" s="18"/>
      <c r="Y482" s="18"/>
      <c r="Z482" s="18"/>
      <c r="AA482" s="18"/>
      <c r="AB482" s="18"/>
      <c r="AC482" s="18"/>
      <c r="AD482" s="18"/>
      <c r="AE482" s="18"/>
      <c r="AF482" s="18"/>
      <c r="AG482" s="18"/>
    </row>
    <row r="483" spans="1:33" ht="16.5" customHeight="1" x14ac:dyDescent="0.3">
      <c r="A483" s="18"/>
      <c r="B483" s="18"/>
      <c r="C483" s="191"/>
      <c r="D483" s="191"/>
      <c r="E483" s="18"/>
      <c r="F483" s="18"/>
      <c r="G483" s="18"/>
      <c r="H483" s="18"/>
      <c r="I483" s="18"/>
      <c r="J483" s="18"/>
      <c r="K483" s="18"/>
      <c r="L483" s="18"/>
      <c r="M483" s="18"/>
      <c r="N483" s="18"/>
      <c r="O483" s="18"/>
      <c r="P483" s="18"/>
      <c r="Q483" s="18"/>
      <c r="R483" s="18"/>
      <c r="S483" s="18"/>
      <c r="T483" s="18"/>
      <c r="U483" s="18"/>
      <c r="V483" s="18"/>
      <c r="W483" s="18"/>
      <c r="X483" s="18"/>
      <c r="Y483" s="18"/>
      <c r="Z483" s="18"/>
      <c r="AA483" s="18"/>
      <c r="AB483" s="18"/>
      <c r="AC483" s="18"/>
      <c r="AD483" s="18"/>
      <c r="AE483" s="18"/>
      <c r="AF483" s="18"/>
      <c r="AG483" s="18"/>
    </row>
    <row r="484" spans="1:33" ht="16.5" customHeight="1" x14ac:dyDescent="0.3">
      <c r="A484" s="18"/>
      <c r="B484" s="18"/>
      <c r="C484" s="191"/>
      <c r="D484" s="191"/>
      <c r="E484" s="18"/>
      <c r="F484" s="18"/>
      <c r="G484" s="18"/>
      <c r="H484" s="18"/>
      <c r="I484" s="18"/>
      <c r="J484" s="18"/>
      <c r="K484" s="18"/>
      <c r="L484" s="18"/>
      <c r="M484" s="18"/>
      <c r="N484" s="18"/>
      <c r="O484" s="18"/>
      <c r="P484" s="18"/>
      <c r="Q484" s="18"/>
      <c r="R484" s="18"/>
      <c r="S484" s="18"/>
      <c r="T484" s="18"/>
      <c r="U484" s="18"/>
      <c r="V484" s="18"/>
      <c r="W484" s="18"/>
      <c r="X484" s="18"/>
      <c r="Y484" s="18"/>
      <c r="Z484" s="18"/>
      <c r="AA484" s="18"/>
      <c r="AB484" s="18"/>
      <c r="AC484" s="18"/>
      <c r="AD484" s="18"/>
      <c r="AE484" s="18"/>
      <c r="AF484" s="18"/>
      <c r="AG484" s="18"/>
    </row>
    <row r="485" spans="1:33" ht="16.5" customHeight="1" x14ac:dyDescent="0.3">
      <c r="A485" s="18"/>
      <c r="B485" s="18"/>
      <c r="C485" s="191"/>
      <c r="D485" s="191"/>
      <c r="E485" s="18"/>
      <c r="F485" s="18"/>
      <c r="G485" s="18"/>
      <c r="H485" s="18"/>
      <c r="I485" s="18"/>
      <c r="J485" s="18"/>
      <c r="K485" s="18"/>
      <c r="L485" s="18"/>
      <c r="M485" s="18"/>
      <c r="N485" s="18"/>
      <c r="O485" s="18"/>
      <c r="P485" s="18"/>
      <c r="Q485" s="18"/>
      <c r="R485" s="18"/>
      <c r="S485" s="18"/>
      <c r="T485" s="18"/>
      <c r="U485" s="18"/>
      <c r="V485" s="18"/>
      <c r="W485" s="18"/>
      <c r="X485" s="18"/>
      <c r="Y485" s="18"/>
      <c r="Z485" s="18"/>
      <c r="AA485" s="18"/>
      <c r="AB485" s="18"/>
      <c r="AC485" s="18"/>
      <c r="AD485" s="18"/>
      <c r="AE485" s="18"/>
      <c r="AF485" s="18"/>
      <c r="AG485" s="18"/>
    </row>
    <row r="486" spans="1:33" ht="16.5" customHeight="1" x14ac:dyDescent="0.3">
      <c r="A486" s="18"/>
      <c r="B486" s="18"/>
      <c r="C486" s="191"/>
      <c r="D486" s="191"/>
      <c r="E486" s="18"/>
      <c r="F486" s="18"/>
      <c r="G486" s="18"/>
      <c r="H486" s="18"/>
      <c r="I486" s="18"/>
      <c r="J486" s="18"/>
      <c r="K486" s="18"/>
      <c r="L486" s="18"/>
      <c r="M486" s="18"/>
      <c r="N486" s="18"/>
      <c r="O486" s="18"/>
      <c r="P486" s="18"/>
      <c r="Q486" s="18"/>
      <c r="R486" s="18"/>
      <c r="S486" s="18"/>
      <c r="T486" s="18"/>
      <c r="U486" s="18"/>
      <c r="V486" s="18"/>
      <c r="W486" s="18"/>
      <c r="X486" s="18"/>
      <c r="Y486" s="18"/>
      <c r="Z486" s="18"/>
      <c r="AA486" s="18"/>
      <c r="AB486" s="18"/>
      <c r="AC486" s="18"/>
      <c r="AD486" s="18"/>
      <c r="AE486" s="18"/>
      <c r="AF486" s="18"/>
      <c r="AG486" s="18"/>
    </row>
    <row r="487" spans="1:33" ht="16.5" customHeight="1" x14ac:dyDescent="0.3">
      <c r="A487" s="18"/>
      <c r="B487" s="18"/>
      <c r="C487" s="191"/>
      <c r="D487" s="191"/>
      <c r="E487" s="18"/>
      <c r="F487" s="18"/>
      <c r="G487" s="18"/>
      <c r="H487" s="18"/>
      <c r="I487" s="18"/>
      <c r="J487" s="18"/>
      <c r="K487" s="18"/>
      <c r="L487" s="18"/>
      <c r="M487" s="18"/>
      <c r="N487" s="18"/>
      <c r="O487" s="18"/>
      <c r="P487" s="18"/>
      <c r="Q487" s="18"/>
      <c r="R487" s="18"/>
      <c r="S487" s="18"/>
      <c r="T487" s="18"/>
      <c r="U487" s="18"/>
      <c r="V487" s="18"/>
      <c r="W487" s="18"/>
      <c r="X487" s="18"/>
      <c r="Y487" s="18"/>
      <c r="Z487" s="18"/>
      <c r="AA487" s="18"/>
      <c r="AB487" s="18"/>
      <c r="AC487" s="18"/>
      <c r="AD487" s="18"/>
      <c r="AE487" s="18"/>
      <c r="AF487" s="18"/>
      <c r="AG487" s="18"/>
    </row>
    <row r="488" spans="1:33" ht="16.5" customHeight="1" x14ac:dyDescent="0.3">
      <c r="A488" s="18"/>
      <c r="B488" s="18"/>
      <c r="C488" s="191"/>
      <c r="D488" s="191"/>
      <c r="E488" s="18"/>
      <c r="F488" s="18"/>
      <c r="G488" s="18"/>
      <c r="H488" s="18"/>
      <c r="I488" s="18"/>
      <c r="J488" s="18"/>
      <c r="K488" s="18"/>
      <c r="L488" s="18"/>
      <c r="M488" s="18"/>
      <c r="N488" s="18"/>
      <c r="O488" s="18"/>
      <c r="P488" s="18"/>
      <c r="Q488" s="18"/>
      <c r="R488" s="18"/>
      <c r="S488" s="18"/>
      <c r="T488" s="18"/>
      <c r="U488" s="18"/>
      <c r="V488" s="18"/>
      <c r="W488" s="18"/>
      <c r="X488" s="18"/>
      <c r="Y488" s="18"/>
      <c r="Z488" s="18"/>
      <c r="AA488" s="18"/>
      <c r="AB488" s="18"/>
      <c r="AC488" s="18"/>
      <c r="AD488" s="18"/>
      <c r="AE488" s="18"/>
      <c r="AF488" s="18"/>
      <c r="AG488" s="18"/>
    </row>
    <row r="489" spans="1:33" ht="16.5" customHeight="1" x14ac:dyDescent="0.3">
      <c r="A489" s="18"/>
      <c r="B489" s="18"/>
      <c r="C489" s="191"/>
      <c r="D489" s="191"/>
      <c r="E489" s="18"/>
      <c r="F489" s="18"/>
      <c r="G489" s="18"/>
      <c r="H489" s="18"/>
      <c r="I489" s="18"/>
      <c r="J489" s="18"/>
      <c r="K489" s="18"/>
      <c r="L489" s="18"/>
      <c r="M489" s="18"/>
      <c r="N489" s="18"/>
      <c r="O489" s="18"/>
      <c r="P489" s="18"/>
      <c r="Q489" s="18"/>
      <c r="R489" s="18"/>
      <c r="S489" s="18"/>
      <c r="T489" s="18"/>
      <c r="U489" s="18"/>
      <c r="V489" s="18"/>
      <c r="W489" s="18"/>
      <c r="X489" s="18"/>
      <c r="Y489" s="18"/>
      <c r="Z489" s="18"/>
      <c r="AA489" s="18"/>
      <c r="AB489" s="18"/>
      <c r="AC489" s="18"/>
      <c r="AD489" s="18"/>
      <c r="AE489" s="18"/>
      <c r="AF489" s="18"/>
      <c r="AG489" s="18"/>
    </row>
    <row r="490" spans="1:33" ht="16.5" customHeight="1" x14ac:dyDescent="0.3">
      <c r="A490" s="18"/>
      <c r="B490" s="18"/>
      <c r="C490" s="191"/>
      <c r="D490" s="191"/>
      <c r="E490" s="18"/>
      <c r="F490" s="18"/>
      <c r="G490" s="18"/>
      <c r="H490" s="18"/>
      <c r="I490" s="18"/>
      <c r="J490" s="18"/>
      <c r="K490" s="18"/>
      <c r="L490" s="18"/>
      <c r="M490" s="18"/>
      <c r="N490" s="18"/>
      <c r="O490" s="18"/>
      <c r="P490" s="18"/>
      <c r="Q490" s="18"/>
      <c r="R490" s="18"/>
      <c r="S490" s="18"/>
      <c r="T490" s="18"/>
      <c r="U490" s="18"/>
      <c r="V490" s="18"/>
      <c r="W490" s="18"/>
      <c r="X490" s="18"/>
      <c r="Y490" s="18"/>
      <c r="Z490" s="18"/>
      <c r="AA490" s="18"/>
      <c r="AB490" s="18"/>
      <c r="AC490" s="18"/>
      <c r="AD490" s="18"/>
      <c r="AE490" s="18"/>
      <c r="AF490" s="18"/>
      <c r="AG490" s="18"/>
    </row>
    <row r="491" spans="1:33" ht="16.5" customHeight="1" x14ac:dyDescent="0.3">
      <c r="A491" s="18"/>
      <c r="B491" s="18"/>
      <c r="C491" s="191"/>
      <c r="D491" s="191"/>
      <c r="E491" s="18"/>
      <c r="F491" s="18"/>
      <c r="G491" s="18"/>
      <c r="H491" s="18"/>
      <c r="I491" s="18"/>
      <c r="J491" s="18"/>
      <c r="K491" s="18"/>
      <c r="L491" s="18"/>
      <c r="M491" s="18"/>
      <c r="N491" s="18"/>
      <c r="O491" s="18"/>
      <c r="P491" s="18"/>
      <c r="Q491" s="18"/>
      <c r="R491" s="18"/>
      <c r="S491" s="18"/>
      <c r="T491" s="18"/>
      <c r="U491" s="18"/>
      <c r="V491" s="18"/>
      <c r="W491" s="18"/>
      <c r="X491" s="18"/>
      <c r="Y491" s="18"/>
      <c r="Z491" s="18"/>
      <c r="AA491" s="18"/>
      <c r="AB491" s="18"/>
      <c r="AC491" s="18"/>
      <c r="AD491" s="18"/>
      <c r="AE491" s="18"/>
      <c r="AF491" s="18"/>
      <c r="AG491" s="18"/>
    </row>
    <row r="492" spans="1:33" ht="16.5" customHeight="1" x14ac:dyDescent="0.3">
      <c r="A492" s="18"/>
      <c r="B492" s="18"/>
      <c r="C492" s="191"/>
      <c r="D492" s="191"/>
      <c r="E492" s="18"/>
      <c r="F492" s="18"/>
      <c r="G492" s="18"/>
      <c r="H492" s="18"/>
      <c r="I492" s="18"/>
      <c r="J492" s="18"/>
      <c r="K492" s="18"/>
      <c r="L492" s="18"/>
      <c r="M492" s="18"/>
      <c r="N492" s="18"/>
      <c r="O492" s="18"/>
      <c r="P492" s="18"/>
      <c r="Q492" s="18"/>
      <c r="R492" s="18"/>
      <c r="S492" s="18"/>
      <c r="T492" s="18"/>
      <c r="U492" s="18"/>
      <c r="V492" s="18"/>
      <c r="W492" s="18"/>
      <c r="X492" s="18"/>
      <c r="Y492" s="18"/>
      <c r="Z492" s="18"/>
      <c r="AA492" s="18"/>
      <c r="AB492" s="18"/>
      <c r="AC492" s="18"/>
      <c r="AD492" s="18"/>
      <c r="AE492" s="18"/>
      <c r="AF492" s="18"/>
      <c r="AG492" s="18"/>
    </row>
    <row r="493" spans="1:33" ht="16.5" customHeight="1" x14ac:dyDescent="0.3">
      <c r="A493" s="18"/>
      <c r="B493" s="18"/>
      <c r="C493" s="191"/>
      <c r="D493" s="191"/>
      <c r="E493" s="18"/>
      <c r="F493" s="18"/>
      <c r="G493" s="18"/>
      <c r="H493" s="18"/>
      <c r="I493" s="18"/>
      <c r="J493" s="18"/>
      <c r="K493" s="18"/>
      <c r="L493" s="18"/>
      <c r="M493" s="18"/>
      <c r="N493" s="18"/>
      <c r="O493" s="18"/>
      <c r="P493" s="18"/>
      <c r="Q493" s="18"/>
      <c r="R493" s="18"/>
      <c r="S493" s="18"/>
      <c r="T493" s="18"/>
      <c r="U493" s="18"/>
      <c r="V493" s="18"/>
      <c r="W493" s="18"/>
      <c r="X493" s="18"/>
      <c r="Y493" s="18"/>
      <c r="Z493" s="18"/>
      <c r="AA493" s="18"/>
      <c r="AB493" s="18"/>
      <c r="AC493" s="18"/>
      <c r="AD493" s="18"/>
      <c r="AE493" s="18"/>
      <c r="AF493" s="18"/>
      <c r="AG493" s="18"/>
    </row>
    <row r="494" spans="1:33" ht="16.5" customHeight="1" x14ac:dyDescent="0.3">
      <c r="A494" s="18"/>
      <c r="B494" s="18"/>
      <c r="C494" s="191"/>
      <c r="D494" s="191"/>
      <c r="E494" s="18"/>
      <c r="F494" s="18"/>
      <c r="G494" s="18"/>
      <c r="H494" s="18"/>
      <c r="I494" s="18"/>
      <c r="J494" s="18"/>
      <c r="K494" s="18"/>
      <c r="L494" s="18"/>
      <c r="M494" s="18"/>
      <c r="N494" s="18"/>
      <c r="O494" s="18"/>
      <c r="P494" s="18"/>
      <c r="Q494" s="18"/>
      <c r="R494" s="18"/>
      <c r="S494" s="18"/>
      <c r="T494" s="18"/>
      <c r="U494" s="18"/>
      <c r="V494" s="18"/>
      <c r="W494" s="18"/>
      <c r="X494" s="18"/>
      <c r="Y494" s="18"/>
      <c r="Z494" s="18"/>
      <c r="AA494" s="18"/>
      <c r="AB494" s="18"/>
      <c r="AC494" s="18"/>
      <c r="AD494" s="18"/>
      <c r="AE494" s="18"/>
      <c r="AF494" s="18"/>
      <c r="AG494" s="18"/>
    </row>
    <row r="495" spans="1:33" ht="16.5" customHeight="1" x14ac:dyDescent="0.3">
      <c r="A495" s="18"/>
      <c r="B495" s="18"/>
      <c r="C495" s="191"/>
      <c r="D495" s="191"/>
      <c r="E495" s="18"/>
      <c r="F495" s="18"/>
      <c r="G495" s="18"/>
      <c r="H495" s="18"/>
      <c r="I495" s="18"/>
      <c r="J495" s="18"/>
      <c r="K495" s="18"/>
      <c r="L495" s="18"/>
      <c r="M495" s="18"/>
      <c r="N495" s="18"/>
      <c r="O495" s="18"/>
      <c r="P495" s="18"/>
      <c r="Q495" s="18"/>
      <c r="R495" s="18"/>
      <c r="S495" s="18"/>
      <c r="T495" s="18"/>
      <c r="U495" s="18"/>
      <c r="V495" s="18"/>
      <c r="W495" s="18"/>
      <c r="X495" s="18"/>
      <c r="Y495" s="18"/>
      <c r="Z495" s="18"/>
      <c r="AA495" s="18"/>
      <c r="AB495" s="18"/>
      <c r="AC495" s="18"/>
      <c r="AD495" s="18"/>
      <c r="AE495" s="18"/>
      <c r="AF495" s="18"/>
      <c r="AG495" s="18"/>
    </row>
    <row r="496" spans="1:33" ht="16.5" customHeight="1" x14ac:dyDescent="0.3">
      <c r="A496" s="18"/>
      <c r="B496" s="18"/>
      <c r="C496" s="191"/>
      <c r="D496" s="191"/>
      <c r="E496" s="18"/>
      <c r="F496" s="18"/>
      <c r="G496" s="18"/>
      <c r="H496" s="18"/>
      <c r="I496" s="18"/>
      <c r="J496" s="18"/>
      <c r="K496" s="18"/>
      <c r="L496" s="18"/>
      <c r="M496" s="18"/>
      <c r="N496" s="18"/>
      <c r="O496" s="18"/>
      <c r="P496" s="18"/>
      <c r="Q496" s="18"/>
      <c r="R496" s="18"/>
      <c r="S496" s="18"/>
      <c r="T496" s="18"/>
      <c r="U496" s="18"/>
      <c r="V496" s="18"/>
      <c r="W496" s="18"/>
      <c r="X496" s="18"/>
      <c r="Y496" s="18"/>
      <c r="Z496" s="18"/>
      <c r="AA496" s="18"/>
      <c r="AB496" s="18"/>
      <c r="AC496" s="18"/>
      <c r="AD496" s="18"/>
      <c r="AE496" s="18"/>
      <c r="AF496" s="18"/>
      <c r="AG496" s="18"/>
    </row>
    <row r="497" spans="1:33" ht="16.5" customHeight="1" x14ac:dyDescent="0.3">
      <c r="A497" s="18"/>
      <c r="B497" s="18"/>
      <c r="C497" s="191"/>
      <c r="D497" s="191"/>
      <c r="E497" s="18"/>
      <c r="F497" s="18"/>
      <c r="G497" s="18"/>
      <c r="H497" s="18"/>
      <c r="I497" s="18"/>
      <c r="J497" s="18"/>
      <c r="K497" s="18"/>
      <c r="L497" s="18"/>
      <c r="M497" s="18"/>
      <c r="N497" s="18"/>
      <c r="O497" s="18"/>
      <c r="P497" s="18"/>
      <c r="Q497" s="18"/>
      <c r="R497" s="18"/>
      <c r="S497" s="18"/>
      <c r="T497" s="18"/>
      <c r="U497" s="18"/>
      <c r="V497" s="18"/>
      <c r="W497" s="18"/>
      <c r="X497" s="18"/>
      <c r="Y497" s="18"/>
      <c r="Z497" s="18"/>
      <c r="AA497" s="18"/>
      <c r="AB497" s="18"/>
      <c r="AC497" s="18"/>
      <c r="AD497" s="18"/>
      <c r="AE497" s="18"/>
      <c r="AF497" s="18"/>
      <c r="AG497" s="18"/>
    </row>
    <row r="498" spans="1:33" ht="16.5" customHeight="1" x14ac:dyDescent="0.3">
      <c r="A498" s="18"/>
      <c r="B498" s="18"/>
      <c r="C498" s="191"/>
      <c r="D498" s="191"/>
      <c r="E498" s="18"/>
      <c r="F498" s="18"/>
      <c r="G498" s="18"/>
      <c r="H498" s="18"/>
      <c r="I498" s="18"/>
      <c r="J498" s="18"/>
      <c r="K498" s="18"/>
      <c r="L498" s="18"/>
      <c r="M498" s="18"/>
      <c r="N498" s="18"/>
      <c r="O498" s="18"/>
      <c r="P498" s="18"/>
      <c r="Q498" s="18"/>
      <c r="R498" s="18"/>
      <c r="S498" s="18"/>
      <c r="T498" s="18"/>
      <c r="U498" s="18"/>
      <c r="V498" s="18"/>
      <c r="W498" s="18"/>
      <c r="X498" s="18"/>
      <c r="Y498" s="18"/>
      <c r="Z498" s="18"/>
      <c r="AA498" s="18"/>
      <c r="AB498" s="18"/>
      <c r="AC498" s="18"/>
      <c r="AD498" s="18"/>
      <c r="AE498" s="18"/>
      <c r="AF498" s="18"/>
      <c r="AG498" s="18"/>
    </row>
    <row r="499" spans="1:33" ht="16.5" customHeight="1" x14ac:dyDescent="0.3">
      <c r="A499" s="18"/>
      <c r="B499" s="18"/>
      <c r="C499" s="191"/>
      <c r="D499" s="191"/>
      <c r="E499" s="18"/>
      <c r="F499" s="18"/>
      <c r="G499" s="18"/>
      <c r="H499" s="18"/>
      <c r="I499" s="18"/>
      <c r="J499" s="18"/>
      <c r="K499" s="18"/>
      <c r="L499" s="18"/>
      <c r="M499" s="18"/>
      <c r="N499" s="18"/>
      <c r="O499" s="18"/>
      <c r="P499" s="18"/>
      <c r="Q499" s="18"/>
      <c r="R499" s="18"/>
      <c r="S499" s="18"/>
      <c r="T499" s="18"/>
      <c r="U499" s="18"/>
      <c r="V499" s="18"/>
      <c r="W499" s="18"/>
      <c r="X499" s="18"/>
      <c r="Y499" s="18"/>
      <c r="Z499" s="18"/>
      <c r="AA499" s="18"/>
      <c r="AB499" s="18"/>
      <c r="AC499" s="18"/>
      <c r="AD499" s="18"/>
      <c r="AE499" s="18"/>
      <c r="AF499" s="18"/>
      <c r="AG499" s="18"/>
    </row>
    <row r="500" spans="1:33" ht="16.5" customHeight="1" x14ac:dyDescent="0.3">
      <c r="A500" s="18"/>
      <c r="B500" s="18"/>
      <c r="C500" s="191"/>
      <c r="D500" s="191"/>
      <c r="E500" s="18"/>
      <c r="F500" s="18"/>
      <c r="G500" s="18"/>
      <c r="H500" s="18"/>
      <c r="I500" s="18"/>
      <c r="J500" s="18"/>
      <c r="K500" s="18"/>
      <c r="L500" s="18"/>
      <c r="M500" s="18"/>
      <c r="N500" s="18"/>
      <c r="O500" s="18"/>
      <c r="P500" s="18"/>
      <c r="Q500" s="18"/>
      <c r="R500" s="18"/>
      <c r="S500" s="18"/>
      <c r="T500" s="18"/>
      <c r="U500" s="18"/>
      <c r="V500" s="18"/>
      <c r="W500" s="18"/>
      <c r="X500" s="18"/>
      <c r="Y500" s="18"/>
      <c r="Z500" s="18"/>
      <c r="AA500" s="18"/>
      <c r="AB500" s="18"/>
      <c r="AC500" s="18"/>
      <c r="AD500" s="18"/>
      <c r="AE500" s="18"/>
      <c r="AF500" s="18"/>
      <c r="AG500" s="18"/>
    </row>
    <row r="501" spans="1:33" ht="16.5" customHeight="1" x14ac:dyDescent="0.3">
      <c r="A501" s="18"/>
      <c r="B501" s="18"/>
      <c r="C501" s="191"/>
      <c r="D501" s="191"/>
      <c r="E501" s="18"/>
      <c r="F501" s="18"/>
      <c r="G501" s="18"/>
      <c r="H501" s="18"/>
      <c r="I501" s="18"/>
      <c r="J501" s="18"/>
      <c r="K501" s="18"/>
      <c r="L501" s="18"/>
      <c r="M501" s="18"/>
      <c r="N501" s="18"/>
      <c r="O501" s="18"/>
      <c r="P501" s="18"/>
      <c r="Q501" s="18"/>
      <c r="R501" s="18"/>
      <c r="S501" s="18"/>
      <c r="T501" s="18"/>
      <c r="U501" s="18"/>
      <c r="V501" s="18"/>
      <c r="W501" s="18"/>
      <c r="X501" s="18"/>
      <c r="Y501" s="18"/>
      <c r="Z501" s="18"/>
      <c r="AA501" s="18"/>
      <c r="AB501" s="18"/>
      <c r="AC501" s="18"/>
      <c r="AD501" s="18"/>
      <c r="AE501" s="18"/>
      <c r="AF501" s="18"/>
      <c r="AG501" s="18"/>
    </row>
    <row r="502" spans="1:33" ht="16.5" customHeight="1" x14ac:dyDescent="0.3">
      <c r="A502" s="18"/>
      <c r="B502" s="18"/>
      <c r="C502" s="191"/>
      <c r="D502" s="191"/>
      <c r="E502" s="18"/>
      <c r="F502" s="18"/>
      <c r="G502" s="18"/>
      <c r="H502" s="18"/>
      <c r="I502" s="18"/>
      <c r="J502" s="18"/>
      <c r="K502" s="18"/>
      <c r="L502" s="18"/>
      <c r="M502" s="18"/>
      <c r="N502" s="18"/>
      <c r="O502" s="18"/>
      <c r="P502" s="18"/>
      <c r="Q502" s="18"/>
      <c r="R502" s="18"/>
      <c r="S502" s="18"/>
      <c r="T502" s="18"/>
      <c r="U502" s="18"/>
      <c r="V502" s="18"/>
      <c r="W502" s="18"/>
      <c r="X502" s="18"/>
      <c r="Y502" s="18"/>
      <c r="Z502" s="18"/>
      <c r="AA502" s="18"/>
      <c r="AB502" s="18"/>
      <c r="AC502" s="18"/>
      <c r="AD502" s="18"/>
      <c r="AE502" s="18"/>
      <c r="AF502" s="18"/>
      <c r="AG502" s="18"/>
    </row>
    <row r="503" spans="1:33" ht="16.5" customHeight="1" x14ac:dyDescent="0.3">
      <c r="A503" s="18"/>
      <c r="B503" s="18"/>
      <c r="C503" s="191"/>
      <c r="D503" s="191"/>
      <c r="E503" s="18"/>
      <c r="F503" s="18"/>
      <c r="G503" s="18"/>
      <c r="H503" s="18"/>
      <c r="I503" s="18"/>
      <c r="J503" s="18"/>
      <c r="K503" s="18"/>
      <c r="L503" s="18"/>
      <c r="M503" s="18"/>
      <c r="N503" s="18"/>
      <c r="O503" s="18"/>
      <c r="P503" s="18"/>
      <c r="Q503" s="18"/>
      <c r="R503" s="18"/>
      <c r="S503" s="18"/>
      <c r="T503" s="18"/>
      <c r="U503" s="18"/>
      <c r="V503" s="18"/>
      <c r="W503" s="18"/>
      <c r="X503" s="18"/>
      <c r="Y503" s="18"/>
      <c r="Z503" s="18"/>
      <c r="AA503" s="18"/>
      <c r="AB503" s="18"/>
      <c r="AC503" s="18"/>
      <c r="AD503" s="18"/>
      <c r="AE503" s="18"/>
      <c r="AF503" s="18"/>
      <c r="AG503" s="18"/>
    </row>
    <row r="504" spans="1:33" ht="16.5" customHeight="1" x14ac:dyDescent="0.3">
      <c r="A504" s="18"/>
      <c r="B504" s="18"/>
      <c r="C504" s="191"/>
      <c r="D504" s="191"/>
      <c r="E504" s="18"/>
      <c r="F504" s="18"/>
      <c r="G504" s="18"/>
      <c r="H504" s="18"/>
      <c r="I504" s="18"/>
      <c r="J504" s="18"/>
      <c r="K504" s="18"/>
      <c r="L504" s="18"/>
      <c r="M504" s="18"/>
      <c r="N504" s="18"/>
      <c r="O504" s="18"/>
      <c r="P504" s="18"/>
      <c r="Q504" s="18"/>
      <c r="R504" s="18"/>
      <c r="S504" s="18"/>
      <c r="T504" s="18"/>
      <c r="U504" s="18"/>
      <c r="V504" s="18"/>
      <c r="W504" s="18"/>
      <c r="X504" s="18"/>
      <c r="Y504" s="18"/>
      <c r="Z504" s="18"/>
      <c r="AA504" s="18"/>
      <c r="AB504" s="18"/>
      <c r="AC504" s="18"/>
      <c r="AD504" s="18"/>
      <c r="AE504" s="18"/>
      <c r="AF504" s="18"/>
      <c r="AG504" s="18"/>
    </row>
    <row r="505" spans="1:33" ht="16.5" customHeight="1" x14ac:dyDescent="0.3">
      <c r="A505" s="18"/>
      <c r="B505" s="18"/>
      <c r="C505" s="191"/>
      <c r="D505" s="191"/>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row>
    <row r="506" spans="1:33" ht="16.5" customHeight="1" x14ac:dyDescent="0.3">
      <c r="A506" s="18"/>
      <c r="B506" s="18"/>
      <c r="C506" s="191"/>
      <c r="D506" s="191"/>
      <c r="E506" s="18"/>
      <c r="F506" s="18"/>
      <c r="G506" s="18"/>
      <c r="H506" s="18"/>
      <c r="I506" s="18"/>
      <c r="J506" s="18"/>
      <c r="K506" s="18"/>
      <c r="L506" s="18"/>
      <c r="M506" s="18"/>
      <c r="N506" s="18"/>
      <c r="O506" s="18"/>
      <c r="P506" s="18"/>
      <c r="Q506" s="18"/>
      <c r="R506" s="18"/>
      <c r="S506" s="18"/>
      <c r="T506" s="18"/>
      <c r="U506" s="18"/>
      <c r="V506" s="18"/>
      <c r="W506" s="18"/>
      <c r="X506" s="18"/>
      <c r="Y506" s="18"/>
      <c r="Z506" s="18"/>
      <c r="AA506" s="18"/>
      <c r="AB506" s="18"/>
      <c r="AC506" s="18"/>
      <c r="AD506" s="18"/>
      <c r="AE506" s="18"/>
      <c r="AF506" s="18"/>
      <c r="AG506" s="18"/>
    </row>
    <row r="507" spans="1:33" ht="16.5" customHeight="1" x14ac:dyDescent="0.3">
      <c r="A507" s="18"/>
      <c r="B507" s="18"/>
      <c r="C507" s="191"/>
      <c r="D507" s="191"/>
      <c r="E507" s="18"/>
      <c r="F507" s="18"/>
      <c r="G507" s="18"/>
      <c r="H507" s="18"/>
      <c r="I507" s="18"/>
      <c r="J507" s="18"/>
      <c r="K507" s="18"/>
      <c r="L507" s="18"/>
      <c r="M507" s="18"/>
      <c r="N507" s="18"/>
      <c r="O507" s="18"/>
      <c r="P507" s="18"/>
      <c r="Q507" s="18"/>
      <c r="R507" s="18"/>
      <c r="S507" s="18"/>
      <c r="T507" s="18"/>
      <c r="U507" s="18"/>
      <c r="V507" s="18"/>
      <c r="W507" s="18"/>
      <c r="X507" s="18"/>
      <c r="Y507" s="18"/>
      <c r="Z507" s="18"/>
      <c r="AA507" s="18"/>
      <c r="AB507" s="18"/>
      <c r="AC507" s="18"/>
      <c r="AD507" s="18"/>
      <c r="AE507" s="18"/>
      <c r="AF507" s="18"/>
      <c r="AG507" s="18"/>
    </row>
    <row r="508" spans="1:33" ht="16.5" customHeight="1" x14ac:dyDescent="0.3">
      <c r="A508" s="18"/>
      <c r="B508" s="18"/>
      <c r="C508" s="191"/>
      <c r="D508" s="191"/>
      <c r="E508" s="18"/>
      <c r="F508" s="18"/>
      <c r="G508" s="18"/>
      <c r="H508" s="18"/>
      <c r="I508" s="18"/>
      <c r="J508" s="18"/>
      <c r="K508" s="18"/>
      <c r="L508" s="18"/>
      <c r="M508" s="18"/>
      <c r="N508" s="18"/>
      <c r="O508" s="18"/>
      <c r="P508" s="18"/>
      <c r="Q508" s="18"/>
      <c r="R508" s="18"/>
      <c r="S508" s="18"/>
      <c r="T508" s="18"/>
      <c r="U508" s="18"/>
      <c r="V508" s="18"/>
      <c r="W508" s="18"/>
      <c r="X508" s="18"/>
      <c r="Y508" s="18"/>
      <c r="Z508" s="18"/>
      <c r="AA508" s="18"/>
      <c r="AB508" s="18"/>
      <c r="AC508" s="18"/>
      <c r="AD508" s="18"/>
      <c r="AE508" s="18"/>
      <c r="AF508" s="18"/>
      <c r="AG508" s="18"/>
    </row>
    <row r="509" spans="1:33" ht="16.5" customHeight="1" x14ac:dyDescent="0.3">
      <c r="A509" s="18"/>
      <c r="B509" s="18"/>
      <c r="C509" s="191"/>
      <c r="D509" s="191"/>
      <c r="E509" s="18"/>
      <c r="F509" s="18"/>
      <c r="G509" s="18"/>
      <c r="H509" s="18"/>
      <c r="I509" s="18"/>
      <c r="J509" s="18"/>
      <c r="K509" s="18"/>
      <c r="L509" s="18"/>
      <c r="M509" s="18"/>
      <c r="N509" s="18"/>
      <c r="O509" s="18"/>
      <c r="P509" s="18"/>
      <c r="Q509" s="18"/>
      <c r="R509" s="18"/>
      <c r="S509" s="18"/>
      <c r="T509" s="18"/>
      <c r="U509" s="18"/>
      <c r="V509" s="18"/>
      <c r="W509" s="18"/>
      <c r="X509" s="18"/>
      <c r="Y509" s="18"/>
      <c r="Z509" s="18"/>
      <c r="AA509" s="18"/>
      <c r="AB509" s="18"/>
      <c r="AC509" s="18"/>
      <c r="AD509" s="18"/>
      <c r="AE509" s="18"/>
      <c r="AF509" s="18"/>
      <c r="AG509" s="18"/>
    </row>
    <row r="510" spans="1:33" ht="16.5" customHeight="1" x14ac:dyDescent="0.3">
      <c r="A510" s="18"/>
      <c r="B510" s="18"/>
      <c r="C510" s="191"/>
      <c r="D510" s="191"/>
      <c r="E510" s="18"/>
      <c r="F510" s="18"/>
      <c r="G510" s="18"/>
      <c r="H510" s="18"/>
      <c r="I510" s="18"/>
      <c r="J510" s="18"/>
      <c r="K510" s="18"/>
      <c r="L510" s="18"/>
      <c r="M510" s="18"/>
      <c r="N510" s="18"/>
      <c r="O510" s="18"/>
      <c r="P510" s="18"/>
      <c r="Q510" s="18"/>
      <c r="R510" s="18"/>
      <c r="S510" s="18"/>
      <c r="T510" s="18"/>
      <c r="U510" s="18"/>
      <c r="V510" s="18"/>
      <c r="W510" s="18"/>
      <c r="X510" s="18"/>
      <c r="Y510" s="18"/>
      <c r="Z510" s="18"/>
      <c r="AA510" s="18"/>
      <c r="AB510" s="18"/>
      <c r="AC510" s="18"/>
      <c r="AD510" s="18"/>
      <c r="AE510" s="18"/>
      <c r="AF510" s="18"/>
      <c r="AG510" s="18"/>
    </row>
    <row r="511" spans="1:33" ht="16.5" customHeight="1" x14ac:dyDescent="0.3">
      <c r="A511" s="18"/>
      <c r="B511" s="18"/>
      <c r="C511" s="191"/>
      <c r="D511" s="191"/>
      <c r="E511" s="18"/>
      <c r="F511" s="18"/>
      <c r="G511" s="18"/>
      <c r="H511" s="18"/>
      <c r="I511" s="18"/>
      <c r="J511" s="18"/>
      <c r="K511" s="18"/>
      <c r="L511" s="18"/>
      <c r="M511" s="18"/>
      <c r="N511" s="18"/>
      <c r="O511" s="18"/>
      <c r="P511" s="18"/>
      <c r="Q511" s="18"/>
      <c r="R511" s="18"/>
      <c r="S511" s="18"/>
      <c r="T511" s="18"/>
      <c r="U511" s="18"/>
      <c r="V511" s="18"/>
      <c r="W511" s="18"/>
      <c r="X511" s="18"/>
      <c r="Y511" s="18"/>
      <c r="Z511" s="18"/>
      <c r="AA511" s="18"/>
      <c r="AB511" s="18"/>
      <c r="AC511" s="18"/>
      <c r="AD511" s="18"/>
      <c r="AE511" s="18"/>
      <c r="AF511" s="18"/>
      <c r="AG511" s="18"/>
    </row>
    <row r="512" spans="1:33" ht="16.5" customHeight="1" x14ac:dyDescent="0.3">
      <c r="A512" s="18"/>
      <c r="B512" s="18"/>
      <c r="C512" s="191"/>
      <c r="D512" s="191"/>
      <c r="E512" s="18"/>
      <c r="F512" s="18"/>
      <c r="G512" s="18"/>
      <c r="H512" s="18"/>
      <c r="I512" s="18"/>
      <c r="J512" s="18"/>
      <c r="K512" s="18"/>
      <c r="L512" s="18"/>
      <c r="M512" s="18"/>
      <c r="N512" s="18"/>
      <c r="O512" s="18"/>
      <c r="P512" s="18"/>
      <c r="Q512" s="18"/>
      <c r="R512" s="18"/>
      <c r="S512" s="18"/>
      <c r="T512" s="18"/>
      <c r="U512" s="18"/>
      <c r="V512" s="18"/>
      <c r="W512" s="18"/>
      <c r="X512" s="18"/>
      <c r="Y512" s="18"/>
      <c r="Z512" s="18"/>
      <c r="AA512" s="18"/>
      <c r="AB512" s="18"/>
      <c r="AC512" s="18"/>
      <c r="AD512" s="18"/>
      <c r="AE512" s="18"/>
      <c r="AF512" s="18"/>
      <c r="AG512" s="18"/>
    </row>
    <row r="513" spans="1:33" ht="16.5" customHeight="1" x14ac:dyDescent="0.3">
      <c r="A513" s="18"/>
      <c r="B513" s="18"/>
      <c r="C513" s="191"/>
      <c r="D513" s="191"/>
      <c r="E513" s="18"/>
      <c r="F513" s="18"/>
      <c r="G513" s="18"/>
      <c r="H513" s="18"/>
      <c r="I513" s="18"/>
      <c r="J513" s="18"/>
      <c r="K513" s="18"/>
      <c r="L513" s="18"/>
      <c r="M513" s="18"/>
      <c r="N513" s="18"/>
      <c r="O513" s="18"/>
      <c r="P513" s="18"/>
      <c r="Q513" s="18"/>
      <c r="R513" s="18"/>
      <c r="S513" s="18"/>
      <c r="T513" s="18"/>
      <c r="U513" s="18"/>
      <c r="V513" s="18"/>
      <c r="W513" s="18"/>
      <c r="X513" s="18"/>
      <c r="Y513" s="18"/>
      <c r="Z513" s="18"/>
      <c r="AA513" s="18"/>
      <c r="AB513" s="18"/>
      <c r="AC513" s="18"/>
      <c r="AD513" s="18"/>
      <c r="AE513" s="18"/>
      <c r="AF513" s="18"/>
      <c r="AG513" s="18"/>
    </row>
    <row r="514" spans="1:33" ht="16.5" customHeight="1" x14ac:dyDescent="0.3">
      <c r="A514" s="18"/>
      <c r="B514" s="18"/>
      <c r="C514" s="191"/>
      <c r="D514" s="191"/>
      <c r="E514" s="18"/>
      <c r="F514" s="18"/>
      <c r="G514" s="18"/>
      <c r="H514" s="18"/>
      <c r="I514" s="18"/>
      <c r="J514" s="18"/>
      <c r="K514" s="18"/>
      <c r="L514" s="18"/>
      <c r="M514" s="18"/>
      <c r="N514" s="18"/>
      <c r="O514" s="18"/>
      <c r="P514" s="18"/>
      <c r="Q514" s="18"/>
      <c r="R514" s="18"/>
      <c r="S514" s="18"/>
      <c r="T514" s="18"/>
      <c r="U514" s="18"/>
      <c r="V514" s="18"/>
      <c r="W514" s="18"/>
      <c r="X514" s="18"/>
      <c r="Y514" s="18"/>
      <c r="Z514" s="18"/>
      <c r="AA514" s="18"/>
      <c r="AB514" s="18"/>
      <c r="AC514" s="18"/>
      <c r="AD514" s="18"/>
      <c r="AE514" s="18"/>
      <c r="AF514" s="18"/>
      <c r="AG514" s="18"/>
    </row>
    <row r="515" spans="1:33" ht="16.5" customHeight="1" x14ac:dyDescent="0.3">
      <c r="A515" s="18"/>
      <c r="B515" s="18"/>
      <c r="C515" s="191"/>
      <c r="D515" s="191"/>
      <c r="E515" s="18"/>
      <c r="F515" s="18"/>
      <c r="G515" s="18"/>
      <c r="H515" s="18"/>
      <c r="I515" s="18"/>
      <c r="J515" s="18"/>
      <c r="K515" s="18"/>
      <c r="L515" s="18"/>
      <c r="M515" s="18"/>
      <c r="N515" s="18"/>
      <c r="O515" s="18"/>
      <c r="P515" s="18"/>
      <c r="Q515" s="18"/>
      <c r="R515" s="18"/>
      <c r="S515" s="18"/>
      <c r="T515" s="18"/>
      <c r="U515" s="18"/>
      <c r="V515" s="18"/>
      <c r="W515" s="18"/>
      <c r="X515" s="18"/>
      <c r="Y515" s="18"/>
      <c r="Z515" s="18"/>
      <c r="AA515" s="18"/>
      <c r="AB515" s="18"/>
      <c r="AC515" s="18"/>
      <c r="AD515" s="18"/>
      <c r="AE515" s="18"/>
      <c r="AF515" s="18"/>
      <c r="AG515" s="18"/>
    </row>
    <row r="516" spans="1:33" ht="16.5" customHeight="1" x14ac:dyDescent="0.3">
      <c r="A516" s="18"/>
      <c r="B516" s="18"/>
      <c r="C516" s="191"/>
      <c r="D516" s="191"/>
      <c r="E516" s="18"/>
      <c r="F516" s="18"/>
      <c r="G516" s="18"/>
      <c r="H516" s="18"/>
      <c r="I516" s="18"/>
      <c r="J516" s="18"/>
      <c r="K516" s="18"/>
      <c r="L516" s="18"/>
      <c r="M516" s="18"/>
      <c r="N516" s="18"/>
      <c r="O516" s="18"/>
      <c r="P516" s="18"/>
      <c r="Q516" s="18"/>
      <c r="R516" s="18"/>
      <c r="S516" s="18"/>
      <c r="T516" s="18"/>
      <c r="U516" s="18"/>
      <c r="V516" s="18"/>
      <c r="W516" s="18"/>
      <c r="X516" s="18"/>
      <c r="Y516" s="18"/>
      <c r="Z516" s="18"/>
      <c r="AA516" s="18"/>
      <c r="AB516" s="18"/>
      <c r="AC516" s="18"/>
      <c r="AD516" s="18"/>
      <c r="AE516" s="18"/>
      <c r="AF516" s="18"/>
      <c r="AG516" s="18"/>
    </row>
    <row r="517" spans="1:33" ht="16.5" customHeight="1" x14ac:dyDescent="0.3">
      <c r="A517" s="18"/>
      <c r="B517" s="18"/>
      <c r="C517" s="191"/>
      <c r="D517" s="191"/>
      <c r="E517" s="18"/>
      <c r="F517" s="18"/>
      <c r="G517" s="18"/>
      <c r="H517" s="18"/>
      <c r="I517" s="18"/>
      <c r="J517" s="18"/>
      <c r="K517" s="18"/>
      <c r="L517" s="18"/>
      <c r="M517" s="18"/>
      <c r="N517" s="18"/>
      <c r="O517" s="18"/>
      <c r="P517" s="18"/>
      <c r="Q517" s="18"/>
      <c r="R517" s="18"/>
      <c r="S517" s="18"/>
      <c r="T517" s="18"/>
      <c r="U517" s="18"/>
      <c r="V517" s="18"/>
      <c r="W517" s="18"/>
      <c r="X517" s="18"/>
      <c r="Y517" s="18"/>
      <c r="Z517" s="18"/>
      <c r="AA517" s="18"/>
      <c r="AB517" s="18"/>
      <c r="AC517" s="18"/>
      <c r="AD517" s="18"/>
      <c r="AE517" s="18"/>
      <c r="AF517" s="18"/>
      <c r="AG517" s="18"/>
    </row>
    <row r="518" spans="1:33" ht="16.5" customHeight="1" x14ac:dyDescent="0.3">
      <c r="A518" s="18"/>
      <c r="B518" s="18"/>
      <c r="C518" s="191"/>
      <c r="D518" s="191"/>
      <c r="E518" s="18"/>
      <c r="F518" s="18"/>
      <c r="G518" s="18"/>
      <c r="H518" s="18"/>
      <c r="I518" s="18"/>
      <c r="J518" s="18"/>
      <c r="K518" s="18"/>
      <c r="L518" s="18"/>
      <c r="M518" s="18"/>
      <c r="N518" s="18"/>
      <c r="O518" s="18"/>
      <c r="P518" s="18"/>
      <c r="Q518" s="18"/>
      <c r="R518" s="18"/>
      <c r="S518" s="18"/>
      <c r="T518" s="18"/>
      <c r="U518" s="18"/>
      <c r="V518" s="18"/>
      <c r="W518" s="18"/>
      <c r="X518" s="18"/>
      <c r="Y518" s="18"/>
      <c r="Z518" s="18"/>
      <c r="AA518" s="18"/>
      <c r="AB518" s="18"/>
      <c r="AC518" s="18"/>
      <c r="AD518" s="18"/>
      <c r="AE518" s="18"/>
      <c r="AF518" s="18"/>
      <c r="AG518" s="18"/>
    </row>
    <row r="519" spans="1:33" ht="16.5" customHeight="1" x14ac:dyDescent="0.3">
      <c r="A519" s="18"/>
      <c r="B519" s="18"/>
      <c r="C519" s="191"/>
      <c r="D519" s="191"/>
      <c r="E519" s="18"/>
      <c r="F519" s="18"/>
      <c r="G519" s="18"/>
      <c r="H519" s="18"/>
      <c r="I519" s="18"/>
      <c r="J519" s="18"/>
      <c r="K519" s="18"/>
      <c r="L519" s="18"/>
      <c r="M519" s="18"/>
      <c r="N519" s="18"/>
      <c r="O519" s="18"/>
      <c r="P519" s="18"/>
      <c r="Q519" s="18"/>
      <c r="R519" s="18"/>
      <c r="S519" s="18"/>
      <c r="T519" s="18"/>
      <c r="U519" s="18"/>
      <c r="V519" s="18"/>
      <c r="W519" s="18"/>
      <c r="X519" s="18"/>
      <c r="Y519" s="18"/>
      <c r="Z519" s="18"/>
      <c r="AA519" s="18"/>
      <c r="AB519" s="18"/>
      <c r="AC519" s="18"/>
      <c r="AD519" s="18"/>
      <c r="AE519" s="18"/>
      <c r="AF519" s="18"/>
      <c r="AG519" s="18"/>
    </row>
    <row r="520" spans="1:33" ht="16.5" customHeight="1" x14ac:dyDescent="0.3">
      <c r="A520" s="18"/>
      <c r="B520" s="18"/>
      <c r="C520" s="191"/>
      <c r="D520" s="191"/>
      <c r="E520" s="18"/>
      <c r="F520" s="18"/>
      <c r="G520" s="18"/>
      <c r="H520" s="18"/>
      <c r="I520" s="18"/>
      <c r="J520" s="18"/>
      <c r="K520" s="18"/>
      <c r="L520" s="18"/>
      <c r="M520" s="18"/>
      <c r="N520" s="18"/>
      <c r="O520" s="18"/>
      <c r="P520" s="18"/>
      <c r="Q520" s="18"/>
      <c r="R520" s="18"/>
      <c r="S520" s="18"/>
      <c r="T520" s="18"/>
      <c r="U520" s="18"/>
      <c r="V520" s="18"/>
      <c r="W520" s="18"/>
      <c r="X520" s="18"/>
      <c r="Y520" s="18"/>
      <c r="Z520" s="18"/>
      <c r="AA520" s="18"/>
      <c r="AB520" s="18"/>
      <c r="AC520" s="18"/>
      <c r="AD520" s="18"/>
      <c r="AE520" s="18"/>
      <c r="AF520" s="18"/>
      <c r="AG520" s="18"/>
    </row>
    <row r="521" spans="1:33" ht="16.5" customHeight="1" x14ac:dyDescent="0.3">
      <c r="A521" s="18"/>
      <c r="B521" s="18"/>
      <c r="C521" s="191"/>
      <c r="D521" s="191"/>
      <c r="E521" s="18"/>
      <c r="F521" s="18"/>
      <c r="G521" s="18"/>
      <c r="H521" s="18"/>
      <c r="I521" s="18"/>
      <c r="J521" s="18"/>
      <c r="K521" s="18"/>
      <c r="L521" s="18"/>
      <c r="M521" s="18"/>
      <c r="N521" s="18"/>
      <c r="O521" s="18"/>
      <c r="P521" s="18"/>
      <c r="Q521" s="18"/>
      <c r="R521" s="18"/>
      <c r="S521" s="18"/>
      <c r="T521" s="18"/>
      <c r="U521" s="18"/>
      <c r="V521" s="18"/>
      <c r="W521" s="18"/>
      <c r="X521" s="18"/>
      <c r="Y521" s="18"/>
      <c r="Z521" s="18"/>
      <c r="AA521" s="18"/>
      <c r="AB521" s="18"/>
      <c r="AC521" s="18"/>
      <c r="AD521" s="18"/>
      <c r="AE521" s="18"/>
      <c r="AF521" s="18"/>
      <c r="AG521" s="18"/>
    </row>
    <row r="522" spans="1:33" ht="16.5" customHeight="1" x14ac:dyDescent="0.3">
      <c r="A522" s="18"/>
      <c r="B522" s="18"/>
      <c r="C522" s="191"/>
      <c r="D522" s="191"/>
      <c r="E522" s="18"/>
      <c r="F522" s="18"/>
      <c r="G522" s="18"/>
      <c r="H522" s="18"/>
      <c r="I522" s="18"/>
      <c r="J522" s="18"/>
      <c r="K522" s="18"/>
      <c r="L522" s="18"/>
      <c r="M522" s="18"/>
      <c r="N522" s="18"/>
      <c r="O522" s="18"/>
      <c r="P522" s="18"/>
      <c r="Q522" s="18"/>
      <c r="R522" s="18"/>
      <c r="S522" s="18"/>
      <c r="T522" s="18"/>
      <c r="U522" s="18"/>
      <c r="V522" s="18"/>
      <c r="W522" s="18"/>
      <c r="X522" s="18"/>
      <c r="Y522" s="18"/>
      <c r="Z522" s="18"/>
      <c r="AA522" s="18"/>
      <c r="AB522" s="18"/>
      <c r="AC522" s="18"/>
      <c r="AD522" s="18"/>
      <c r="AE522" s="18"/>
      <c r="AF522" s="18"/>
      <c r="AG522" s="18"/>
    </row>
    <row r="523" spans="1:33" ht="16.5" customHeight="1" x14ac:dyDescent="0.3">
      <c r="A523" s="18"/>
      <c r="B523" s="18"/>
      <c r="C523" s="191"/>
      <c r="D523" s="191"/>
      <c r="E523" s="18"/>
      <c r="F523" s="18"/>
      <c r="G523" s="18"/>
      <c r="H523" s="18"/>
      <c r="I523" s="18"/>
      <c r="J523" s="18"/>
      <c r="K523" s="18"/>
      <c r="L523" s="18"/>
      <c r="M523" s="18"/>
      <c r="N523" s="18"/>
      <c r="O523" s="18"/>
      <c r="P523" s="18"/>
      <c r="Q523" s="18"/>
      <c r="R523" s="18"/>
      <c r="S523" s="18"/>
      <c r="T523" s="18"/>
      <c r="U523" s="18"/>
      <c r="V523" s="18"/>
      <c r="W523" s="18"/>
      <c r="X523" s="18"/>
      <c r="Y523" s="18"/>
      <c r="Z523" s="18"/>
      <c r="AA523" s="18"/>
      <c r="AB523" s="18"/>
      <c r="AC523" s="18"/>
      <c r="AD523" s="18"/>
      <c r="AE523" s="18"/>
      <c r="AF523" s="18"/>
      <c r="AG523" s="18"/>
    </row>
    <row r="524" spans="1:33" ht="16.5" customHeight="1" x14ac:dyDescent="0.3">
      <c r="A524" s="18"/>
      <c r="B524" s="18"/>
      <c r="C524" s="191"/>
      <c r="D524" s="191"/>
      <c r="E524" s="18"/>
      <c r="F524" s="18"/>
      <c r="G524" s="18"/>
      <c r="H524" s="18"/>
      <c r="I524" s="18"/>
      <c r="J524" s="18"/>
      <c r="K524" s="18"/>
      <c r="L524" s="18"/>
      <c r="M524" s="18"/>
      <c r="N524" s="18"/>
      <c r="O524" s="18"/>
      <c r="P524" s="18"/>
      <c r="Q524" s="18"/>
      <c r="R524" s="18"/>
      <c r="S524" s="18"/>
      <c r="T524" s="18"/>
      <c r="U524" s="18"/>
      <c r="V524" s="18"/>
      <c r="W524" s="18"/>
      <c r="X524" s="18"/>
      <c r="Y524" s="18"/>
      <c r="Z524" s="18"/>
      <c r="AA524" s="18"/>
      <c r="AB524" s="18"/>
      <c r="AC524" s="18"/>
      <c r="AD524" s="18"/>
      <c r="AE524" s="18"/>
      <c r="AF524" s="18"/>
      <c r="AG524" s="18"/>
    </row>
    <row r="525" spans="1:33" ht="16.5" customHeight="1" x14ac:dyDescent="0.3">
      <c r="A525" s="18"/>
      <c r="B525" s="18"/>
      <c r="C525" s="191"/>
      <c r="D525" s="191"/>
      <c r="E525" s="18"/>
      <c r="F525" s="18"/>
      <c r="G525" s="18"/>
      <c r="H525" s="18"/>
      <c r="I525" s="18"/>
      <c r="J525" s="18"/>
      <c r="K525" s="18"/>
      <c r="L525" s="18"/>
      <c r="M525" s="18"/>
      <c r="N525" s="18"/>
      <c r="O525" s="18"/>
      <c r="P525" s="18"/>
      <c r="Q525" s="18"/>
      <c r="R525" s="18"/>
      <c r="S525" s="18"/>
      <c r="T525" s="18"/>
      <c r="U525" s="18"/>
      <c r="V525" s="18"/>
      <c r="W525" s="18"/>
      <c r="X525" s="18"/>
      <c r="Y525" s="18"/>
      <c r="Z525" s="18"/>
      <c r="AA525" s="18"/>
      <c r="AB525" s="18"/>
      <c r="AC525" s="18"/>
      <c r="AD525" s="18"/>
      <c r="AE525" s="18"/>
      <c r="AF525" s="18"/>
      <c r="AG525" s="18"/>
    </row>
    <row r="526" spans="1:33" ht="16.5" customHeight="1" x14ac:dyDescent="0.3">
      <c r="A526" s="18"/>
      <c r="B526" s="18"/>
      <c r="C526" s="191"/>
      <c r="D526" s="191"/>
      <c r="E526" s="18"/>
      <c r="F526" s="18"/>
      <c r="G526" s="18"/>
      <c r="H526" s="18"/>
      <c r="I526" s="18"/>
      <c r="J526" s="18"/>
      <c r="K526" s="18"/>
      <c r="L526" s="18"/>
      <c r="M526" s="18"/>
      <c r="N526" s="18"/>
      <c r="O526" s="18"/>
      <c r="P526" s="18"/>
      <c r="Q526" s="18"/>
      <c r="R526" s="18"/>
      <c r="S526" s="18"/>
      <c r="T526" s="18"/>
      <c r="U526" s="18"/>
      <c r="V526" s="18"/>
      <c r="W526" s="18"/>
      <c r="X526" s="18"/>
      <c r="Y526" s="18"/>
      <c r="Z526" s="18"/>
      <c r="AA526" s="18"/>
      <c r="AB526" s="18"/>
      <c r="AC526" s="18"/>
      <c r="AD526" s="18"/>
      <c r="AE526" s="18"/>
      <c r="AF526" s="18"/>
      <c r="AG526" s="18"/>
    </row>
    <row r="527" spans="1:33" ht="16.5" customHeight="1" x14ac:dyDescent="0.3">
      <c r="A527" s="18"/>
      <c r="B527" s="18"/>
      <c r="C527" s="191"/>
      <c r="D527" s="191"/>
      <c r="E527" s="18"/>
      <c r="F527" s="18"/>
      <c r="G527" s="18"/>
      <c r="H527" s="18"/>
      <c r="I527" s="18"/>
      <c r="J527" s="18"/>
      <c r="K527" s="18"/>
      <c r="L527" s="18"/>
      <c r="M527" s="18"/>
      <c r="N527" s="18"/>
      <c r="O527" s="18"/>
      <c r="P527" s="18"/>
      <c r="Q527" s="18"/>
      <c r="R527" s="18"/>
      <c r="S527" s="18"/>
      <c r="T527" s="18"/>
      <c r="U527" s="18"/>
      <c r="V527" s="18"/>
      <c r="W527" s="18"/>
      <c r="X527" s="18"/>
      <c r="Y527" s="18"/>
      <c r="Z527" s="18"/>
      <c r="AA527" s="18"/>
      <c r="AB527" s="18"/>
      <c r="AC527" s="18"/>
      <c r="AD527" s="18"/>
      <c r="AE527" s="18"/>
      <c r="AF527" s="18"/>
      <c r="AG527" s="18"/>
    </row>
    <row r="528" spans="1:33" ht="16.5" customHeight="1" x14ac:dyDescent="0.3">
      <c r="A528" s="18"/>
      <c r="B528" s="18"/>
      <c r="C528" s="191"/>
      <c r="D528" s="191"/>
      <c r="E528" s="18"/>
      <c r="F528" s="18"/>
      <c r="G528" s="18"/>
      <c r="H528" s="18"/>
      <c r="I528" s="18"/>
      <c r="J528" s="18"/>
      <c r="K528" s="18"/>
      <c r="L528" s="18"/>
      <c r="M528" s="18"/>
      <c r="N528" s="18"/>
      <c r="O528" s="18"/>
      <c r="P528" s="18"/>
      <c r="Q528" s="18"/>
      <c r="R528" s="18"/>
      <c r="S528" s="18"/>
      <c r="T528" s="18"/>
      <c r="U528" s="18"/>
      <c r="V528" s="18"/>
      <c r="W528" s="18"/>
      <c r="X528" s="18"/>
      <c r="Y528" s="18"/>
      <c r="Z528" s="18"/>
      <c r="AA528" s="18"/>
      <c r="AB528" s="18"/>
      <c r="AC528" s="18"/>
      <c r="AD528" s="18"/>
      <c r="AE528" s="18"/>
      <c r="AF528" s="18"/>
      <c r="AG528" s="18"/>
    </row>
    <row r="529" spans="1:33" ht="16.5" customHeight="1" x14ac:dyDescent="0.3">
      <c r="A529" s="18"/>
      <c r="B529" s="18"/>
      <c r="C529" s="191"/>
      <c r="D529" s="191"/>
      <c r="E529" s="18"/>
      <c r="F529" s="18"/>
      <c r="G529" s="18"/>
      <c r="H529" s="18"/>
      <c r="I529" s="18"/>
      <c r="J529" s="18"/>
      <c r="K529" s="18"/>
      <c r="L529" s="18"/>
      <c r="M529" s="18"/>
      <c r="N529" s="18"/>
      <c r="O529" s="18"/>
      <c r="P529" s="18"/>
      <c r="Q529" s="18"/>
      <c r="R529" s="18"/>
      <c r="S529" s="18"/>
      <c r="T529" s="18"/>
      <c r="U529" s="18"/>
      <c r="V529" s="18"/>
      <c r="W529" s="18"/>
      <c r="X529" s="18"/>
      <c r="Y529" s="18"/>
      <c r="Z529" s="18"/>
      <c r="AA529" s="18"/>
      <c r="AB529" s="18"/>
      <c r="AC529" s="18"/>
      <c r="AD529" s="18"/>
      <c r="AE529" s="18"/>
      <c r="AF529" s="18"/>
      <c r="AG529" s="18"/>
    </row>
    <row r="530" spans="1:33" ht="16.5" customHeight="1" x14ac:dyDescent="0.3">
      <c r="A530" s="18"/>
      <c r="B530" s="18"/>
      <c r="C530" s="191"/>
      <c r="D530" s="191"/>
      <c r="E530" s="18"/>
      <c r="F530" s="18"/>
      <c r="G530" s="18"/>
      <c r="H530" s="18"/>
      <c r="I530" s="18"/>
      <c r="J530" s="18"/>
      <c r="K530" s="18"/>
      <c r="L530" s="18"/>
      <c r="M530" s="18"/>
      <c r="N530" s="18"/>
      <c r="O530" s="18"/>
      <c r="P530" s="18"/>
      <c r="Q530" s="18"/>
      <c r="R530" s="18"/>
      <c r="S530" s="18"/>
      <c r="T530" s="18"/>
      <c r="U530" s="18"/>
      <c r="V530" s="18"/>
      <c r="W530" s="18"/>
      <c r="X530" s="18"/>
      <c r="Y530" s="18"/>
      <c r="Z530" s="18"/>
      <c r="AA530" s="18"/>
      <c r="AB530" s="18"/>
      <c r="AC530" s="18"/>
      <c r="AD530" s="18"/>
      <c r="AE530" s="18"/>
      <c r="AF530" s="18"/>
      <c r="AG530" s="18"/>
    </row>
    <row r="531" spans="1:33" ht="16.5" customHeight="1" x14ac:dyDescent="0.3">
      <c r="A531" s="18"/>
      <c r="B531" s="18"/>
      <c r="C531" s="191"/>
      <c r="D531" s="191"/>
      <c r="E531" s="18"/>
      <c r="F531" s="18"/>
      <c r="G531" s="18"/>
      <c r="H531" s="18"/>
      <c r="I531" s="18"/>
      <c r="J531" s="18"/>
      <c r="K531" s="18"/>
      <c r="L531" s="18"/>
      <c r="M531" s="18"/>
      <c r="N531" s="18"/>
      <c r="O531" s="18"/>
      <c r="P531" s="18"/>
      <c r="Q531" s="18"/>
      <c r="R531" s="18"/>
      <c r="S531" s="18"/>
      <c r="T531" s="18"/>
      <c r="U531" s="18"/>
      <c r="V531" s="18"/>
      <c r="W531" s="18"/>
      <c r="X531" s="18"/>
      <c r="Y531" s="18"/>
      <c r="Z531" s="18"/>
      <c r="AA531" s="18"/>
      <c r="AB531" s="18"/>
      <c r="AC531" s="18"/>
      <c r="AD531" s="18"/>
      <c r="AE531" s="18"/>
      <c r="AF531" s="18"/>
      <c r="AG531" s="18"/>
    </row>
    <row r="532" spans="1:33" ht="16.5" customHeight="1" x14ac:dyDescent="0.3">
      <c r="A532" s="18"/>
      <c r="B532" s="18"/>
      <c r="C532" s="191"/>
      <c r="D532" s="191"/>
      <c r="E532" s="18"/>
      <c r="F532" s="18"/>
      <c r="G532" s="18"/>
      <c r="H532" s="18"/>
      <c r="I532" s="18"/>
      <c r="J532" s="18"/>
      <c r="K532" s="18"/>
      <c r="L532" s="18"/>
      <c r="M532" s="18"/>
      <c r="N532" s="18"/>
      <c r="O532" s="18"/>
      <c r="P532" s="18"/>
      <c r="Q532" s="18"/>
      <c r="R532" s="18"/>
      <c r="S532" s="18"/>
      <c r="T532" s="18"/>
      <c r="U532" s="18"/>
      <c r="V532" s="18"/>
      <c r="W532" s="18"/>
      <c r="X532" s="18"/>
      <c r="Y532" s="18"/>
      <c r="Z532" s="18"/>
      <c r="AA532" s="18"/>
      <c r="AB532" s="18"/>
      <c r="AC532" s="18"/>
      <c r="AD532" s="18"/>
      <c r="AE532" s="18"/>
      <c r="AF532" s="18"/>
      <c r="AG532" s="18"/>
    </row>
    <row r="533" spans="1:33" ht="16.5" customHeight="1" x14ac:dyDescent="0.3">
      <c r="A533" s="18"/>
      <c r="B533" s="18"/>
      <c r="C533" s="191"/>
      <c r="D533" s="191"/>
      <c r="E533" s="18"/>
      <c r="F533" s="18"/>
      <c r="G533" s="18"/>
      <c r="H533" s="18"/>
      <c r="I533" s="18"/>
      <c r="J533" s="18"/>
      <c r="K533" s="18"/>
      <c r="L533" s="18"/>
      <c r="M533" s="18"/>
      <c r="N533" s="18"/>
      <c r="O533" s="18"/>
      <c r="P533" s="18"/>
      <c r="Q533" s="18"/>
      <c r="R533" s="18"/>
      <c r="S533" s="18"/>
      <c r="T533" s="18"/>
      <c r="U533" s="18"/>
      <c r="V533" s="18"/>
      <c r="W533" s="18"/>
      <c r="X533" s="18"/>
      <c r="Y533" s="18"/>
      <c r="Z533" s="18"/>
      <c r="AA533" s="18"/>
      <c r="AB533" s="18"/>
      <c r="AC533" s="18"/>
      <c r="AD533" s="18"/>
      <c r="AE533" s="18"/>
      <c r="AF533" s="18"/>
      <c r="AG533" s="18"/>
    </row>
    <row r="534" spans="1:33" ht="16.5" customHeight="1" x14ac:dyDescent="0.3">
      <c r="A534" s="18"/>
      <c r="B534" s="18"/>
      <c r="C534" s="191"/>
      <c r="D534" s="191"/>
      <c r="E534" s="18"/>
      <c r="F534" s="18"/>
      <c r="G534" s="18"/>
      <c r="H534" s="18"/>
      <c r="I534" s="18"/>
      <c r="J534" s="18"/>
      <c r="K534" s="18"/>
      <c r="L534" s="18"/>
      <c r="M534" s="18"/>
      <c r="N534" s="18"/>
      <c r="O534" s="18"/>
      <c r="P534" s="18"/>
      <c r="Q534" s="18"/>
      <c r="R534" s="18"/>
      <c r="S534" s="18"/>
      <c r="T534" s="18"/>
      <c r="U534" s="18"/>
      <c r="V534" s="18"/>
      <c r="W534" s="18"/>
      <c r="X534" s="18"/>
      <c r="Y534" s="18"/>
      <c r="Z534" s="18"/>
      <c r="AA534" s="18"/>
      <c r="AB534" s="18"/>
      <c r="AC534" s="18"/>
      <c r="AD534" s="18"/>
      <c r="AE534" s="18"/>
      <c r="AF534" s="18"/>
      <c r="AG534" s="18"/>
    </row>
    <row r="535" spans="1:33" ht="16.5" customHeight="1" x14ac:dyDescent="0.3">
      <c r="A535" s="18"/>
      <c r="B535" s="18"/>
      <c r="C535" s="191"/>
      <c r="D535" s="191"/>
      <c r="E535" s="18"/>
      <c r="F535" s="18"/>
      <c r="G535" s="18"/>
      <c r="H535" s="18"/>
      <c r="I535" s="18"/>
      <c r="J535" s="18"/>
      <c r="K535" s="18"/>
      <c r="L535" s="18"/>
      <c r="M535" s="18"/>
      <c r="N535" s="18"/>
      <c r="O535" s="18"/>
      <c r="P535" s="18"/>
      <c r="Q535" s="18"/>
      <c r="R535" s="18"/>
      <c r="S535" s="18"/>
      <c r="T535" s="18"/>
      <c r="U535" s="18"/>
      <c r="V535" s="18"/>
      <c r="W535" s="18"/>
      <c r="X535" s="18"/>
      <c r="Y535" s="18"/>
      <c r="Z535" s="18"/>
      <c r="AA535" s="18"/>
      <c r="AB535" s="18"/>
      <c r="AC535" s="18"/>
      <c r="AD535" s="18"/>
      <c r="AE535" s="18"/>
      <c r="AF535" s="18"/>
      <c r="AG535" s="18"/>
    </row>
    <row r="536" spans="1:33" ht="16.5" customHeight="1" x14ac:dyDescent="0.3">
      <c r="A536" s="18"/>
      <c r="B536" s="18"/>
      <c r="C536" s="191"/>
      <c r="D536" s="191"/>
      <c r="E536" s="18"/>
      <c r="F536" s="18"/>
      <c r="G536" s="18"/>
      <c r="H536" s="18"/>
      <c r="I536" s="18"/>
      <c r="J536" s="18"/>
      <c r="K536" s="18"/>
      <c r="L536" s="18"/>
      <c r="M536" s="18"/>
      <c r="N536" s="18"/>
      <c r="O536" s="18"/>
      <c r="P536" s="18"/>
      <c r="Q536" s="18"/>
      <c r="R536" s="18"/>
      <c r="S536" s="18"/>
      <c r="T536" s="18"/>
      <c r="U536" s="18"/>
      <c r="V536" s="18"/>
      <c r="W536" s="18"/>
      <c r="X536" s="18"/>
      <c r="Y536" s="18"/>
      <c r="Z536" s="18"/>
      <c r="AA536" s="18"/>
      <c r="AB536" s="18"/>
      <c r="AC536" s="18"/>
      <c r="AD536" s="18"/>
      <c r="AE536" s="18"/>
      <c r="AF536" s="18"/>
      <c r="AG536" s="18"/>
    </row>
    <row r="537" spans="1:33" ht="16.5" customHeight="1" x14ac:dyDescent="0.3">
      <c r="A537" s="18"/>
      <c r="B537" s="18"/>
      <c r="C537" s="191"/>
      <c r="D537" s="191"/>
      <c r="E537" s="18"/>
      <c r="F537" s="18"/>
      <c r="G537" s="18"/>
      <c r="H537" s="18"/>
      <c r="I537" s="18"/>
      <c r="J537" s="18"/>
      <c r="K537" s="18"/>
      <c r="L537" s="18"/>
      <c r="M537" s="18"/>
      <c r="N537" s="18"/>
      <c r="O537" s="18"/>
      <c r="P537" s="18"/>
      <c r="Q537" s="18"/>
      <c r="R537" s="18"/>
      <c r="S537" s="18"/>
      <c r="T537" s="18"/>
      <c r="U537" s="18"/>
      <c r="V537" s="18"/>
      <c r="W537" s="18"/>
      <c r="X537" s="18"/>
      <c r="Y537" s="18"/>
      <c r="Z537" s="18"/>
      <c r="AA537" s="18"/>
      <c r="AB537" s="18"/>
      <c r="AC537" s="18"/>
      <c r="AD537" s="18"/>
      <c r="AE537" s="18"/>
      <c r="AF537" s="18"/>
      <c r="AG537" s="18"/>
    </row>
    <row r="538" spans="1:33" ht="16.5" customHeight="1" x14ac:dyDescent="0.3">
      <c r="A538" s="18"/>
      <c r="B538" s="18"/>
      <c r="C538" s="191"/>
      <c r="D538" s="191"/>
      <c r="E538" s="18"/>
      <c r="F538" s="18"/>
      <c r="G538" s="18"/>
      <c r="H538" s="18"/>
      <c r="I538" s="18"/>
      <c r="J538" s="18"/>
      <c r="K538" s="18"/>
      <c r="L538" s="18"/>
      <c r="M538" s="18"/>
      <c r="N538" s="18"/>
      <c r="O538" s="18"/>
      <c r="P538" s="18"/>
      <c r="Q538" s="18"/>
      <c r="R538" s="18"/>
      <c r="S538" s="18"/>
      <c r="T538" s="18"/>
      <c r="U538" s="18"/>
      <c r="V538" s="18"/>
      <c r="W538" s="18"/>
      <c r="X538" s="18"/>
      <c r="Y538" s="18"/>
      <c r="Z538" s="18"/>
      <c r="AA538" s="18"/>
      <c r="AB538" s="18"/>
      <c r="AC538" s="18"/>
      <c r="AD538" s="18"/>
      <c r="AE538" s="18"/>
      <c r="AF538" s="18"/>
      <c r="AG538" s="18"/>
    </row>
    <row r="539" spans="1:33" ht="16.5" customHeight="1" x14ac:dyDescent="0.3">
      <c r="A539" s="18"/>
      <c r="B539" s="18"/>
      <c r="C539" s="191"/>
      <c r="D539" s="191"/>
      <c r="E539" s="18"/>
      <c r="F539" s="18"/>
      <c r="G539" s="18"/>
      <c r="H539" s="18"/>
      <c r="I539" s="18"/>
      <c r="J539" s="18"/>
      <c r="K539" s="18"/>
      <c r="L539" s="18"/>
      <c r="M539" s="18"/>
      <c r="N539" s="18"/>
      <c r="O539" s="18"/>
      <c r="P539" s="18"/>
      <c r="Q539" s="18"/>
      <c r="R539" s="18"/>
      <c r="S539" s="18"/>
      <c r="T539" s="18"/>
      <c r="U539" s="18"/>
      <c r="V539" s="18"/>
      <c r="W539" s="18"/>
      <c r="X539" s="18"/>
      <c r="Y539" s="18"/>
      <c r="Z539" s="18"/>
      <c r="AA539" s="18"/>
      <c r="AB539" s="18"/>
      <c r="AC539" s="18"/>
      <c r="AD539" s="18"/>
      <c r="AE539" s="18"/>
      <c r="AF539" s="18"/>
      <c r="AG539" s="18"/>
    </row>
    <row r="540" spans="1:33" ht="16.5" customHeight="1" x14ac:dyDescent="0.3">
      <c r="A540" s="18"/>
      <c r="B540" s="18"/>
      <c r="C540" s="191"/>
      <c r="D540" s="191"/>
      <c r="E540" s="18"/>
      <c r="F540" s="18"/>
      <c r="G540" s="18"/>
      <c r="H540" s="18"/>
      <c r="I540" s="18"/>
      <c r="J540" s="18"/>
      <c r="K540" s="18"/>
      <c r="L540" s="18"/>
      <c r="M540" s="18"/>
      <c r="N540" s="18"/>
      <c r="O540" s="18"/>
      <c r="P540" s="18"/>
      <c r="Q540" s="18"/>
      <c r="R540" s="18"/>
      <c r="S540" s="18"/>
      <c r="T540" s="18"/>
      <c r="U540" s="18"/>
      <c r="V540" s="18"/>
      <c r="W540" s="18"/>
      <c r="X540" s="18"/>
      <c r="Y540" s="18"/>
      <c r="Z540" s="18"/>
      <c r="AA540" s="18"/>
      <c r="AB540" s="18"/>
      <c r="AC540" s="18"/>
      <c r="AD540" s="18"/>
      <c r="AE540" s="18"/>
      <c r="AF540" s="18"/>
      <c r="AG540" s="18"/>
    </row>
    <row r="541" spans="1:33" ht="16.5" customHeight="1" x14ac:dyDescent="0.3">
      <c r="A541" s="18"/>
      <c r="B541" s="18"/>
      <c r="C541" s="191"/>
      <c r="D541" s="191"/>
      <c r="E541" s="18"/>
      <c r="F541" s="18"/>
      <c r="G541" s="18"/>
      <c r="H541" s="18"/>
      <c r="I541" s="18"/>
      <c r="J541" s="18"/>
      <c r="K541" s="18"/>
      <c r="L541" s="18"/>
      <c r="M541" s="18"/>
      <c r="N541" s="18"/>
      <c r="O541" s="18"/>
      <c r="P541" s="18"/>
      <c r="Q541" s="18"/>
      <c r="R541" s="18"/>
      <c r="S541" s="18"/>
      <c r="T541" s="18"/>
      <c r="U541" s="18"/>
      <c r="V541" s="18"/>
      <c r="W541" s="18"/>
      <c r="X541" s="18"/>
      <c r="Y541" s="18"/>
      <c r="Z541" s="18"/>
      <c r="AA541" s="18"/>
      <c r="AB541" s="18"/>
      <c r="AC541" s="18"/>
      <c r="AD541" s="18"/>
      <c r="AE541" s="18"/>
      <c r="AF541" s="18"/>
      <c r="AG541" s="18"/>
    </row>
    <row r="542" spans="1:33" ht="16.5" customHeight="1" x14ac:dyDescent="0.3">
      <c r="A542" s="18"/>
      <c r="B542" s="18"/>
      <c r="C542" s="191"/>
      <c r="D542" s="191"/>
      <c r="E542" s="18"/>
      <c r="F542" s="18"/>
      <c r="G542" s="18"/>
      <c r="H542" s="18"/>
      <c r="I542" s="18"/>
      <c r="J542" s="18"/>
      <c r="K542" s="18"/>
      <c r="L542" s="18"/>
      <c r="M542" s="18"/>
      <c r="N542" s="18"/>
      <c r="O542" s="18"/>
      <c r="P542" s="18"/>
      <c r="Q542" s="18"/>
      <c r="R542" s="18"/>
      <c r="S542" s="18"/>
      <c r="T542" s="18"/>
      <c r="U542" s="18"/>
      <c r="V542" s="18"/>
      <c r="W542" s="18"/>
      <c r="X542" s="18"/>
      <c r="Y542" s="18"/>
      <c r="Z542" s="18"/>
      <c r="AA542" s="18"/>
      <c r="AB542" s="18"/>
      <c r="AC542" s="18"/>
      <c r="AD542" s="18"/>
      <c r="AE542" s="18"/>
      <c r="AF542" s="18"/>
      <c r="AG542" s="18"/>
    </row>
    <row r="543" spans="1:33" ht="16.5" customHeight="1" x14ac:dyDescent="0.3">
      <c r="A543" s="18"/>
      <c r="B543" s="18"/>
      <c r="C543" s="191"/>
      <c r="D543" s="191"/>
      <c r="E543" s="18"/>
      <c r="F543" s="18"/>
      <c r="G543" s="18"/>
      <c r="H543" s="18"/>
      <c r="I543" s="18"/>
      <c r="J543" s="18"/>
      <c r="K543" s="18"/>
      <c r="L543" s="18"/>
      <c r="M543" s="18"/>
      <c r="N543" s="18"/>
      <c r="O543" s="18"/>
      <c r="P543" s="18"/>
      <c r="Q543" s="18"/>
      <c r="R543" s="18"/>
      <c r="S543" s="18"/>
      <c r="T543" s="18"/>
      <c r="U543" s="18"/>
      <c r="V543" s="18"/>
      <c r="W543" s="18"/>
      <c r="X543" s="18"/>
      <c r="Y543" s="18"/>
      <c r="Z543" s="18"/>
      <c r="AA543" s="18"/>
      <c r="AB543" s="18"/>
      <c r="AC543" s="18"/>
      <c r="AD543" s="18"/>
      <c r="AE543" s="18"/>
      <c r="AF543" s="18"/>
      <c r="AG543" s="18"/>
    </row>
    <row r="544" spans="1:33" ht="16.5" customHeight="1" x14ac:dyDescent="0.3">
      <c r="A544" s="18"/>
      <c r="B544" s="18"/>
      <c r="C544" s="191"/>
      <c r="D544" s="191"/>
      <c r="E544" s="18"/>
      <c r="F544" s="18"/>
      <c r="G544" s="18"/>
      <c r="H544" s="18"/>
      <c r="I544" s="18"/>
      <c r="J544" s="18"/>
      <c r="K544" s="18"/>
      <c r="L544" s="18"/>
      <c r="M544" s="18"/>
      <c r="N544" s="18"/>
      <c r="O544" s="18"/>
      <c r="P544" s="18"/>
      <c r="Q544" s="18"/>
      <c r="R544" s="18"/>
      <c r="S544" s="18"/>
      <c r="T544" s="18"/>
      <c r="U544" s="18"/>
      <c r="V544" s="18"/>
      <c r="W544" s="18"/>
      <c r="X544" s="18"/>
      <c r="Y544" s="18"/>
      <c r="Z544" s="18"/>
      <c r="AA544" s="18"/>
      <c r="AB544" s="18"/>
      <c r="AC544" s="18"/>
      <c r="AD544" s="18"/>
      <c r="AE544" s="18"/>
      <c r="AF544" s="18"/>
      <c r="AG544" s="18"/>
    </row>
    <row r="545" spans="1:33" ht="16.5" customHeight="1" x14ac:dyDescent="0.3">
      <c r="A545" s="18"/>
      <c r="B545" s="18"/>
      <c r="C545" s="191"/>
      <c r="D545" s="191"/>
      <c r="E545" s="18"/>
      <c r="F545" s="18"/>
      <c r="G545" s="18"/>
      <c r="H545" s="18"/>
      <c r="I545" s="18"/>
      <c r="J545" s="18"/>
      <c r="K545" s="18"/>
      <c r="L545" s="18"/>
      <c r="M545" s="18"/>
      <c r="N545" s="18"/>
      <c r="O545" s="18"/>
      <c r="P545" s="18"/>
      <c r="Q545" s="18"/>
      <c r="R545" s="18"/>
      <c r="S545" s="18"/>
      <c r="T545" s="18"/>
      <c r="U545" s="18"/>
      <c r="V545" s="18"/>
      <c r="W545" s="18"/>
      <c r="X545" s="18"/>
      <c r="Y545" s="18"/>
      <c r="Z545" s="18"/>
      <c r="AA545" s="18"/>
      <c r="AB545" s="18"/>
      <c r="AC545" s="18"/>
      <c r="AD545" s="18"/>
      <c r="AE545" s="18"/>
      <c r="AF545" s="18"/>
      <c r="AG545" s="18"/>
    </row>
    <row r="546" spans="1:33" ht="16.5" customHeight="1" x14ac:dyDescent="0.3">
      <c r="A546" s="18"/>
      <c r="B546" s="18"/>
      <c r="C546" s="191"/>
      <c r="D546" s="191"/>
      <c r="E546" s="18"/>
      <c r="F546" s="18"/>
      <c r="G546" s="18"/>
      <c r="H546" s="18"/>
      <c r="I546" s="18"/>
      <c r="J546" s="18"/>
      <c r="K546" s="18"/>
      <c r="L546" s="18"/>
      <c r="M546" s="18"/>
      <c r="N546" s="18"/>
      <c r="O546" s="18"/>
      <c r="P546" s="18"/>
      <c r="Q546" s="18"/>
      <c r="R546" s="18"/>
      <c r="S546" s="18"/>
      <c r="T546" s="18"/>
      <c r="U546" s="18"/>
      <c r="V546" s="18"/>
      <c r="W546" s="18"/>
      <c r="X546" s="18"/>
      <c r="Y546" s="18"/>
      <c r="Z546" s="18"/>
      <c r="AA546" s="18"/>
      <c r="AB546" s="18"/>
      <c r="AC546" s="18"/>
      <c r="AD546" s="18"/>
      <c r="AE546" s="18"/>
      <c r="AF546" s="18"/>
      <c r="AG546" s="18"/>
    </row>
    <row r="547" spans="1:33" ht="16.5" customHeight="1" x14ac:dyDescent="0.3">
      <c r="A547" s="18"/>
      <c r="B547" s="18"/>
      <c r="C547" s="191"/>
      <c r="D547" s="191"/>
      <c r="E547" s="18"/>
      <c r="F547" s="18"/>
      <c r="G547" s="18"/>
      <c r="H547" s="18"/>
      <c r="I547" s="18"/>
      <c r="J547" s="18"/>
      <c r="K547" s="18"/>
      <c r="L547" s="18"/>
      <c r="M547" s="18"/>
      <c r="N547" s="18"/>
      <c r="O547" s="18"/>
      <c r="P547" s="18"/>
      <c r="Q547" s="18"/>
      <c r="R547" s="18"/>
      <c r="S547" s="18"/>
      <c r="T547" s="18"/>
      <c r="U547" s="18"/>
      <c r="V547" s="18"/>
      <c r="W547" s="18"/>
      <c r="X547" s="18"/>
      <c r="Y547" s="18"/>
      <c r="Z547" s="18"/>
      <c r="AA547" s="18"/>
      <c r="AB547" s="18"/>
      <c r="AC547" s="18"/>
      <c r="AD547" s="18"/>
      <c r="AE547" s="18"/>
      <c r="AF547" s="18"/>
      <c r="AG547" s="18"/>
    </row>
    <row r="548" spans="1:33" ht="16.5" customHeight="1" x14ac:dyDescent="0.3">
      <c r="A548" s="18"/>
      <c r="B548" s="18"/>
      <c r="C548" s="191"/>
      <c r="D548" s="191"/>
      <c r="E548" s="18"/>
      <c r="F548" s="18"/>
      <c r="G548" s="18"/>
      <c r="H548" s="18"/>
      <c r="I548" s="18"/>
      <c r="J548" s="18"/>
      <c r="K548" s="18"/>
      <c r="L548" s="18"/>
      <c r="M548" s="18"/>
      <c r="N548" s="18"/>
      <c r="O548" s="18"/>
      <c r="P548" s="18"/>
      <c r="Q548" s="18"/>
      <c r="R548" s="18"/>
      <c r="S548" s="18"/>
      <c r="T548" s="18"/>
      <c r="U548" s="18"/>
      <c r="V548" s="18"/>
      <c r="W548" s="18"/>
      <c r="X548" s="18"/>
      <c r="Y548" s="18"/>
      <c r="Z548" s="18"/>
      <c r="AA548" s="18"/>
      <c r="AB548" s="18"/>
      <c r="AC548" s="18"/>
      <c r="AD548" s="18"/>
      <c r="AE548" s="18"/>
      <c r="AF548" s="18"/>
      <c r="AG548" s="18"/>
    </row>
    <row r="549" spans="1:33" ht="16.5" customHeight="1" x14ac:dyDescent="0.3">
      <c r="A549" s="18"/>
      <c r="B549" s="18"/>
      <c r="C549" s="191"/>
      <c r="D549" s="191"/>
      <c r="E549" s="18"/>
      <c r="F549" s="18"/>
      <c r="G549" s="18"/>
      <c r="H549" s="18"/>
      <c r="I549" s="18"/>
      <c r="J549" s="18"/>
      <c r="K549" s="18"/>
      <c r="L549" s="18"/>
      <c r="M549" s="18"/>
      <c r="N549" s="18"/>
      <c r="O549" s="18"/>
      <c r="P549" s="18"/>
      <c r="Q549" s="18"/>
      <c r="R549" s="18"/>
      <c r="S549" s="18"/>
      <c r="T549" s="18"/>
      <c r="U549" s="18"/>
      <c r="V549" s="18"/>
      <c r="W549" s="18"/>
      <c r="X549" s="18"/>
      <c r="Y549" s="18"/>
      <c r="Z549" s="18"/>
      <c r="AA549" s="18"/>
      <c r="AB549" s="18"/>
      <c r="AC549" s="18"/>
      <c r="AD549" s="18"/>
      <c r="AE549" s="18"/>
      <c r="AF549" s="18"/>
      <c r="AG549" s="18"/>
    </row>
    <row r="550" spans="1:33" ht="16.5" customHeight="1" x14ac:dyDescent="0.3">
      <c r="A550" s="18"/>
      <c r="B550" s="18"/>
      <c r="C550" s="191"/>
      <c r="D550" s="191"/>
      <c r="E550" s="18"/>
      <c r="F550" s="18"/>
      <c r="G550" s="18"/>
      <c r="H550" s="18"/>
      <c r="I550" s="18"/>
      <c r="J550" s="18"/>
      <c r="K550" s="18"/>
      <c r="L550" s="18"/>
      <c r="M550" s="18"/>
      <c r="N550" s="18"/>
      <c r="O550" s="18"/>
      <c r="P550" s="18"/>
      <c r="Q550" s="18"/>
      <c r="R550" s="18"/>
      <c r="S550" s="18"/>
      <c r="T550" s="18"/>
      <c r="U550" s="18"/>
      <c r="V550" s="18"/>
      <c r="W550" s="18"/>
      <c r="X550" s="18"/>
      <c r="Y550" s="18"/>
      <c r="Z550" s="18"/>
      <c r="AA550" s="18"/>
      <c r="AB550" s="18"/>
      <c r="AC550" s="18"/>
      <c r="AD550" s="18"/>
      <c r="AE550" s="18"/>
      <c r="AF550" s="18"/>
      <c r="AG550" s="18"/>
    </row>
    <row r="551" spans="1:33" ht="16.5" customHeight="1" x14ac:dyDescent="0.3">
      <c r="A551" s="18"/>
      <c r="B551" s="18"/>
      <c r="C551" s="191"/>
      <c r="D551" s="191"/>
      <c r="E551" s="18"/>
      <c r="F551" s="18"/>
      <c r="G551" s="18"/>
      <c r="H551" s="18"/>
      <c r="I551" s="18"/>
      <c r="J551" s="18"/>
      <c r="K551" s="18"/>
      <c r="L551" s="18"/>
      <c r="M551" s="18"/>
      <c r="N551" s="18"/>
      <c r="O551" s="18"/>
      <c r="P551" s="18"/>
      <c r="Q551" s="18"/>
      <c r="R551" s="18"/>
      <c r="S551" s="18"/>
      <c r="T551" s="18"/>
      <c r="U551" s="18"/>
      <c r="V551" s="18"/>
      <c r="W551" s="18"/>
      <c r="X551" s="18"/>
      <c r="Y551" s="18"/>
      <c r="Z551" s="18"/>
      <c r="AA551" s="18"/>
      <c r="AB551" s="18"/>
      <c r="AC551" s="18"/>
      <c r="AD551" s="18"/>
      <c r="AE551" s="18"/>
      <c r="AF551" s="18"/>
      <c r="AG551" s="18"/>
    </row>
    <row r="552" spans="1:33" ht="16.5" customHeight="1" x14ac:dyDescent="0.3">
      <c r="A552" s="18"/>
      <c r="B552" s="18"/>
      <c r="C552" s="191"/>
      <c r="D552" s="191"/>
      <c r="E552" s="18"/>
      <c r="F552" s="18"/>
      <c r="G552" s="18"/>
      <c r="H552" s="18"/>
      <c r="I552" s="18"/>
      <c r="J552" s="18"/>
      <c r="K552" s="18"/>
      <c r="L552" s="18"/>
      <c r="M552" s="18"/>
      <c r="N552" s="18"/>
      <c r="O552" s="18"/>
      <c r="P552" s="18"/>
      <c r="Q552" s="18"/>
      <c r="R552" s="18"/>
      <c r="S552" s="18"/>
      <c r="T552" s="18"/>
      <c r="U552" s="18"/>
      <c r="V552" s="18"/>
      <c r="W552" s="18"/>
      <c r="X552" s="18"/>
      <c r="Y552" s="18"/>
      <c r="Z552" s="18"/>
      <c r="AA552" s="18"/>
      <c r="AB552" s="18"/>
      <c r="AC552" s="18"/>
      <c r="AD552" s="18"/>
      <c r="AE552" s="18"/>
      <c r="AF552" s="18"/>
      <c r="AG552" s="18"/>
    </row>
    <row r="553" spans="1:33" ht="16.5" customHeight="1" x14ac:dyDescent="0.3">
      <c r="A553" s="18"/>
      <c r="B553" s="18"/>
      <c r="C553" s="191"/>
      <c r="D553" s="191"/>
      <c r="E553" s="18"/>
      <c r="F553" s="18"/>
      <c r="G553" s="18"/>
      <c r="H553" s="18"/>
      <c r="I553" s="18"/>
      <c r="J553" s="18"/>
      <c r="K553" s="18"/>
      <c r="L553" s="18"/>
      <c r="M553" s="18"/>
      <c r="N553" s="18"/>
      <c r="O553" s="18"/>
      <c r="P553" s="18"/>
      <c r="Q553" s="18"/>
      <c r="R553" s="18"/>
      <c r="S553" s="18"/>
      <c r="T553" s="18"/>
      <c r="U553" s="18"/>
      <c r="V553" s="18"/>
      <c r="W553" s="18"/>
      <c r="X553" s="18"/>
      <c r="Y553" s="18"/>
      <c r="Z553" s="18"/>
      <c r="AA553" s="18"/>
      <c r="AB553" s="18"/>
      <c r="AC553" s="18"/>
      <c r="AD553" s="18"/>
      <c r="AE553" s="18"/>
      <c r="AF553" s="18"/>
      <c r="AG553" s="18"/>
    </row>
    <row r="554" spans="1:33" ht="16.5" customHeight="1" x14ac:dyDescent="0.3">
      <c r="A554" s="18"/>
      <c r="B554" s="18"/>
      <c r="C554" s="191"/>
      <c r="D554" s="191"/>
      <c r="E554" s="18"/>
      <c r="F554" s="18"/>
      <c r="G554" s="18"/>
      <c r="H554" s="18"/>
      <c r="I554" s="18"/>
      <c r="J554" s="18"/>
      <c r="K554" s="18"/>
      <c r="L554" s="18"/>
      <c r="M554" s="18"/>
      <c r="N554" s="18"/>
      <c r="O554" s="18"/>
      <c r="P554" s="18"/>
      <c r="Q554" s="18"/>
      <c r="R554" s="18"/>
      <c r="S554" s="18"/>
      <c r="T554" s="18"/>
      <c r="U554" s="18"/>
      <c r="V554" s="18"/>
      <c r="W554" s="18"/>
      <c r="X554" s="18"/>
      <c r="Y554" s="18"/>
      <c r="Z554" s="18"/>
      <c r="AA554" s="18"/>
      <c r="AB554" s="18"/>
      <c r="AC554" s="18"/>
      <c r="AD554" s="18"/>
      <c r="AE554" s="18"/>
      <c r="AF554" s="18"/>
      <c r="AG554" s="18"/>
    </row>
    <row r="555" spans="1:33" ht="16.5" customHeight="1" x14ac:dyDescent="0.3">
      <c r="A555" s="18"/>
      <c r="B555" s="18"/>
      <c r="C555" s="191"/>
      <c r="D555" s="191"/>
      <c r="E555" s="18"/>
      <c r="F555" s="18"/>
      <c r="G555" s="18"/>
      <c r="H555" s="18"/>
      <c r="I555" s="18"/>
      <c r="J555" s="18"/>
      <c r="K555" s="18"/>
      <c r="L555" s="18"/>
      <c r="M555" s="18"/>
      <c r="N555" s="18"/>
      <c r="O555" s="18"/>
      <c r="P555" s="18"/>
      <c r="Q555" s="18"/>
      <c r="R555" s="18"/>
      <c r="S555" s="18"/>
      <c r="T555" s="18"/>
      <c r="U555" s="18"/>
      <c r="V555" s="18"/>
      <c r="W555" s="18"/>
      <c r="X555" s="18"/>
      <c r="Y555" s="18"/>
      <c r="Z555" s="18"/>
      <c r="AA555" s="18"/>
      <c r="AB555" s="18"/>
      <c r="AC555" s="18"/>
      <c r="AD555" s="18"/>
      <c r="AE555" s="18"/>
      <c r="AF555" s="18"/>
      <c r="AG555" s="18"/>
    </row>
    <row r="556" spans="1:33" ht="16.5" customHeight="1" x14ac:dyDescent="0.3">
      <c r="A556" s="18"/>
      <c r="B556" s="18"/>
      <c r="C556" s="191"/>
      <c r="D556" s="191"/>
      <c r="E556" s="18"/>
      <c r="F556" s="18"/>
      <c r="G556" s="18"/>
      <c r="H556" s="18"/>
      <c r="I556" s="18"/>
      <c r="J556" s="18"/>
      <c r="K556" s="18"/>
      <c r="L556" s="18"/>
      <c r="M556" s="18"/>
      <c r="N556" s="18"/>
      <c r="O556" s="18"/>
      <c r="P556" s="18"/>
      <c r="Q556" s="18"/>
      <c r="R556" s="18"/>
      <c r="S556" s="18"/>
      <c r="T556" s="18"/>
      <c r="U556" s="18"/>
      <c r="V556" s="18"/>
      <c r="W556" s="18"/>
      <c r="X556" s="18"/>
      <c r="Y556" s="18"/>
      <c r="Z556" s="18"/>
      <c r="AA556" s="18"/>
      <c r="AB556" s="18"/>
      <c r="AC556" s="18"/>
      <c r="AD556" s="18"/>
      <c r="AE556" s="18"/>
      <c r="AF556" s="18"/>
      <c r="AG556" s="18"/>
    </row>
    <row r="557" spans="1:33" ht="16.5" customHeight="1" x14ac:dyDescent="0.3">
      <c r="A557" s="18"/>
      <c r="B557" s="18"/>
      <c r="C557" s="191"/>
      <c r="D557" s="191"/>
      <c r="E557" s="18"/>
      <c r="F557" s="18"/>
      <c r="G557" s="18"/>
      <c r="H557" s="18"/>
      <c r="I557" s="18"/>
      <c r="J557" s="18"/>
      <c r="K557" s="18"/>
      <c r="L557" s="18"/>
      <c r="M557" s="18"/>
      <c r="N557" s="18"/>
      <c r="O557" s="18"/>
      <c r="P557" s="18"/>
      <c r="Q557" s="18"/>
      <c r="R557" s="18"/>
      <c r="S557" s="18"/>
      <c r="T557" s="18"/>
      <c r="U557" s="18"/>
      <c r="V557" s="18"/>
      <c r="W557" s="18"/>
      <c r="X557" s="18"/>
      <c r="Y557" s="18"/>
      <c r="Z557" s="18"/>
      <c r="AA557" s="18"/>
      <c r="AB557" s="18"/>
      <c r="AC557" s="18"/>
      <c r="AD557" s="18"/>
      <c r="AE557" s="18"/>
      <c r="AF557" s="18"/>
      <c r="AG557" s="18"/>
    </row>
    <row r="558" spans="1:33" ht="16.5" customHeight="1" x14ac:dyDescent="0.3">
      <c r="A558" s="18"/>
      <c r="B558" s="18"/>
      <c r="C558" s="191"/>
      <c r="D558" s="191"/>
      <c r="E558" s="18"/>
      <c r="F558" s="18"/>
      <c r="G558" s="18"/>
      <c r="H558" s="18"/>
      <c r="I558" s="18"/>
      <c r="J558" s="18"/>
      <c r="K558" s="18"/>
      <c r="L558" s="18"/>
      <c r="M558" s="18"/>
      <c r="N558" s="18"/>
      <c r="O558" s="18"/>
      <c r="P558" s="18"/>
      <c r="Q558" s="18"/>
      <c r="R558" s="18"/>
      <c r="S558" s="18"/>
      <c r="T558" s="18"/>
      <c r="U558" s="18"/>
      <c r="V558" s="18"/>
      <c r="W558" s="18"/>
      <c r="X558" s="18"/>
      <c r="Y558" s="18"/>
      <c r="Z558" s="18"/>
      <c r="AA558" s="18"/>
      <c r="AB558" s="18"/>
      <c r="AC558" s="18"/>
      <c r="AD558" s="18"/>
      <c r="AE558" s="18"/>
      <c r="AF558" s="18"/>
      <c r="AG558" s="18"/>
    </row>
    <row r="559" spans="1:33" ht="16.5" customHeight="1" x14ac:dyDescent="0.3">
      <c r="A559" s="18"/>
      <c r="B559" s="18"/>
      <c r="C559" s="191"/>
      <c r="D559" s="191"/>
      <c r="E559" s="18"/>
      <c r="F559" s="18"/>
      <c r="G559" s="18"/>
      <c r="H559" s="18"/>
      <c r="I559" s="18"/>
      <c r="J559" s="18"/>
      <c r="K559" s="18"/>
      <c r="L559" s="18"/>
      <c r="M559" s="18"/>
      <c r="N559" s="18"/>
      <c r="O559" s="18"/>
      <c r="P559" s="18"/>
      <c r="Q559" s="18"/>
      <c r="R559" s="18"/>
      <c r="S559" s="18"/>
      <c r="T559" s="18"/>
      <c r="U559" s="18"/>
      <c r="V559" s="18"/>
      <c r="W559" s="18"/>
      <c r="X559" s="18"/>
      <c r="Y559" s="18"/>
      <c r="Z559" s="18"/>
      <c r="AA559" s="18"/>
      <c r="AB559" s="18"/>
      <c r="AC559" s="18"/>
      <c r="AD559" s="18"/>
      <c r="AE559" s="18"/>
      <c r="AF559" s="18"/>
      <c r="AG559" s="18"/>
    </row>
    <row r="560" spans="1:33" ht="16.5" customHeight="1" x14ac:dyDescent="0.3">
      <c r="A560" s="18"/>
      <c r="B560" s="18"/>
      <c r="C560" s="191"/>
      <c r="D560" s="191"/>
      <c r="E560" s="18"/>
      <c r="F560" s="18"/>
      <c r="G560" s="18"/>
      <c r="H560" s="18"/>
      <c r="I560" s="18"/>
      <c r="J560" s="18"/>
      <c r="K560" s="18"/>
      <c r="L560" s="18"/>
      <c r="M560" s="18"/>
      <c r="N560" s="18"/>
      <c r="O560" s="18"/>
      <c r="P560" s="18"/>
      <c r="Q560" s="18"/>
      <c r="R560" s="18"/>
      <c r="S560" s="18"/>
      <c r="T560" s="18"/>
      <c r="U560" s="18"/>
      <c r="V560" s="18"/>
      <c r="W560" s="18"/>
      <c r="X560" s="18"/>
      <c r="Y560" s="18"/>
      <c r="Z560" s="18"/>
      <c r="AA560" s="18"/>
      <c r="AB560" s="18"/>
      <c r="AC560" s="18"/>
      <c r="AD560" s="18"/>
      <c r="AE560" s="18"/>
      <c r="AF560" s="18"/>
      <c r="AG560" s="18"/>
    </row>
    <row r="561" spans="1:33" ht="16.5" customHeight="1" x14ac:dyDescent="0.3">
      <c r="A561" s="18"/>
      <c r="B561" s="18"/>
      <c r="C561" s="191"/>
      <c r="D561" s="191"/>
      <c r="E561" s="18"/>
      <c r="F561" s="18"/>
      <c r="G561" s="18"/>
      <c r="H561" s="18"/>
      <c r="I561" s="18"/>
      <c r="J561" s="18"/>
      <c r="K561" s="18"/>
      <c r="L561" s="18"/>
      <c r="M561" s="18"/>
      <c r="N561" s="18"/>
      <c r="O561" s="18"/>
      <c r="P561" s="18"/>
      <c r="Q561" s="18"/>
      <c r="R561" s="18"/>
      <c r="S561" s="18"/>
      <c r="T561" s="18"/>
      <c r="U561" s="18"/>
      <c r="V561" s="18"/>
      <c r="W561" s="18"/>
      <c r="X561" s="18"/>
      <c r="Y561" s="18"/>
      <c r="Z561" s="18"/>
      <c r="AA561" s="18"/>
      <c r="AB561" s="18"/>
      <c r="AC561" s="18"/>
      <c r="AD561" s="18"/>
      <c r="AE561" s="18"/>
      <c r="AF561" s="18"/>
      <c r="AG561" s="18"/>
    </row>
    <row r="562" spans="1:33" ht="16.5" customHeight="1" x14ac:dyDescent="0.3">
      <c r="A562" s="18"/>
      <c r="B562" s="18"/>
      <c r="C562" s="191"/>
      <c r="D562" s="191"/>
      <c r="E562" s="18"/>
      <c r="F562" s="18"/>
      <c r="G562" s="18"/>
      <c r="H562" s="18"/>
      <c r="I562" s="18"/>
      <c r="J562" s="18"/>
      <c r="K562" s="18"/>
      <c r="L562" s="18"/>
      <c r="M562" s="18"/>
      <c r="N562" s="18"/>
      <c r="O562" s="18"/>
      <c r="P562" s="18"/>
      <c r="Q562" s="18"/>
      <c r="R562" s="18"/>
      <c r="S562" s="18"/>
      <c r="T562" s="18"/>
      <c r="U562" s="18"/>
      <c r="V562" s="18"/>
      <c r="W562" s="18"/>
      <c r="X562" s="18"/>
      <c r="Y562" s="18"/>
      <c r="Z562" s="18"/>
      <c r="AA562" s="18"/>
      <c r="AB562" s="18"/>
      <c r="AC562" s="18"/>
      <c r="AD562" s="18"/>
      <c r="AE562" s="18"/>
      <c r="AF562" s="18"/>
      <c r="AG562" s="18"/>
    </row>
    <row r="563" spans="1:33" ht="16.5" customHeight="1" x14ac:dyDescent="0.3">
      <c r="A563" s="18"/>
      <c r="B563" s="18"/>
      <c r="C563" s="191"/>
      <c r="D563" s="191"/>
      <c r="E563" s="18"/>
      <c r="F563" s="18"/>
      <c r="G563" s="18"/>
      <c r="H563" s="18"/>
      <c r="I563" s="18"/>
      <c r="J563" s="18"/>
      <c r="K563" s="18"/>
      <c r="L563" s="18"/>
      <c r="M563" s="18"/>
      <c r="N563" s="18"/>
      <c r="O563" s="18"/>
      <c r="P563" s="18"/>
      <c r="Q563" s="18"/>
      <c r="R563" s="18"/>
      <c r="S563" s="18"/>
      <c r="T563" s="18"/>
      <c r="U563" s="18"/>
      <c r="V563" s="18"/>
      <c r="W563" s="18"/>
      <c r="X563" s="18"/>
      <c r="Y563" s="18"/>
      <c r="Z563" s="18"/>
      <c r="AA563" s="18"/>
      <c r="AB563" s="18"/>
      <c r="AC563" s="18"/>
      <c r="AD563" s="18"/>
      <c r="AE563" s="18"/>
      <c r="AF563" s="18"/>
      <c r="AG563" s="18"/>
    </row>
    <row r="564" spans="1:33" ht="16.5" customHeight="1" x14ac:dyDescent="0.3">
      <c r="A564" s="18"/>
      <c r="B564" s="18"/>
      <c r="C564" s="191"/>
      <c r="D564" s="191"/>
      <c r="E564" s="18"/>
      <c r="F564" s="18"/>
      <c r="G564" s="18"/>
      <c r="H564" s="18"/>
      <c r="I564" s="18"/>
      <c r="J564" s="18"/>
      <c r="K564" s="18"/>
      <c r="L564" s="18"/>
      <c r="M564" s="18"/>
      <c r="N564" s="18"/>
      <c r="O564" s="18"/>
      <c r="P564" s="18"/>
      <c r="Q564" s="18"/>
      <c r="R564" s="18"/>
      <c r="S564" s="18"/>
      <c r="T564" s="18"/>
      <c r="U564" s="18"/>
      <c r="V564" s="18"/>
      <c r="W564" s="18"/>
      <c r="X564" s="18"/>
      <c r="Y564" s="18"/>
      <c r="Z564" s="18"/>
      <c r="AA564" s="18"/>
      <c r="AB564" s="18"/>
      <c r="AC564" s="18"/>
      <c r="AD564" s="18"/>
      <c r="AE564" s="18"/>
      <c r="AF564" s="18"/>
      <c r="AG564" s="18"/>
    </row>
    <row r="565" spans="1:33" ht="16.5" customHeight="1" x14ac:dyDescent="0.3">
      <c r="A565" s="18"/>
      <c r="B565" s="18"/>
      <c r="C565" s="191"/>
      <c r="D565" s="191"/>
      <c r="E565" s="18"/>
      <c r="F565" s="18"/>
      <c r="G565" s="18"/>
      <c r="H565" s="18"/>
      <c r="I565" s="18"/>
      <c r="J565" s="18"/>
      <c r="K565" s="18"/>
      <c r="L565" s="18"/>
      <c r="M565" s="18"/>
      <c r="N565" s="18"/>
      <c r="O565" s="18"/>
      <c r="P565" s="18"/>
      <c r="Q565" s="18"/>
      <c r="R565" s="18"/>
      <c r="S565" s="18"/>
      <c r="T565" s="18"/>
      <c r="U565" s="18"/>
      <c r="V565" s="18"/>
      <c r="W565" s="18"/>
      <c r="X565" s="18"/>
      <c r="Y565" s="18"/>
      <c r="Z565" s="18"/>
      <c r="AA565" s="18"/>
      <c r="AB565" s="18"/>
      <c r="AC565" s="18"/>
      <c r="AD565" s="18"/>
      <c r="AE565" s="18"/>
      <c r="AF565" s="18"/>
      <c r="AG565" s="18"/>
    </row>
    <row r="566" spans="1:33" ht="16.5" customHeight="1" x14ac:dyDescent="0.3">
      <c r="A566" s="18"/>
      <c r="B566" s="18"/>
      <c r="C566" s="191"/>
      <c r="D566" s="191"/>
      <c r="E566" s="18"/>
      <c r="F566" s="18"/>
      <c r="G566" s="18"/>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row>
    <row r="567" spans="1:33" ht="16.5" customHeight="1" x14ac:dyDescent="0.3">
      <c r="A567" s="18"/>
      <c r="B567" s="18"/>
      <c r="C567" s="191"/>
      <c r="D567" s="191"/>
      <c r="E567" s="18"/>
      <c r="F567" s="18"/>
      <c r="G567" s="18"/>
      <c r="H567" s="18"/>
      <c r="I567" s="18"/>
      <c r="J567" s="18"/>
      <c r="K567" s="18"/>
      <c r="L567" s="18"/>
      <c r="M567" s="18"/>
      <c r="N567" s="18"/>
      <c r="O567" s="18"/>
      <c r="P567" s="18"/>
      <c r="Q567" s="18"/>
      <c r="R567" s="18"/>
      <c r="S567" s="18"/>
      <c r="T567" s="18"/>
      <c r="U567" s="18"/>
      <c r="V567" s="18"/>
      <c r="W567" s="18"/>
      <c r="X567" s="18"/>
      <c r="Y567" s="18"/>
      <c r="Z567" s="18"/>
      <c r="AA567" s="18"/>
      <c r="AB567" s="18"/>
      <c r="AC567" s="18"/>
      <c r="AD567" s="18"/>
      <c r="AE567" s="18"/>
      <c r="AF567" s="18"/>
      <c r="AG567" s="18"/>
    </row>
    <row r="568" spans="1:33" ht="16.5" customHeight="1" x14ac:dyDescent="0.3">
      <c r="A568" s="18"/>
      <c r="B568" s="18"/>
      <c r="C568" s="191"/>
      <c r="D568" s="191"/>
      <c r="E568" s="18"/>
      <c r="F568" s="18"/>
      <c r="G568" s="18"/>
      <c r="H568" s="18"/>
      <c r="I568" s="18"/>
      <c r="J568" s="18"/>
      <c r="K568" s="18"/>
      <c r="L568" s="18"/>
      <c r="M568" s="18"/>
      <c r="N568" s="18"/>
      <c r="O568" s="18"/>
      <c r="P568" s="18"/>
      <c r="Q568" s="18"/>
      <c r="R568" s="18"/>
      <c r="S568" s="18"/>
      <c r="T568" s="18"/>
      <c r="U568" s="18"/>
      <c r="V568" s="18"/>
      <c r="W568" s="18"/>
      <c r="X568" s="18"/>
      <c r="Y568" s="18"/>
      <c r="Z568" s="18"/>
      <c r="AA568" s="18"/>
      <c r="AB568" s="18"/>
      <c r="AC568" s="18"/>
      <c r="AD568" s="18"/>
      <c r="AE568" s="18"/>
      <c r="AF568" s="18"/>
      <c r="AG568" s="18"/>
    </row>
    <row r="569" spans="1:33" ht="16.5" customHeight="1" x14ac:dyDescent="0.3">
      <c r="A569" s="18"/>
      <c r="B569" s="18"/>
      <c r="C569" s="191"/>
      <c r="D569" s="191"/>
      <c r="E569" s="18"/>
      <c r="F569" s="18"/>
      <c r="G569" s="18"/>
      <c r="H569" s="18"/>
      <c r="I569" s="18"/>
      <c r="J569" s="18"/>
      <c r="K569" s="18"/>
      <c r="L569" s="18"/>
      <c r="M569" s="18"/>
      <c r="N569" s="18"/>
      <c r="O569" s="18"/>
      <c r="P569" s="18"/>
      <c r="Q569" s="18"/>
      <c r="R569" s="18"/>
      <c r="S569" s="18"/>
      <c r="T569" s="18"/>
      <c r="U569" s="18"/>
      <c r="V569" s="18"/>
      <c r="W569" s="18"/>
      <c r="X569" s="18"/>
      <c r="Y569" s="18"/>
      <c r="Z569" s="18"/>
      <c r="AA569" s="18"/>
      <c r="AB569" s="18"/>
      <c r="AC569" s="18"/>
      <c r="AD569" s="18"/>
      <c r="AE569" s="18"/>
      <c r="AF569" s="18"/>
      <c r="AG569" s="18"/>
    </row>
    <row r="570" spans="1:33" ht="16.5" customHeight="1" x14ac:dyDescent="0.3">
      <c r="A570" s="18"/>
      <c r="B570" s="18"/>
      <c r="C570" s="191"/>
      <c r="D570" s="191"/>
      <c r="E570" s="18"/>
      <c r="F570" s="18"/>
      <c r="G570" s="18"/>
      <c r="H570" s="18"/>
      <c r="I570" s="18"/>
      <c r="J570" s="18"/>
      <c r="K570" s="18"/>
      <c r="L570" s="18"/>
      <c r="M570" s="18"/>
      <c r="N570" s="18"/>
      <c r="O570" s="18"/>
      <c r="P570" s="18"/>
      <c r="Q570" s="18"/>
      <c r="R570" s="18"/>
      <c r="S570" s="18"/>
      <c r="T570" s="18"/>
      <c r="U570" s="18"/>
      <c r="V570" s="18"/>
      <c r="W570" s="18"/>
      <c r="X570" s="18"/>
      <c r="Y570" s="18"/>
      <c r="Z570" s="18"/>
      <c r="AA570" s="18"/>
      <c r="AB570" s="18"/>
      <c r="AC570" s="18"/>
      <c r="AD570" s="18"/>
      <c r="AE570" s="18"/>
      <c r="AF570" s="18"/>
      <c r="AG570" s="18"/>
    </row>
    <row r="571" spans="1:33" ht="16.5" customHeight="1" x14ac:dyDescent="0.3">
      <c r="A571" s="18"/>
      <c r="B571" s="18"/>
      <c r="C571" s="191"/>
      <c r="D571" s="191"/>
      <c r="E571" s="18"/>
      <c r="F571" s="18"/>
      <c r="G571" s="18"/>
      <c r="H571" s="18"/>
      <c r="I571" s="18"/>
      <c r="J571" s="18"/>
      <c r="K571" s="18"/>
      <c r="L571" s="18"/>
      <c r="M571" s="18"/>
      <c r="N571" s="18"/>
      <c r="O571" s="18"/>
      <c r="P571" s="18"/>
      <c r="Q571" s="18"/>
      <c r="R571" s="18"/>
      <c r="S571" s="18"/>
      <c r="T571" s="18"/>
      <c r="U571" s="18"/>
      <c r="V571" s="18"/>
      <c r="W571" s="18"/>
      <c r="X571" s="18"/>
      <c r="Y571" s="18"/>
      <c r="Z571" s="18"/>
      <c r="AA571" s="18"/>
      <c r="AB571" s="18"/>
      <c r="AC571" s="18"/>
      <c r="AD571" s="18"/>
      <c r="AE571" s="18"/>
      <c r="AF571" s="18"/>
      <c r="AG571" s="18"/>
    </row>
    <row r="572" spans="1:33" ht="16.5" customHeight="1" x14ac:dyDescent="0.3">
      <c r="A572" s="18"/>
      <c r="B572" s="18"/>
      <c r="C572" s="191"/>
      <c r="D572" s="191"/>
      <c r="E572" s="18"/>
      <c r="F572" s="18"/>
      <c r="G572" s="18"/>
      <c r="H572" s="18"/>
      <c r="I572" s="18"/>
      <c r="J572" s="18"/>
      <c r="K572" s="18"/>
      <c r="L572" s="18"/>
      <c r="M572" s="18"/>
      <c r="N572" s="18"/>
      <c r="O572" s="18"/>
      <c r="P572" s="18"/>
      <c r="Q572" s="18"/>
      <c r="R572" s="18"/>
      <c r="S572" s="18"/>
      <c r="T572" s="18"/>
      <c r="U572" s="18"/>
      <c r="V572" s="18"/>
      <c r="W572" s="18"/>
      <c r="X572" s="18"/>
      <c r="Y572" s="18"/>
      <c r="Z572" s="18"/>
      <c r="AA572" s="18"/>
      <c r="AB572" s="18"/>
      <c r="AC572" s="18"/>
      <c r="AD572" s="18"/>
      <c r="AE572" s="18"/>
      <c r="AF572" s="18"/>
      <c r="AG572" s="18"/>
    </row>
    <row r="573" spans="1:33" ht="16.5" customHeight="1" x14ac:dyDescent="0.3">
      <c r="A573" s="18"/>
      <c r="B573" s="18"/>
      <c r="C573" s="191"/>
      <c r="D573" s="191"/>
      <c r="E573" s="18"/>
      <c r="F573" s="18"/>
      <c r="G573" s="18"/>
      <c r="H573" s="18"/>
      <c r="I573" s="18"/>
      <c r="J573" s="18"/>
      <c r="K573" s="18"/>
      <c r="L573" s="18"/>
      <c r="M573" s="18"/>
      <c r="N573" s="18"/>
      <c r="O573" s="18"/>
      <c r="P573" s="18"/>
      <c r="Q573" s="18"/>
      <c r="R573" s="18"/>
      <c r="S573" s="18"/>
      <c r="T573" s="18"/>
      <c r="U573" s="18"/>
      <c r="V573" s="18"/>
      <c r="W573" s="18"/>
      <c r="X573" s="18"/>
      <c r="Y573" s="18"/>
      <c r="Z573" s="18"/>
      <c r="AA573" s="18"/>
      <c r="AB573" s="18"/>
      <c r="AC573" s="18"/>
      <c r="AD573" s="18"/>
      <c r="AE573" s="18"/>
      <c r="AF573" s="18"/>
      <c r="AG573" s="18"/>
    </row>
    <row r="574" spans="1:33" ht="16.5" customHeight="1" x14ac:dyDescent="0.3">
      <c r="A574" s="18"/>
      <c r="B574" s="18"/>
      <c r="C574" s="191"/>
      <c r="D574" s="191"/>
      <c r="E574" s="18"/>
      <c r="F574" s="18"/>
      <c r="G574" s="18"/>
      <c r="H574" s="18"/>
      <c r="I574" s="18"/>
      <c r="J574" s="18"/>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row>
    <row r="575" spans="1:33" ht="16.5" customHeight="1" x14ac:dyDescent="0.3">
      <c r="A575" s="18"/>
      <c r="B575" s="18"/>
      <c r="C575" s="191"/>
      <c r="D575" s="191"/>
      <c r="E575" s="18"/>
      <c r="F575" s="18"/>
      <c r="G575" s="18"/>
      <c r="H575" s="18"/>
      <c r="I575" s="18"/>
      <c r="J575" s="18"/>
      <c r="K575" s="18"/>
      <c r="L575" s="18"/>
      <c r="M575" s="18"/>
      <c r="N575" s="18"/>
      <c r="O575" s="18"/>
      <c r="P575" s="18"/>
      <c r="Q575" s="18"/>
      <c r="R575" s="18"/>
      <c r="S575" s="18"/>
      <c r="T575" s="18"/>
      <c r="U575" s="18"/>
      <c r="V575" s="18"/>
      <c r="W575" s="18"/>
      <c r="X575" s="18"/>
      <c r="Y575" s="18"/>
      <c r="Z575" s="18"/>
      <c r="AA575" s="18"/>
      <c r="AB575" s="18"/>
      <c r="AC575" s="18"/>
      <c r="AD575" s="18"/>
      <c r="AE575" s="18"/>
      <c r="AF575" s="18"/>
      <c r="AG575" s="18"/>
    </row>
    <row r="576" spans="1:33" ht="16.5" customHeight="1" x14ac:dyDescent="0.3">
      <c r="A576" s="18"/>
      <c r="B576" s="18"/>
      <c r="C576" s="191"/>
      <c r="D576" s="191"/>
      <c r="E576" s="18"/>
      <c r="F576" s="18"/>
      <c r="G576" s="18"/>
      <c r="H576" s="18"/>
      <c r="I576" s="18"/>
      <c r="J576" s="18"/>
      <c r="K576" s="18"/>
      <c r="L576" s="18"/>
      <c r="M576" s="18"/>
      <c r="N576" s="18"/>
      <c r="O576" s="18"/>
      <c r="P576" s="18"/>
      <c r="Q576" s="18"/>
      <c r="R576" s="18"/>
      <c r="S576" s="18"/>
      <c r="T576" s="18"/>
      <c r="U576" s="18"/>
      <c r="V576" s="18"/>
      <c r="W576" s="18"/>
      <c r="X576" s="18"/>
      <c r="Y576" s="18"/>
      <c r="Z576" s="18"/>
      <c r="AA576" s="18"/>
      <c r="AB576" s="18"/>
      <c r="AC576" s="18"/>
      <c r="AD576" s="18"/>
      <c r="AE576" s="18"/>
      <c r="AF576" s="18"/>
      <c r="AG576" s="18"/>
    </row>
    <row r="577" spans="1:33" ht="16.5" customHeight="1" x14ac:dyDescent="0.3">
      <c r="A577" s="18"/>
      <c r="B577" s="18"/>
      <c r="C577" s="191"/>
      <c r="D577" s="191"/>
      <c r="E577" s="18"/>
      <c r="F577" s="18"/>
      <c r="G577" s="18"/>
      <c r="H577" s="18"/>
      <c r="I577" s="18"/>
      <c r="J577" s="18"/>
      <c r="K577" s="18"/>
      <c r="L577" s="18"/>
      <c r="M577" s="18"/>
      <c r="N577" s="18"/>
      <c r="O577" s="18"/>
      <c r="P577" s="18"/>
      <c r="Q577" s="18"/>
      <c r="R577" s="18"/>
      <c r="S577" s="18"/>
      <c r="T577" s="18"/>
      <c r="U577" s="18"/>
      <c r="V577" s="18"/>
      <c r="W577" s="18"/>
      <c r="X577" s="18"/>
      <c r="Y577" s="18"/>
      <c r="Z577" s="18"/>
      <c r="AA577" s="18"/>
      <c r="AB577" s="18"/>
      <c r="AC577" s="18"/>
      <c r="AD577" s="18"/>
      <c r="AE577" s="18"/>
      <c r="AF577" s="18"/>
      <c r="AG577" s="18"/>
    </row>
    <row r="578" spans="1:33" ht="16.5" customHeight="1" x14ac:dyDescent="0.3">
      <c r="A578" s="18"/>
      <c r="B578" s="18"/>
      <c r="C578" s="191"/>
      <c r="D578" s="191"/>
      <c r="E578" s="18"/>
      <c r="F578" s="18"/>
      <c r="G578" s="18"/>
      <c r="H578" s="18"/>
      <c r="I578" s="18"/>
      <c r="J578" s="18"/>
      <c r="K578" s="18"/>
      <c r="L578" s="18"/>
      <c r="M578" s="18"/>
      <c r="N578" s="18"/>
      <c r="O578" s="18"/>
      <c r="P578" s="18"/>
      <c r="Q578" s="18"/>
      <c r="R578" s="18"/>
      <c r="S578" s="18"/>
      <c r="T578" s="18"/>
      <c r="U578" s="18"/>
      <c r="V578" s="18"/>
      <c r="W578" s="18"/>
      <c r="X578" s="18"/>
      <c r="Y578" s="18"/>
      <c r="Z578" s="18"/>
      <c r="AA578" s="18"/>
      <c r="AB578" s="18"/>
      <c r="AC578" s="18"/>
      <c r="AD578" s="18"/>
      <c r="AE578" s="18"/>
      <c r="AF578" s="18"/>
      <c r="AG578" s="18"/>
    </row>
    <row r="579" spans="1:33" ht="16.5" customHeight="1" x14ac:dyDescent="0.3">
      <c r="A579" s="18"/>
      <c r="B579" s="18"/>
      <c r="C579" s="191"/>
      <c r="D579" s="191"/>
      <c r="E579" s="18"/>
      <c r="F579" s="18"/>
      <c r="G579" s="18"/>
      <c r="H579" s="18"/>
      <c r="I579" s="18"/>
      <c r="J579" s="18"/>
      <c r="K579" s="18"/>
      <c r="L579" s="18"/>
      <c r="M579" s="18"/>
      <c r="N579" s="18"/>
      <c r="O579" s="18"/>
      <c r="P579" s="18"/>
      <c r="Q579" s="18"/>
      <c r="R579" s="18"/>
      <c r="S579" s="18"/>
      <c r="T579" s="18"/>
      <c r="U579" s="18"/>
      <c r="V579" s="18"/>
      <c r="W579" s="18"/>
      <c r="X579" s="18"/>
      <c r="Y579" s="18"/>
      <c r="Z579" s="18"/>
      <c r="AA579" s="18"/>
      <c r="AB579" s="18"/>
      <c r="AC579" s="18"/>
      <c r="AD579" s="18"/>
      <c r="AE579" s="18"/>
      <c r="AF579" s="18"/>
      <c r="AG579" s="18"/>
    </row>
    <row r="580" spans="1:33" ht="16.5" customHeight="1" x14ac:dyDescent="0.3">
      <c r="A580" s="18"/>
      <c r="B580" s="18"/>
      <c r="C580" s="191"/>
      <c r="D580" s="191"/>
      <c r="E580" s="18"/>
      <c r="F580" s="18"/>
      <c r="G580" s="18"/>
      <c r="H580" s="18"/>
      <c r="I580" s="18"/>
      <c r="J580" s="18"/>
      <c r="K580" s="18"/>
      <c r="L580" s="18"/>
      <c r="M580" s="18"/>
      <c r="N580" s="18"/>
      <c r="O580" s="18"/>
      <c r="P580" s="18"/>
      <c r="Q580" s="18"/>
      <c r="R580" s="18"/>
      <c r="S580" s="18"/>
      <c r="T580" s="18"/>
      <c r="U580" s="18"/>
      <c r="V580" s="18"/>
      <c r="W580" s="18"/>
      <c r="X580" s="18"/>
      <c r="Y580" s="18"/>
      <c r="Z580" s="18"/>
      <c r="AA580" s="18"/>
      <c r="AB580" s="18"/>
      <c r="AC580" s="18"/>
      <c r="AD580" s="18"/>
      <c r="AE580" s="18"/>
      <c r="AF580" s="18"/>
      <c r="AG580" s="18"/>
    </row>
    <row r="581" spans="1:33" ht="16.5" customHeight="1" x14ac:dyDescent="0.3">
      <c r="A581" s="18"/>
      <c r="B581" s="18"/>
      <c r="C581" s="191"/>
      <c r="D581" s="191"/>
      <c r="E581" s="18"/>
      <c r="F581" s="18"/>
      <c r="G581" s="18"/>
      <c r="H581" s="18"/>
      <c r="I581" s="18"/>
      <c r="J581" s="18"/>
      <c r="K581" s="18"/>
      <c r="L581" s="18"/>
      <c r="M581" s="18"/>
      <c r="N581" s="18"/>
      <c r="O581" s="18"/>
      <c r="P581" s="18"/>
      <c r="Q581" s="18"/>
      <c r="R581" s="18"/>
      <c r="S581" s="18"/>
      <c r="T581" s="18"/>
      <c r="U581" s="18"/>
      <c r="V581" s="18"/>
      <c r="W581" s="18"/>
      <c r="X581" s="18"/>
      <c r="Y581" s="18"/>
      <c r="Z581" s="18"/>
      <c r="AA581" s="18"/>
      <c r="AB581" s="18"/>
      <c r="AC581" s="18"/>
      <c r="AD581" s="18"/>
      <c r="AE581" s="18"/>
      <c r="AF581" s="18"/>
      <c r="AG581" s="18"/>
    </row>
    <row r="582" spans="1:33" ht="16.5" customHeight="1" x14ac:dyDescent="0.3">
      <c r="A582" s="18"/>
      <c r="B582" s="18"/>
      <c r="C582" s="191"/>
      <c r="D582" s="191"/>
      <c r="E582" s="18"/>
      <c r="F582" s="18"/>
      <c r="G582" s="18"/>
      <c r="H582" s="18"/>
      <c r="I582" s="18"/>
      <c r="J582" s="18"/>
      <c r="K582" s="18"/>
      <c r="L582" s="18"/>
      <c r="M582" s="18"/>
      <c r="N582" s="18"/>
      <c r="O582" s="18"/>
      <c r="P582" s="18"/>
      <c r="Q582" s="18"/>
      <c r="R582" s="18"/>
      <c r="S582" s="18"/>
      <c r="T582" s="18"/>
      <c r="U582" s="18"/>
      <c r="V582" s="18"/>
      <c r="W582" s="18"/>
      <c r="X582" s="18"/>
      <c r="Y582" s="18"/>
      <c r="Z582" s="18"/>
      <c r="AA582" s="18"/>
      <c r="AB582" s="18"/>
      <c r="AC582" s="18"/>
      <c r="AD582" s="18"/>
      <c r="AE582" s="18"/>
      <c r="AF582" s="18"/>
      <c r="AG582" s="18"/>
    </row>
    <row r="583" spans="1:33" ht="16.5" customHeight="1" x14ac:dyDescent="0.3">
      <c r="A583" s="18"/>
      <c r="B583" s="18"/>
      <c r="C583" s="191"/>
      <c r="D583" s="191"/>
      <c r="E583" s="18"/>
      <c r="F583" s="18"/>
      <c r="G583" s="18"/>
      <c r="H583" s="18"/>
      <c r="I583" s="18"/>
      <c r="J583" s="18"/>
      <c r="K583" s="18"/>
      <c r="L583" s="18"/>
      <c r="M583" s="18"/>
      <c r="N583" s="18"/>
      <c r="O583" s="18"/>
      <c r="P583" s="18"/>
      <c r="Q583" s="18"/>
      <c r="R583" s="18"/>
      <c r="S583" s="18"/>
      <c r="T583" s="18"/>
      <c r="U583" s="18"/>
      <c r="V583" s="18"/>
      <c r="W583" s="18"/>
      <c r="X583" s="18"/>
      <c r="Y583" s="18"/>
      <c r="Z583" s="18"/>
      <c r="AA583" s="18"/>
      <c r="AB583" s="18"/>
      <c r="AC583" s="18"/>
      <c r="AD583" s="18"/>
      <c r="AE583" s="18"/>
      <c r="AF583" s="18"/>
      <c r="AG583" s="18"/>
    </row>
    <row r="584" spans="1:33" ht="16.5" customHeight="1" x14ac:dyDescent="0.3">
      <c r="A584" s="18"/>
      <c r="B584" s="18"/>
      <c r="C584" s="191"/>
      <c r="D584" s="191"/>
      <c r="E584" s="18"/>
      <c r="F584" s="18"/>
      <c r="G584" s="18"/>
      <c r="H584" s="18"/>
      <c r="I584" s="18"/>
      <c r="J584" s="18"/>
      <c r="K584" s="18"/>
      <c r="L584" s="18"/>
      <c r="M584" s="18"/>
      <c r="N584" s="18"/>
      <c r="O584" s="18"/>
      <c r="P584" s="18"/>
      <c r="Q584" s="18"/>
      <c r="R584" s="18"/>
      <c r="S584" s="18"/>
      <c r="T584" s="18"/>
      <c r="U584" s="18"/>
      <c r="V584" s="18"/>
      <c r="W584" s="18"/>
      <c r="X584" s="18"/>
      <c r="Y584" s="18"/>
      <c r="Z584" s="18"/>
      <c r="AA584" s="18"/>
      <c r="AB584" s="18"/>
      <c r="AC584" s="18"/>
      <c r="AD584" s="18"/>
      <c r="AE584" s="18"/>
      <c r="AF584" s="18"/>
      <c r="AG584" s="18"/>
    </row>
    <row r="585" spans="1:33" ht="16.5" customHeight="1" x14ac:dyDescent="0.3">
      <c r="A585" s="18"/>
      <c r="B585" s="18"/>
      <c r="C585" s="191"/>
      <c r="D585" s="191"/>
      <c r="E585" s="18"/>
      <c r="F585" s="18"/>
      <c r="G585" s="18"/>
      <c r="H585" s="18"/>
      <c r="I585" s="18"/>
      <c r="J585" s="18"/>
      <c r="K585" s="18"/>
      <c r="L585" s="18"/>
      <c r="M585" s="18"/>
      <c r="N585" s="18"/>
      <c r="O585" s="18"/>
      <c r="P585" s="18"/>
      <c r="Q585" s="18"/>
      <c r="R585" s="18"/>
      <c r="S585" s="18"/>
      <c r="T585" s="18"/>
      <c r="U585" s="18"/>
      <c r="V585" s="18"/>
      <c r="W585" s="18"/>
      <c r="X585" s="18"/>
      <c r="Y585" s="18"/>
      <c r="Z585" s="18"/>
      <c r="AA585" s="18"/>
      <c r="AB585" s="18"/>
      <c r="AC585" s="18"/>
      <c r="AD585" s="18"/>
      <c r="AE585" s="18"/>
      <c r="AF585" s="18"/>
      <c r="AG585" s="18"/>
    </row>
    <row r="586" spans="1:33" ht="16.5" customHeight="1" x14ac:dyDescent="0.3">
      <c r="A586" s="18"/>
      <c r="B586" s="18"/>
      <c r="C586" s="191"/>
      <c r="D586" s="191"/>
      <c r="E586" s="18"/>
      <c r="F586" s="18"/>
      <c r="G586" s="18"/>
      <c r="H586" s="18"/>
      <c r="I586" s="18"/>
      <c r="J586" s="18"/>
      <c r="K586" s="18"/>
      <c r="L586" s="18"/>
      <c r="M586" s="18"/>
      <c r="N586" s="18"/>
      <c r="O586" s="18"/>
      <c r="P586" s="18"/>
      <c r="Q586" s="18"/>
      <c r="R586" s="18"/>
      <c r="S586" s="18"/>
      <c r="T586" s="18"/>
      <c r="U586" s="18"/>
      <c r="V586" s="18"/>
      <c r="W586" s="18"/>
      <c r="X586" s="18"/>
      <c r="Y586" s="18"/>
      <c r="Z586" s="18"/>
      <c r="AA586" s="18"/>
      <c r="AB586" s="18"/>
      <c r="AC586" s="18"/>
      <c r="AD586" s="18"/>
      <c r="AE586" s="18"/>
      <c r="AF586" s="18"/>
      <c r="AG586" s="18"/>
    </row>
    <row r="587" spans="1:33" ht="16.5" customHeight="1" x14ac:dyDescent="0.3">
      <c r="A587" s="18"/>
      <c r="B587" s="18"/>
      <c r="C587" s="191"/>
      <c r="D587" s="191"/>
      <c r="E587" s="18"/>
      <c r="F587" s="18"/>
      <c r="G587" s="18"/>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row>
    <row r="588" spans="1:33" ht="16.5" customHeight="1" x14ac:dyDescent="0.3">
      <c r="A588" s="18"/>
      <c r="B588" s="18"/>
      <c r="C588" s="191"/>
      <c r="D588" s="191"/>
      <c r="E588" s="18"/>
      <c r="F588" s="18"/>
      <c r="G588" s="18"/>
      <c r="H588" s="18"/>
      <c r="I588" s="18"/>
      <c r="J588" s="18"/>
      <c r="K588" s="18"/>
      <c r="L588" s="18"/>
      <c r="M588" s="18"/>
      <c r="N588" s="18"/>
      <c r="O588" s="18"/>
      <c r="P588" s="18"/>
      <c r="Q588" s="18"/>
      <c r="R588" s="18"/>
      <c r="S588" s="18"/>
      <c r="T588" s="18"/>
      <c r="U588" s="18"/>
      <c r="V588" s="18"/>
      <c r="W588" s="18"/>
      <c r="X588" s="18"/>
      <c r="Y588" s="18"/>
      <c r="Z588" s="18"/>
      <c r="AA588" s="18"/>
      <c r="AB588" s="18"/>
      <c r="AC588" s="18"/>
      <c r="AD588" s="18"/>
      <c r="AE588" s="18"/>
      <c r="AF588" s="18"/>
      <c r="AG588" s="18"/>
    </row>
    <row r="589" spans="1:33" ht="16.5" customHeight="1" x14ac:dyDescent="0.3">
      <c r="A589" s="18"/>
      <c r="B589" s="18"/>
      <c r="C589" s="191"/>
      <c r="D589" s="191"/>
      <c r="E589" s="18"/>
      <c r="F589" s="18"/>
      <c r="G589" s="18"/>
      <c r="H589" s="18"/>
      <c r="I589" s="18"/>
      <c r="J589" s="18"/>
      <c r="K589" s="18"/>
      <c r="L589" s="18"/>
      <c r="M589" s="18"/>
      <c r="N589" s="18"/>
      <c r="O589" s="18"/>
      <c r="P589" s="18"/>
      <c r="Q589" s="18"/>
      <c r="R589" s="18"/>
      <c r="S589" s="18"/>
      <c r="T589" s="18"/>
      <c r="U589" s="18"/>
      <c r="V589" s="18"/>
      <c r="W589" s="18"/>
      <c r="X589" s="18"/>
      <c r="Y589" s="18"/>
      <c r="Z589" s="18"/>
      <c r="AA589" s="18"/>
      <c r="AB589" s="18"/>
      <c r="AC589" s="18"/>
      <c r="AD589" s="18"/>
      <c r="AE589" s="18"/>
      <c r="AF589" s="18"/>
      <c r="AG589" s="18"/>
    </row>
    <row r="590" spans="1:33" ht="16.5" customHeight="1" x14ac:dyDescent="0.3">
      <c r="A590" s="18"/>
      <c r="B590" s="18"/>
      <c r="C590" s="191"/>
      <c r="D590" s="191"/>
      <c r="E590" s="18"/>
      <c r="F590" s="18"/>
      <c r="G590" s="18"/>
      <c r="H590" s="18"/>
      <c r="I590" s="18"/>
      <c r="J590" s="18"/>
      <c r="K590" s="18"/>
      <c r="L590" s="18"/>
      <c r="M590" s="18"/>
      <c r="N590" s="18"/>
      <c r="O590" s="18"/>
      <c r="P590" s="18"/>
      <c r="Q590" s="18"/>
      <c r="R590" s="18"/>
      <c r="S590" s="18"/>
      <c r="T590" s="18"/>
      <c r="U590" s="18"/>
      <c r="V590" s="18"/>
      <c r="W590" s="18"/>
      <c r="X590" s="18"/>
      <c r="Y590" s="18"/>
      <c r="Z590" s="18"/>
      <c r="AA590" s="18"/>
      <c r="AB590" s="18"/>
      <c r="AC590" s="18"/>
      <c r="AD590" s="18"/>
      <c r="AE590" s="18"/>
      <c r="AF590" s="18"/>
      <c r="AG590" s="18"/>
    </row>
    <row r="591" spans="1:33" ht="16.5" customHeight="1" x14ac:dyDescent="0.3">
      <c r="A591" s="18"/>
      <c r="B591" s="18"/>
      <c r="C591" s="191"/>
      <c r="D591" s="191"/>
      <c r="E591" s="18"/>
      <c r="F591" s="18"/>
      <c r="G591" s="18"/>
      <c r="H591" s="18"/>
      <c r="I591" s="18"/>
      <c r="J591" s="18"/>
      <c r="K591" s="18"/>
      <c r="L591" s="18"/>
      <c r="M591" s="18"/>
      <c r="N591" s="18"/>
      <c r="O591" s="18"/>
      <c r="P591" s="18"/>
      <c r="Q591" s="18"/>
      <c r="R591" s="18"/>
      <c r="S591" s="18"/>
      <c r="T591" s="18"/>
      <c r="U591" s="18"/>
      <c r="V591" s="18"/>
      <c r="W591" s="18"/>
      <c r="X591" s="18"/>
      <c r="Y591" s="18"/>
      <c r="Z591" s="18"/>
      <c r="AA591" s="18"/>
      <c r="AB591" s="18"/>
      <c r="AC591" s="18"/>
      <c r="AD591" s="18"/>
      <c r="AE591" s="18"/>
      <c r="AF591" s="18"/>
      <c r="AG591" s="18"/>
    </row>
    <row r="592" spans="1:33" ht="16.5" customHeight="1" x14ac:dyDescent="0.3">
      <c r="A592" s="18"/>
      <c r="B592" s="18"/>
      <c r="C592" s="191"/>
      <c r="D592" s="191"/>
      <c r="E592" s="18"/>
      <c r="F592" s="18"/>
      <c r="G592" s="18"/>
      <c r="H592" s="18"/>
      <c r="I592" s="18"/>
      <c r="J592" s="18"/>
      <c r="K592" s="18"/>
      <c r="L592" s="18"/>
      <c r="M592" s="18"/>
      <c r="N592" s="18"/>
      <c r="O592" s="18"/>
      <c r="P592" s="18"/>
      <c r="Q592" s="18"/>
      <c r="R592" s="18"/>
      <c r="S592" s="18"/>
      <c r="T592" s="18"/>
      <c r="U592" s="18"/>
      <c r="V592" s="18"/>
      <c r="W592" s="18"/>
      <c r="X592" s="18"/>
      <c r="Y592" s="18"/>
      <c r="Z592" s="18"/>
      <c r="AA592" s="18"/>
      <c r="AB592" s="18"/>
      <c r="AC592" s="18"/>
      <c r="AD592" s="18"/>
      <c r="AE592" s="18"/>
      <c r="AF592" s="18"/>
      <c r="AG592" s="18"/>
    </row>
    <row r="593" spans="1:33" ht="16.5" customHeight="1" x14ac:dyDescent="0.3">
      <c r="A593" s="18"/>
      <c r="B593" s="18"/>
      <c r="C593" s="191"/>
      <c r="D593" s="191"/>
      <c r="E593" s="18"/>
      <c r="F593" s="18"/>
      <c r="G593" s="18"/>
      <c r="H593" s="18"/>
      <c r="I593" s="18"/>
      <c r="J593" s="18"/>
      <c r="K593" s="18"/>
      <c r="L593" s="18"/>
      <c r="M593" s="18"/>
      <c r="N593" s="18"/>
      <c r="O593" s="18"/>
      <c r="P593" s="18"/>
      <c r="Q593" s="18"/>
      <c r="R593" s="18"/>
      <c r="S593" s="18"/>
      <c r="T593" s="18"/>
      <c r="U593" s="18"/>
      <c r="V593" s="18"/>
      <c r="W593" s="18"/>
      <c r="X593" s="18"/>
      <c r="Y593" s="18"/>
      <c r="Z593" s="18"/>
      <c r="AA593" s="18"/>
      <c r="AB593" s="18"/>
      <c r="AC593" s="18"/>
      <c r="AD593" s="18"/>
      <c r="AE593" s="18"/>
      <c r="AF593" s="18"/>
      <c r="AG593" s="18"/>
    </row>
    <row r="594" spans="1:33" ht="16.5" customHeight="1" x14ac:dyDescent="0.3">
      <c r="A594" s="18"/>
      <c r="B594" s="18"/>
      <c r="C594" s="191"/>
      <c r="D594" s="191"/>
      <c r="E594" s="18"/>
      <c r="F594" s="18"/>
      <c r="G594" s="18"/>
      <c r="H594" s="18"/>
      <c r="I594" s="18"/>
      <c r="J594" s="18"/>
      <c r="K594" s="18"/>
      <c r="L594" s="18"/>
      <c r="M594" s="18"/>
      <c r="N594" s="18"/>
      <c r="O594" s="18"/>
      <c r="P594" s="18"/>
      <c r="Q594" s="18"/>
      <c r="R594" s="18"/>
      <c r="S594" s="18"/>
      <c r="T594" s="18"/>
      <c r="U594" s="18"/>
      <c r="V594" s="18"/>
      <c r="W594" s="18"/>
      <c r="X594" s="18"/>
      <c r="Y594" s="18"/>
      <c r="Z594" s="18"/>
      <c r="AA594" s="18"/>
      <c r="AB594" s="18"/>
      <c r="AC594" s="18"/>
      <c r="AD594" s="18"/>
      <c r="AE594" s="18"/>
      <c r="AF594" s="18"/>
      <c r="AG594" s="18"/>
    </row>
    <row r="595" spans="1:33" ht="16.5" customHeight="1" x14ac:dyDescent="0.3">
      <c r="A595" s="18"/>
      <c r="B595" s="18"/>
      <c r="C595" s="191"/>
      <c r="D595" s="191"/>
      <c r="E595" s="18"/>
      <c r="F595" s="18"/>
      <c r="G595" s="18"/>
      <c r="H595" s="18"/>
      <c r="I595" s="18"/>
      <c r="J595" s="18"/>
      <c r="K595" s="18"/>
      <c r="L595" s="18"/>
      <c r="M595" s="18"/>
      <c r="N595" s="18"/>
      <c r="O595" s="18"/>
      <c r="P595" s="18"/>
      <c r="Q595" s="18"/>
      <c r="R595" s="18"/>
      <c r="S595" s="18"/>
      <c r="T595" s="18"/>
      <c r="U595" s="18"/>
      <c r="V595" s="18"/>
      <c r="W595" s="18"/>
      <c r="X595" s="18"/>
      <c r="Y595" s="18"/>
      <c r="Z595" s="18"/>
      <c r="AA595" s="18"/>
      <c r="AB595" s="18"/>
      <c r="AC595" s="18"/>
      <c r="AD595" s="18"/>
      <c r="AE595" s="18"/>
      <c r="AF595" s="18"/>
      <c r="AG595" s="18"/>
    </row>
    <row r="596" spans="1:33" ht="16.5" customHeight="1" x14ac:dyDescent="0.3">
      <c r="A596" s="18"/>
      <c r="B596" s="18"/>
      <c r="C596" s="191"/>
      <c r="D596" s="191"/>
      <c r="E596" s="18"/>
      <c r="F596" s="18"/>
      <c r="G596" s="18"/>
      <c r="H596" s="18"/>
      <c r="I596" s="18"/>
      <c r="J596" s="18"/>
      <c r="K596" s="18"/>
      <c r="L596" s="18"/>
      <c r="M596" s="18"/>
      <c r="N596" s="18"/>
      <c r="O596" s="18"/>
      <c r="P596" s="18"/>
      <c r="Q596" s="18"/>
      <c r="R596" s="18"/>
      <c r="S596" s="18"/>
      <c r="T596" s="18"/>
      <c r="U596" s="18"/>
      <c r="V596" s="18"/>
      <c r="W596" s="18"/>
      <c r="X596" s="18"/>
      <c r="Y596" s="18"/>
      <c r="Z596" s="18"/>
      <c r="AA596" s="18"/>
      <c r="AB596" s="18"/>
      <c r="AC596" s="18"/>
      <c r="AD596" s="18"/>
      <c r="AE596" s="18"/>
      <c r="AF596" s="18"/>
      <c r="AG596" s="18"/>
    </row>
    <row r="597" spans="1:33" ht="16.5" customHeight="1" x14ac:dyDescent="0.3">
      <c r="A597" s="18"/>
      <c r="B597" s="18"/>
      <c r="C597" s="191"/>
      <c r="D597" s="191"/>
      <c r="E597" s="18"/>
      <c r="F597" s="18"/>
      <c r="G597" s="18"/>
      <c r="H597" s="18"/>
      <c r="I597" s="18"/>
      <c r="J597" s="18"/>
      <c r="K597" s="18"/>
      <c r="L597" s="18"/>
      <c r="M597" s="18"/>
      <c r="N597" s="18"/>
      <c r="O597" s="18"/>
      <c r="P597" s="18"/>
      <c r="Q597" s="18"/>
      <c r="R597" s="18"/>
      <c r="S597" s="18"/>
      <c r="T597" s="18"/>
      <c r="U597" s="18"/>
      <c r="V597" s="18"/>
      <c r="W597" s="18"/>
      <c r="X597" s="18"/>
      <c r="Y597" s="18"/>
      <c r="Z597" s="18"/>
      <c r="AA597" s="18"/>
      <c r="AB597" s="18"/>
      <c r="AC597" s="18"/>
      <c r="AD597" s="18"/>
      <c r="AE597" s="18"/>
      <c r="AF597" s="18"/>
      <c r="AG597" s="18"/>
    </row>
    <row r="598" spans="1:33" ht="16.5" customHeight="1" x14ac:dyDescent="0.3">
      <c r="A598" s="18"/>
      <c r="B598" s="18"/>
      <c r="C598" s="191"/>
      <c r="D598" s="191"/>
      <c r="E598" s="18"/>
      <c r="F598" s="18"/>
      <c r="G598" s="18"/>
      <c r="H598" s="18"/>
      <c r="I598" s="18"/>
      <c r="J598" s="18"/>
      <c r="K598" s="18"/>
      <c r="L598" s="18"/>
      <c r="M598" s="18"/>
      <c r="N598" s="18"/>
      <c r="O598" s="18"/>
      <c r="P598" s="18"/>
      <c r="Q598" s="18"/>
      <c r="R598" s="18"/>
      <c r="S598" s="18"/>
      <c r="T598" s="18"/>
      <c r="U598" s="18"/>
      <c r="V598" s="18"/>
      <c r="W598" s="18"/>
      <c r="X598" s="18"/>
      <c r="Y598" s="18"/>
      <c r="Z598" s="18"/>
      <c r="AA598" s="18"/>
      <c r="AB598" s="18"/>
      <c r="AC598" s="18"/>
      <c r="AD598" s="18"/>
      <c r="AE598" s="18"/>
      <c r="AF598" s="18"/>
      <c r="AG598" s="18"/>
    </row>
    <row r="599" spans="1:33" ht="16.5" customHeight="1" x14ac:dyDescent="0.3">
      <c r="A599" s="18"/>
      <c r="B599" s="18"/>
      <c r="C599" s="191"/>
      <c r="D599" s="191"/>
      <c r="E599" s="18"/>
      <c r="F599" s="18"/>
      <c r="G599" s="18"/>
      <c r="H599" s="18"/>
      <c r="I599" s="18"/>
      <c r="J599" s="18"/>
      <c r="K599" s="18"/>
      <c r="L599" s="18"/>
      <c r="M599" s="18"/>
      <c r="N599" s="18"/>
      <c r="O599" s="18"/>
      <c r="P599" s="18"/>
      <c r="Q599" s="18"/>
      <c r="R599" s="18"/>
      <c r="S599" s="18"/>
      <c r="T599" s="18"/>
      <c r="U599" s="18"/>
      <c r="V599" s="18"/>
      <c r="W599" s="18"/>
      <c r="X599" s="18"/>
      <c r="Y599" s="18"/>
      <c r="Z599" s="18"/>
      <c r="AA599" s="18"/>
      <c r="AB599" s="18"/>
      <c r="AC599" s="18"/>
      <c r="AD599" s="18"/>
      <c r="AE599" s="18"/>
      <c r="AF599" s="18"/>
      <c r="AG599" s="18"/>
    </row>
    <row r="600" spans="1:33" ht="16.5" customHeight="1" x14ac:dyDescent="0.3">
      <c r="A600" s="18"/>
      <c r="B600" s="18"/>
      <c r="C600" s="191"/>
      <c r="D600" s="191"/>
      <c r="E600" s="18"/>
      <c r="F600" s="18"/>
      <c r="G600" s="18"/>
      <c r="H600" s="18"/>
      <c r="I600" s="18"/>
      <c r="J600" s="18"/>
      <c r="K600" s="18"/>
      <c r="L600" s="18"/>
      <c r="M600" s="18"/>
      <c r="N600" s="18"/>
      <c r="O600" s="18"/>
      <c r="P600" s="18"/>
      <c r="Q600" s="18"/>
      <c r="R600" s="18"/>
      <c r="S600" s="18"/>
      <c r="T600" s="18"/>
      <c r="U600" s="18"/>
      <c r="V600" s="18"/>
      <c r="W600" s="18"/>
      <c r="X600" s="18"/>
      <c r="Y600" s="18"/>
      <c r="Z600" s="18"/>
      <c r="AA600" s="18"/>
      <c r="AB600" s="18"/>
      <c r="AC600" s="18"/>
      <c r="AD600" s="18"/>
      <c r="AE600" s="18"/>
      <c r="AF600" s="18"/>
      <c r="AG600" s="18"/>
    </row>
    <row r="601" spans="1:33" ht="16.5" customHeight="1" x14ac:dyDescent="0.3">
      <c r="A601" s="18"/>
      <c r="B601" s="18"/>
      <c r="C601" s="191"/>
      <c r="D601" s="191"/>
      <c r="E601" s="18"/>
      <c r="F601" s="18"/>
      <c r="G601" s="18"/>
      <c r="H601" s="18"/>
      <c r="I601" s="18"/>
      <c r="J601" s="18"/>
      <c r="K601" s="18"/>
      <c r="L601" s="18"/>
      <c r="M601" s="18"/>
      <c r="N601" s="18"/>
      <c r="O601" s="18"/>
      <c r="P601" s="18"/>
      <c r="Q601" s="18"/>
      <c r="R601" s="18"/>
      <c r="S601" s="18"/>
      <c r="T601" s="18"/>
      <c r="U601" s="18"/>
      <c r="V601" s="18"/>
      <c r="W601" s="18"/>
      <c r="X601" s="18"/>
      <c r="Y601" s="18"/>
      <c r="Z601" s="18"/>
      <c r="AA601" s="18"/>
      <c r="AB601" s="18"/>
      <c r="AC601" s="18"/>
      <c r="AD601" s="18"/>
      <c r="AE601" s="18"/>
      <c r="AF601" s="18"/>
      <c r="AG601" s="18"/>
    </row>
    <row r="602" spans="1:33" ht="16.5" customHeight="1" x14ac:dyDescent="0.3">
      <c r="A602" s="18"/>
      <c r="B602" s="18"/>
      <c r="C602" s="191"/>
      <c r="D602" s="191"/>
      <c r="E602" s="18"/>
      <c r="F602" s="18"/>
      <c r="G602" s="18"/>
      <c r="H602" s="18"/>
      <c r="I602" s="18"/>
      <c r="J602" s="18"/>
      <c r="K602" s="18"/>
      <c r="L602" s="18"/>
      <c r="M602" s="18"/>
      <c r="N602" s="18"/>
      <c r="O602" s="18"/>
      <c r="P602" s="18"/>
      <c r="Q602" s="18"/>
      <c r="R602" s="18"/>
      <c r="S602" s="18"/>
      <c r="T602" s="18"/>
      <c r="U602" s="18"/>
      <c r="V602" s="18"/>
      <c r="W602" s="18"/>
      <c r="X602" s="18"/>
      <c r="Y602" s="18"/>
      <c r="Z602" s="18"/>
      <c r="AA602" s="18"/>
      <c r="AB602" s="18"/>
      <c r="AC602" s="18"/>
      <c r="AD602" s="18"/>
      <c r="AE602" s="18"/>
      <c r="AF602" s="18"/>
      <c r="AG602" s="18"/>
    </row>
    <row r="603" spans="1:33" ht="16.5" customHeight="1" x14ac:dyDescent="0.3">
      <c r="A603" s="18"/>
      <c r="B603" s="18"/>
      <c r="C603" s="191"/>
      <c r="D603" s="191"/>
      <c r="E603" s="18"/>
      <c r="F603" s="18"/>
      <c r="G603" s="18"/>
      <c r="H603" s="18"/>
      <c r="I603" s="18"/>
      <c r="J603" s="18"/>
      <c r="K603" s="18"/>
      <c r="L603" s="18"/>
      <c r="M603" s="18"/>
      <c r="N603" s="18"/>
      <c r="O603" s="18"/>
      <c r="P603" s="18"/>
      <c r="Q603" s="18"/>
      <c r="R603" s="18"/>
      <c r="S603" s="18"/>
      <c r="T603" s="18"/>
      <c r="U603" s="18"/>
      <c r="V603" s="18"/>
      <c r="W603" s="18"/>
      <c r="X603" s="18"/>
      <c r="Y603" s="18"/>
      <c r="Z603" s="18"/>
      <c r="AA603" s="18"/>
      <c r="AB603" s="18"/>
      <c r="AC603" s="18"/>
      <c r="AD603" s="18"/>
      <c r="AE603" s="18"/>
      <c r="AF603" s="18"/>
      <c r="AG603" s="18"/>
    </row>
    <row r="604" spans="1:33" ht="16.5" customHeight="1" x14ac:dyDescent="0.3">
      <c r="A604" s="18"/>
      <c r="B604" s="18"/>
      <c r="C604" s="191"/>
      <c r="D604" s="191"/>
      <c r="E604" s="18"/>
      <c r="F604" s="18"/>
      <c r="G604" s="18"/>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row>
    <row r="605" spans="1:33" ht="16.5" customHeight="1" x14ac:dyDescent="0.3">
      <c r="A605" s="18"/>
      <c r="B605" s="18"/>
      <c r="C605" s="191"/>
      <c r="D605" s="191"/>
      <c r="E605" s="18"/>
      <c r="F605" s="18"/>
      <c r="G605" s="18"/>
      <c r="H605" s="18"/>
      <c r="I605" s="18"/>
      <c r="J605" s="18"/>
      <c r="K605" s="18"/>
      <c r="L605" s="18"/>
      <c r="M605" s="18"/>
      <c r="N605" s="18"/>
      <c r="O605" s="18"/>
      <c r="P605" s="18"/>
      <c r="Q605" s="18"/>
      <c r="R605" s="18"/>
      <c r="S605" s="18"/>
      <c r="T605" s="18"/>
      <c r="U605" s="18"/>
      <c r="V605" s="18"/>
      <c r="W605" s="18"/>
      <c r="X605" s="18"/>
      <c r="Y605" s="18"/>
      <c r="Z605" s="18"/>
      <c r="AA605" s="18"/>
      <c r="AB605" s="18"/>
      <c r="AC605" s="18"/>
      <c r="AD605" s="18"/>
      <c r="AE605" s="18"/>
      <c r="AF605" s="18"/>
      <c r="AG605" s="18"/>
    </row>
    <row r="606" spans="1:33" ht="16.5" customHeight="1" x14ac:dyDescent="0.3">
      <c r="A606" s="18"/>
      <c r="B606" s="18"/>
      <c r="C606" s="191"/>
      <c r="D606" s="191"/>
      <c r="E606" s="18"/>
      <c r="F606" s="18"/>
      <c r="G606" s="18"/>
      <c r="H606" s="18"/>
      <c r="I606" s="18"/>
      <c r="J606" s="18"/>
      <c r="K606" s="18"/>
      <c r="L606" s="18"/>
      <c r="M606" s="18"/>
      <c r="N606" s="18"/>
      <c r="O606" s="18"/>
      <c r="P606" s="18"/>
      <c r="Q606" s="18"/>
      <c r="R606" s="18"/>
      <c r="S606" s="18"/>
      <c r="T606" s="18"/>
      <c r="U606" s="18"/>
      <c r="V606" s="18"/>
      <c r="W606" s="18"/>
      <c r="X606" s="18"/>
      <c r="Y606" s="18"/>
      <c r="Z606" s="18"/>
      <c r="AA606" s="18"/>
      <c r="AB606" s="18"/>
      <c r="AC606" s="18"/>
      <c r="AD606" s="18"/>
      <c r="AE606" s="18"/>
      <c r="AF606" s="18"/>
      <c r="AG606" s="18"/>
    </row>
    <row r="607" spans="1:33" ht="16.5" customHeight="1" x14ac:dyDescent="0.3">
      <c r="A607" s="18"/>
      <c r="B607" s="18"/>
      <c r="C607" s="191"/>
      <c r="D607" s="191"/>
      <c r="E607" s="18"/>
      <c r="F607" s="18"/>
      <c r="G607" s="18"/>
      <c r="H607" s="18"/>
      <c r="I607" s="18"/>
      <c r="J607" s="18"/>
      <c r="K607" s="18"/>
      <c r="L607" s="18"/>
      <c r="M607" s="18"/>
      <c r="N607" s="18"/>
      <c r="O607" s="18"/>
      <c r="P607" s="18"/>
      <c r="Q607" s="18"/>
      <c r="R607" s="18"/>
      <c r="S607" s="18"/>
      <c r="T607" s="18"/>
      <c r="U607" s="18"/>
      <c r="V607" s="18"/>
      <c r="W607" s="18"/>
      <c r="X607" s="18"/>
      <c r="Y607" s="18"/>
      <c r="Z607" s="18"/>
      <c r="AA607" s="18"/>
      <c r="AB607" s="18"/>
      <c r="AC607" s="18"/>
      <c r="AD607" s="18"/>
      <c r="AE607" s="18"/>
      <c r="AF607" s="18"/>
      <c r="AG607" s="18"/>
    </row>
    <row r="608" spans="1:33" ht="16.5" customHeight="1" x14ac:dyDescent="0.3">
      <c r="A608" s="18"/>
      <c r="B608" s="18"/>
      <c r="C608" s="191"/>
      <c r="D608" s="191"/>
      <c r="E608" s="18"/>
      <c r="F608" s="18"/>
      <c r="G608" s="18"/>
      <c r="H608" s="18"/>
      <c r="I608" s="18"/>
      <c r="J608" s="18"/>
      <c r="K608" s="18"/>
      <c r="L608" s="18"/>
      <c r="M608" s="18"/>
      <c r="N608" s="18"/>
      <c r="O608" s="18"/>
      <c r="P608" s="18"/>
      <c r="Q608" s="18"/>
      <c r="R608" s="18"/>
      <c r="S608" s="18"/>
      <c r="T608" s="18"/>
      <c r="U608" s="18"/>
      <c r="V608" s="18"/>
      <c r="W608" s="18"/>
      <c r="X608" s="18"/>
      <c r="Y608" s="18"/>
      <c r="Z608" s="18"/>
      <c r="AA608" s="18"/>
      <c r="AB608" s="18"/>
      <c r="AC608" s="18"/>
      <c r="AD608" s="18"/>
      <c r="AE608" s="18"/>
      <c r="AF608" s="18"/>
      <c r="AG608" s="18"/>
    </row>
    <row r="609" spans="1:33" ht="16.5" customHeight="1" x14ac:dyDescent="0.3">
      <c r="A609" s="18"/>
      <c r="B609" s="18"/>
      <c r="C609" s="191"/>
      <c r="D609" s="191"/>
      <c r="E609" s="18"/>
      <c r="F609" s="18"/>
      <c r="G609" s="18"/>
      <c r="H609" s="18"/>
      <c r="I609" s="18"/>
      <c r="J609" s="18"/>
      <c r="K609" s="18"/>
      <c r="L609" s="18"/>
      <c r="M609" s="18"/>
      <c r="N609" s="18"/>
      <c r="O609" s="18"/>
      <c r="P609" s="18"/>
      <c r="Q609" s="18"/>
      <c r="R609" s="18"/>
      <c r="S609" s="18"/>
      <c r="T609" s="18"/>
      <c r="U609" s="18"/>
      <c r="V609" s="18"/>
      <c r="W609" s="18"/>
      <c r="X609" s="18"/>
      <c r="Y609" s="18"/>
      <c r="Z609" s="18"/>
      <c r="AA609" s="18"/>
      <c r="AB609" s="18"/>
      <c r="AC609" s="18"/>
      <c r="AD609" s="18"/>
      <c r="AE609" s="18"/>
      <c r="AF609" s="18"/>
      <c r="AG609" s="18"/>
    </row>
    <row r="610" spans="1:33" ht="16.5" customHeight="1" x14ac:dyDescent="0.3">
      <c r="A610" s="18"/>
      <c r="B610" s="18"/>
      <c r="C610" s="191"/>
      <c r="D610" s="191"/>
      <c r="E610" s="18"/>
      <c r="F610" s="18"/>
      <c r="G610" s="18"/>
      <c r="H610" s="18"/>
      <c r="I610" s="18"/>
      <c r="J610" s="18"/>
      <c r="K610" s="18"/>
      <c r="L610" s="18"/>
      <c r="M610" s="18"/>
      <c r="N610" s="18"/>
      <c r="O610" s="18"/>
      <c r="P610" s="18"/>
      <c r="Q610" s="18"/>
      <c r="R610" s="18"/>
      <c r="S610" s="18"/>
      <c r="T610" s="18"/>
      <c r="U610" s="18"/>
      <c r="V610" s="18"/>
      <c r="W610" s="18"/>
      <c r="X610" s="18"/>
      <c r="Y610" s="18"/>
      <c r="Z610" s="18"/>
      <c r="AA610" s="18"/>
      <c r="AB610" s="18"/>
      <c r="AC610" s="18"/>
      <c r="AD610" s="18"/>
      <c r="AE610" s="18"/>
      <c r="AF610" s="18"/>
      <c r="AG610" s="18"/>
    </row>
    <row r="611" spans="1:33" ht="16.5" customHeight="1" x14ac:dyDescent="0.3">
      <c r="A611" s="18"/>
      <c r="B611" s="18"/>
      <c r="C611" s="191"/>
      <c r="D611" s="191"/>
      <c r="E611" s="18"/>
      <c r="F611" s="18"/>
      <c r="G611" s="18"/>
      <c r="H611" s="18"/>
      <c r="I611" s="18"/>
      <c r="J611" s="18"/>
      <c r="K611" s="18"/>
      <c r="L611" s="18"/>
      <c r="M611" s="18"/>
      <c r="N611" s="18"/>
      <c r="O611" s="18"/>
      <c r="P611" s="18"/>
      <c r="Q611" s="18"/>
      <c r="R611" s="18"/>
      <c r="S611" s="18"/>
      <c r="T611" s="18"/>
      <c r="U611" s="18"/>
      <c r="V611" s="18"/>
      <c r="W611" s="18"/>
      <c r="X611" s="18"/>
      <c r="Y611" s="18"/>
      <c r="Z611" s="18"/>
      <c r="AA611" s="18"/>
      <c r="AB611" s="18"/>
      <c r="AC611" s="18"/>
      <c r="AD611" s="18"/>
      <c r="AE611" s="18"/>
      <c r="AF611" s="18"/>
      <c r="AG611" s="18"/>
    </row>
    <row r="612" spans="1:33" ht="16.5" customHeight="1" x14ac:dyDescent="0.3">
      <c r="A612" s="18"/>
      <c r="B612" s="18"/>
      <c r="C612" s="191"/>
      <c r="D612" s="191"/>
      <c r="E612" s="18"/>
      <c r="F612" s="18"/>
      <c r="G612" s="18"/>
      <c r="H612" s="18"/>
      <c r="I612" s="18"/>
      <c r="J612" s="18"/>
      <c r="K612" s="18"/>
      <c r="L612" s="18"/>
      <c r="M612" s="18"/>
      <c r="N612" s="18"/>
      <c r="O612" s="18"/>
      <c r="P612" s="18"/>
      <c r="Q612" s="18"/>
      <c r="R612" s="18"/>
      <c r="S612" s="18"/>
      <c r="T612" s="18"/>
      <c r="U612" s="18"/>
      <c r="V612" s="18"/>
      <c r="W612" s="18"/>
      <c r="X612" s="18"/>
      <c r="Y612" s="18"/>
      <c r="Z612" s="18"/>
      <c r="AA612" s="18"/>
      <c r="AB612" s="18"/>
      <c r="AC612" s="18"/>
      <c r="AD612" s="18"/>
      <c r="AE612" s="18"/>
      <c r="AF612" s="18"/>
      <c r="AG612" s="18"/>
    </row>
    <row r="613" spans="1:33" ht="16.5" customHeight="1" x14ac:dyDescent="0.3">
      <c r="A613" s="18"/>
      <c r="B613" s="18"/>
      <c r="C613" s="191"/>
      <c r="D613" s="191"/>
      <c r="E613" s="18"/>
      <c r="F613" s="18"/>
      <c r="G613" s="18"/>
      <c r="H613" s="18"/>
      <c r="I613" s="18"/>
      <c r="J613" s="18"/>
      <c r="K613" s="18"/>
      <c r="L613" s="18"/>
      <c r="M613" s="18"/>
      <c r="N613" s="18"/>
      <c r="O613" s="18"/>
      <c r="P613" s="18"/>
      <c r="Q613" s="18"/>
      <c r="R613" s="18"/>
      <c r="S613" s="18"/>
      <c r="T613" s="18"/>
      <c r="U613" s="18"/>
      <c r="V613" s="18"/>
      <c r="W613" s="18"/>
      <c r="X613" s="18"/>
      <c r="Y613" s="18"/>
      <c r="Z613" s="18"/>
      <c r="AA613" s="18"/>
      <c r="AB613" s="18"/>
      <c r="AC613" s="18"/>
      <c r="AD613" s="18"/>
      <c r="AE613" s="18"/>
      <c r="AF613" s="18"/>
      <c r="AG613" s="18"/>
    </row>
    <row r="614" spans="1:33" ht="16.5" customHeight="1" x14ac:dyDescent="0.3">
      <c r="A614" s="18"/>
      <c r="B614" s="18"/>
      <c r="C614" s="191"/>
      <c r="D614" s="191"/>
      <c r="E614" s="18"/>
      <c r="F614" s="18"/>
      <c r="G614" s="18"/>
      <c r="H614" s="18"/>
      <c r="I614" s="18"/>
      <c r="J614" s="18"/>
      <c r="K614" s="18"/>
      <c r="L614" s="18"/>
      <c r="M614" s="18"/>
      <c r="N614" s="18"/>
      <c r="O614" s="18"/>
      <c r="P614" s="18"/>
      <c r="Q614" s="18"/>
      <c r="R614" s="18"/>
      <c r="S614" s="18"/>
      <c r="T614" s="18"/>
      <c r="U614" s="18"/>
      <c r="V614" s="18"/>
      <c r="W614" s="18"/>
      <c r="X614" s="18"/>
      <c r="Y614" s="18"/>
      <c r="Z614" s="18"/>
      <c r="AA614" s="18"/>
      <c r="AB614" s="18"/>
      <c r="AC614" s="18"/>
      <c r="AD614" s="18"/>
      <c r="AE614" s="18"/>
      <c r="AF614" s="18"/>
      <c r="AG614" s="18"/>
    </row>
    <row r="615" spans="1:33" ht="16.5" customHeight="1" x14ac:dyDescent="0.3">
      <c r="A615" s="18"/>
      <c r="B615" s="18"/>
      <c r="C615" s="191"/>
      <c r="D615" s="191"/>
      <c r="E615" s="18"/>
      <c r="F615" s="18"/>
      <c r="G615" s="18"/>
      <c r="H615" s="18"/>
      <c r="I615" s="18"/>
      <c r="J615" s="18"/>
      <c r="K615" s="18"/>
      <c r="L615" s="18"/>
      <c r="M615" s="18"/>
      <c r="N615" s="18"/>
      <c r="O615" s="18"/>
      <c r="P615" s="18"/>
      <c r="Q615" s="18"/>
      <c r="R615" s="18"/>
      <c r="S615" s="18"/>
      <c r="T615" s="18"/>
      <c r="U615" s="18"/>
      <c r="V615" s="18"/>
      <c r="W615" s="18"/>
      <c r="X615" s="18"/>
      <c r="Y615" s="18"/>
      <c r="Z615" s="18"/>
      <c r="AA615" s="18"/>
      <c r="AB615" s="18"/>
      <c r="AC615" s="18"/>
      <c r="AD615" s="18"/>
      <c r="AE615" s="18"/>
      <c r="AF615" s="18"/>
      <c r="AG615" s="18"/>
    </row>
    <row r="616" spans="1:33" ht="16.5" customHeight="1" x14ac:dyDescent="0.3">
      <c r="A616" s="18"/>
      <c r="B616" s="18"/>
      <c r="C616" s="191"/>
      <c r="D616" s="191"/>
      <c r="E616" s="18"/>
      <c r="F616" s="18"/>
      <c r="G616" s="18"/>
      <c r="H616" s="18"/>
      <c r="I616" s="18"/>
      <c r="J616" s="18"/>
      <c r="K616" s="18"/>
      <c r="L616" s="18"/>
      <c r="M616" s="18"/>
      <c r="N616" s="18"/>
      <c r="O616" s="18"/>
      <c r="P616" s="18"/>
      <c r="Q616" s="18"/>
      <c r="R616" s="18"/>
      <c r="S616" s="18"/>
      <c r="T616" s="18"/>
      <c r="U616" s="18"/>
      <c r="V616" s="18"/>
      <c r="W616" s="18"/>
      <c r="X616" s="18"/>
      <c r="Y616" s="18"/>
      <c r="Z616" s="18"/>
      <c r="AA616" s="18"/>
      <c r="AB616" s="18"/>
      <c r="AC616" s="18"/>
      <c r="AD616" s="18"/>
      <c r="AE616" s="18"/>
      <c r="AF616" s="18"/>
      <c r="AG616" s="18"/>
    </row>
    <row r="617" spans="1:33" ht="16.5" customHeight="1" x14ac:dyDescent="0.3">
      <c r="A617" s="18"/>
      <c r="B617" s="18"/>
      <c r="C617" s="191"/>
      <c r="D617" s="191"/>
      <c r="E617" s="18"/>
      <c r="F617" s="18"/>
      <c r="G617" s="18"/>
      <c r="H617" s="18"/>
      <c r="I617" s="18"/>
      <c r="J617" s="18"/>
      <c r="K617" s="18"/>
      <c r="L617" s="18"/>
      <c r="M617" s="18"/>
      <c r="N617" s="18"/>
      <c r="O617" s="18"/>
      <c r="P617" s="18"/>
      <c r="Q617" s="18"/>
      <c r="R617" s="18"/>
      <c r="S617" s="18"/>
      <c r="T617" s="18"/>
      <c r="U617" s="18"/>
      <c r="V617" s="18"/>
      <c r="W617" s="18"/>
      <c r="X617" s="18"/>
      <c r="Y617" s="18"/>
      <c r="Z617" s="18"/>
      <c r="AA617" s="18"/>
      <c r="AB617" s="18"/>
      <c r="AC617" s="18"/>
      <c r="AD617" s="18"/>
      <c r="AE617" s="18"/>
      <c r="AF617" s="18"/>
      <c r="AG617" s="18"/>
    </row>
    <row r="618" spans="1:33" ht="16.5" customHeight="1" x14ac:dyDescent="0.3">
      <c r="A618" s="18"/>
      <c r="B618" s="18"/>
      <c r="C618" s="191"/>
      <c r="D618" s="191"/>
      <c r="E618" s="18"/>
      <c r="F618" s="18"/>
      <c r="G618" s="18"/>
      <c r="H618" s="18"/>
      <c r="I618" s="18"/>
      <c r="J618" s="18"/>
      <c r="K618" s="18"/>
      <c r="L618" s="18"/>
      <c r="M618" s="18"/>
      <c r="N618" s="18"/>
      <c r="O618" s="18"/>
      <c r="P618" s="18"/>
      <c r="Q618" s="18"/>
      <c r="R618" s="18"/>
      <c r="S618" s="18"/>
      <c r="T618" s="18"/>
      <c r="U618" s="18"/>
      <c r="V618" s="18"/>
      <c r="W618" s="18"/>
      <c r="X618" s="18"/>
      <c r="Y618" s="18"/>
      <c r="Z618" s="18"/>
      <c r="AA618" s="18"/>
      <c r="AB618" s="18"/>
      <c r="AC618" s="18"/>
      <c r="AD618" s="18"/>
      <c r="AE618" s="18"/>
      <c r="AF618" s="18"/>
      <c r="AG618" s="18"/>
    </row>
    <row r="619" spans="1:33" ht="16.5" customHeight="1" x14ac:dyDescent="0.3">
      <c r="A619" s="18"/>
      <c r="B619" s="18"/>
      <c r="C619" s="191"/>
      <c r="D619" s="191"/>
      <c r="E619" s="18"/>
      <c r="F619" s="18"/>
      <c r="G619" s="18"/>
      <c r="H619" s="18"/>
      <c r="I619" s="18"/>
      <c r="J619" s="18"/>
      <c r="K619" s="18"/>
      <c r="L619" s="18"/>
      <c r="M619" s="18"/>
      <c r="N619" s="18"/>
      <c r="O619" s="18"/>
      <c r="P619" s="18"/>
      <c r="Q619" s="18"/>
      <c r="R619" s="18"/>
      <c r="S619" s="18"/>
      <c r="T619" s="18"/>
      <c r="U619" s="18"/>
      <c r="V619" s="18"/>
      <c r="W619" s="18"/>
      <c r="X619" s="18"/>
      <c r="Y619" s="18"/>
      <c r="Z619" s="18"/>
      <c r="AA619" s="18"/>
      <c r="AB619" s="18"/>
      <c r="AC619" s="18"/>
      <c r="AD619" s="18"/>
      <c r="AE619" s="18"/>
      <c r="AF619" s="18"/>
      <c r="AG619" s="18"/>
    </row>
    <row r="620" spans="1:33" ht="16.5" customHeight="1" x14ac:dyDescent="0.3">
      <c r="A620" s="18"/>
      <c r="B620" s="18"/>
      <c r="C620" s="191"/>
      <c r="D620" s="191"/>
      <c r="E620" s="18"/>
      <c r="F620" s="18"/>
      <c r="G620" s="18"/>
      <c r="H620" s="18"/>
      <c r="I620" s="18"/>
      <c r="J620" s="18"/>
      <c r="K620" s="18"/>
      <c r="L620" s="18"/>
      <c r="M620" s="18"/>
      <c r="N620" s="18"/>
      <c r="O620" s="18"/>
      <c r="P620" s="18"/>
      <c r="Q620" s="18"/>
      <c r="R620" s="18"/>
      <c r="S620" s="18"/>
      <c r="T620" s="18"/>
      <c r="U620" s="18"/>
      <c r="V620" s="18"/>
      <c r="W620" s="18"/>
      <c r="X620" s="18"/>
      <c r="Y620" s="18"/>
      <c r="Z620" s="18"/>
      <c r="AA620" s="18"/>
      <c r="AB620" s="18"/>
      <c r="AC620" s="18"/>
      <c r="AD620" s="18"/>
      <c r="AE620" s="18"/>
      <c r="AF620" s="18"/>
      <c r="AG620" s="18"/>
    </row>
    <row r="621" spans="1:33" ht="16.5" customHeight="1" x14ac:dyDescent="0.3">
      <c r="A621" s="18"/>
      <c r="B621" s="18"/>
      <c r="C621" s="191"/>
      <c r="D621" s="191"/>
      <c r="E621" s="18"/>
      <c r="F621" s="18"/>
      <c r="G621" s="18"/>
      <c r="H621" s="18"/>
      <c r="I621" s="18"/>
      <c r="J621" s="18"/>
      <c r="K621" s="18"/>
      <c r="L621" s="18"/>
      <c r="M621" s="18"/>
      <c r="N621" s="18"/>
      <c r="O621" s="18"/>
      <c r="P621" s="18"/>
      <c r="Q621" s="18"/>
      <c r="R621" s="18"/>
      <c r="S621" s="18"/>
      <c r="T621" s="18"/>
      <c r="U621" s="18"/>
      <c r="V621" s="18"/>
      <c r="W621" s="18"/>
      <c r="X621" s="18"/>
      <c r="Y621" s="18"/>
      <c r="Z621" s="18"/>
      <c r="AA621" s="18"/>
      <c r="AB621" s="18"/>
      <c r="AC621" s="18"/>
      <c r="AD621" s="18"/>
      <c r="AE621" s="18"/>
      <c r="AF621" s="18"/>
      <c r="AG621" s="18"/>
    </row>
    <row r="622" spans="1:33" ht="16.5" customHeight="1" x14ac:dyDescent="0.3">
      <c r="A622" s="18"/>
      <c r="B622" s="18"/>
      <c r="C622" s="191"/>
      <c r="D622" s="191"/>
      <c r="E622" s="18"/>
      <c r="F622" s="18"/>
      <c r="G622" s="18"/>
      <c r="H622" s="18"/>
      <c r="I622" s="18"/>
      <c r="J622" s="18"/>
      <c r="K622" s="18"/>
      <c r="L622" s="18"/>
      <c r="M622" s="18"/>
      <c r="N622" s="18"/>
      <c r="O622" s="18"/>
      <c r="P622" s="18"/>
      <c r="Q622" s="18"/>
      <c r="R622" s="18"/>
      <c r="S622" s="18"/>
      <c r="T622" s="18"/>
      <c r="U622" s="18"/>
      <c r="V622" s="18"/>
      <c r="W622" s="18"/>
      <c r="X622" s="18"/>
      <c r="Y622" s="18"/>
      <c r="Z622" s="18"/>
      <c r="AA622" s="18"/>
      <c r="AB622" s="18"/>
      <c r="AC622" s="18"/>
      <c r="AD622" s="18"/>
      <c r="AE622" s="18"/>
      <c r="AF622" s="18"/>
      <c r="AG622" s="18"/>
    </row>
    <row r="623" spans="1:33" ht="16.5" customHeight="1" x14ac:dyDescent="0.3">
      <c r="A623" s="18"/>
      <c r="B623" s="18"/>
      <c r="C623" s="191"/>
      <c r="D623" s="191"/>
      <c r="E623" s="18"/>
      <c r="F623" s="18"/>
      <c r="G623" s="18"/>
      <c r="H623" s="18"/>
      <c r="I623" s="18"/>
      <c r="J623" s="18"/>
      <c r="K623" s="18"/>
      <c r="L623" s="18"/>
      <c r="M623" s="18"/>
      <c r="N623" s="18"/>
      <c r="O623" s="18"/>
      <c r="P623" s="18"/>
      <c r="Q623" s="18"/>
      <c r="R623" s="18"/>
      <c r="S623" s="18"/>
      <c r="T623" s="18"/>
      <c r="U623" s="18"/>
      <c r="V623" s="18"/>
      <c r="W623" s="18"/>
      <c r="X623" s="18"/>
      <c r="Y623" s="18"/>
      <c r="Z623" s="18"/>
      <c r="AA623" s="18"/>
      <c r="AB623" s="18"/>
      <c r="AC623" s="18"/>
      <c r="AD623" s="18"/>
      <c r="AE623" s="18"/>
      <c r="AF623" s="18"/>
      <c r="AG623" s="18"/>
    </row>
    <row r="624" spans="1:33" ht="16.5" customHeight="1" x14ac:dyDescent="0.3">
      <c r="A624" s="18"/>
      <c r="B624" s="18"/>
      <c r="C624" s="191"/>
      <c r="D624" s="191"/>
      <c r="E624" s="18"/>
      <c r="F624" s="18"/>
      <c r="G624" s="18"/>
      <c r="H624" s="18"/>
      <c r="I624" s="18"/>
      <c r="J624" s="18"/>
      <c r="K624" s="18"/>
      <c r="L624" s="18"/>
      <c r="M624" s="18"/>
      <c r="N624" s="18"/>
      <c r="O624" s="18"/>
      <c r="P624" s="18"/>
      <c r="Q624" s="18"/>
      <c r="R624" s="18"/>
      <c r="S624" s="18"/>
      <c r="T624" s="18"/>
      <c r="U624" s="18"/>
      <c r="V624" s="18"/>
      <c r="W624" s="18"/>
      <c r="X624" s="18"/>
      <c r="Y624" s="18"/>
      <c r="Z624" s="18"/>
      <c r="AA624" s="18"/>
      <c r="AB624" s="18"/>
      <c r="AC624" s="18"/>
      <c r="AD624" s="18"/>
      <c r="AE624" s="18"/>
      <c r="AF624" s="18"/>
      <c r="AG624" s="18"/>
    </row>
    <row r="625" spans="1:33" ht="16.5" customHeight="1" x14ac:dyDescent="0.3">
      <c r="A625" s="18"/>
      <c r="B625" s="18"/>
      <c r="C625" s="191"/>
      <c r="D625" s="191"/>
      <c r="E625" s="18"/>
      <c r="F625" s="18"/>
      <c r="G625" s="18"/>
      <c r="H625" s="18"/>
      <c r="I625" s="18"/>
      <c r="J625" s="18"/>
      <c r="K625" s="18"/>
      <c r="L625" s="18"/>
      <c r="M625" s="18"/>
      <c r="N625" s="18"/>
      <c r="O625" s="18"/>
      <c r="P625" s="18"/>
      <c r="Q625" s="18"/>
      <c r="R625" s="18"/>
      <c r="S625" s="18"/>
      <c r="T625" s="18"/>
      <c r="U625" s="18"/>
      <c r="V625" s="18"/>
      <c r="W625" s="18"/>
      <c r="X625" s="18"/>
      <c r="Y625" s="18"/>
      <c r="Z625" s="18"/>
      <c r="AA625" s="18"/>
      <c r="AB625" s="18"/>
      <c r="AC625" s="18"/>
      <c r="AD625" s="18"/>
      <c r="AE625" s="18"/>
      <c r="AF625" s="18"/>
      <c r="AG625" s="18"/>
    </row>
    <row r="626" spans="1:33" ht="16.5" customHeight="1" x14ac:dyDescent="0.3">
      <c r="A626" s="18"/>
      <c r="B626" s="18"/>
      <c r="C626" s="191"/>
      <c r="D626" s="191"/>
      <c r="E626" s="18"/>
      <c r="F626" s="18"/>
      <c r="G626" s="18"/>
      <c r="H626" s="18"/>
      <c r="I626" s="18"/>
      <c r="J626" s="18"/>
      <c r="K626" s="18"/>
      <c r="L626" s="18"/>
      <c r="M626" s="18"/>
      <c r="N626" s="18"/>
      <c r="O626" s="18"/>
      <c r="P626" s="18"/>
      <c r="Q626" s="18"/>
      <c r="R626" s="18"/>
      <c r="S626" s="18"/>
      <c r="T626" s="18"/>
      <c r="U626" s="18"/>
      <c r="V626" s="18"/>
      <c r="W626" s="18"/>
      <c r="X626" s="18"/>
      <c r="Y626" s="18"/>
      <c r="Z626" s="18"/>
      <c r="AA626" s="18"/>
      <c r="AB626" s="18"/>
      <c r="AC626" s="18"/>
      <c r="AD626" s="18"/>
      <c r="AE626" s="18"/>
      <c r="AF626" s="18"/>
      <c r="AG626" s="18"/>
    </row>
    <row r="627" spans="1:33" ht="16.5" customHeight="1" x14ac:dyDescent="0.3">
      <c r="A627" s="18"/>
      <c r="B627" s="18"/>
      <c r="C627" s="191"/>
      <c r="D627" s="191"/>
      <c r="E627" s="18"/>
      <c r="F627" s="18"/>
      <c r="G627" s="18"/>
      <c r="H627" s="18"/>
      <c r="I627" s="18"/>
      <c r="J627" s="18"/>
      <c r="K627" s="18"/>
      <c r="L627" s="18"/>
      <c r="M627" s="18"/>
      <c r="N627" s="18"/>
      <c r="O627" s="18"/>
      <c r="P627" s="18"/>
      <c r="Q627" s="18"/>
      <c r="R627" s="18"/>
      <c r="S627" s="18"/>
      <c r="T627" s="18"/>
      <c r="U627" s="18"/>
      <c r="V627" s="18"/>
      <c r="W627" s="18"/>
      <c r="X627" s="18"/>
      <c r="Y627" s="18"/>
      <c r="Z627" s="18"/>
      <c r="AA627" s="18"/>
      <c r="AB627" s="18"/>
      <c r="AC627" s="18"/>
      <c r="AD627" s="18"/>
      <c r="AE627" s="18"/>
      <c r="AF627" s="18"/>
      <c r="AG627" s="18"/>
    </row>
    <row r="628" spans="1:33" ht="16.5" customHeight="1" x14ac:dyDescent="0.3">
      <c r="A628" s="18"/>
      <c r="B628" s="18"/>
      <c r="C628" s="191"/>
      <c r="D628" s="191"/>
      <c r="E628" s="18"/>
      <c r="F628" s="18"/>
      <c r="G628" s="18"/>
      <c r="H628" s="18"/>
      <c r="I628" s="18"/>
      <c r="J628" s="18"/>
      <c r="K628" s="18"/>
      <c r="L628" s="18"/>
      <c r="M628" s="18"/>
      <c r="N628" s="18"/>
      <c r="O628" s="18"/>
      <c r="P628" s="18"/>
      <c r="Q628" s="18"/>
      <c r="R628" s="18"/>
      <c r="S628" s="18"/>
      <c r="T628" s="18"/>
      <c r="U628" s="18"/>
      <c r="V628" s="18"/>
      <c r="W628" s="18"/>
      <c r="X628" s="18"/>
      <c r="Y628" s="18"/>
      <c r="Z628" s="18"/>
      <c r="AA628" s="18"/>
      <c r="AB628" s="18"/>
      <c r="AC628" s="18"/>
      <c r="AD628" s="18"/>
      <c r="AE628" s="18"/>
      <c r="AF628" s="18"/>
      <c r="AG628" s="18"/>
    </row>
    <row r="629" spans="1:33" ht="16.5" customHeight="1" x14ac:dyDescent="0.3">
      <c r="A629" s="18"/>
      <c r="B629" s="18"/>
      <c r="C629" s="191"/>
      <c r="D629" s="191"/>
      <c r="E629" s="18"/>
      <c r="F629" s="18"/>
      <c r="G629" s="18"/>
      <c r="H629" s="18"/>
      <c r="I629" s="18"/>
      <c r="J629" s="18"/>
      <c r="K629" s="18"/>
      <c r="L629" s="18"/>
      <c r="M629" s="18"/>
      <c r="N629" s="18"/>
      <c r="O629" s="18"/>
      <c r="P629" s="18"/>
      <c r="Q629" s="18"/>
      <c r="R629" s="18"/>
      <c r="S629" s="18"/>
      <c r="T629" s="18"/>
      <c r="U629" s="18"/>
      <c r="V629" s="18"/>
      <c r="W629" s="18"/>
      <c r="X629" s="18"/>
      <c r="Y629" s="18"/>
      <c r="Z629" s="18"/>
      <c r="AA629" s="18"/>
      <c r="AB629" s="18"/>
      <c r="AC629" s="18"/>
      <c r="AD629" s="18"/>
      <c r="AE629" s="18"/>
      <c r="AF629" s="18"/>
      <c r="AG629" s="18"/>
    </row>
    <row r="630" spans="1:33" ht="16.5" customHeight="1" x14ac:dyDescent="0.3">
      <c r="A630" s="18"/>
      <c r="B630" s="18"/>
      <c r="C630" s="191"/>
      <c r="D630" s="191"/>
      <c r="E630" s="18"/>
      <c r="F630" s="18"/>
      <c r="G630" s="18"/>
      <c r="H630" s="18"/>
      <c r="I630" s="18"/>
      <c r="J630" s="18"/>
      <c r="K630" s="18"/>
      <c r="L630" s="18"/>
      <c r="M630" s="18"/>
      <c r="N630" s="18"/>
      <c r="O630" s="18"/>
      <c r="P630" s="18"/>
      <c r="Q630" s="18"/>
      <c r="R630" s="18"/>
      <c r="S630" s="18"/>
      <c r="T630" s="18"/>
      <c r="U630" s="18"/>
      <c r="V630" s="18"/>
      <c r="W630" s="18"/>
      <c r="X630" s="18"/>
      <c r="Y630" s="18"/>
      <c r="Z630" s="18"/>
      <c r="AA630" s="18"/>
      <c r="AB630" s="18"/>
      <c r="AC630" s="18"/>
      <c r="AD630" s="18"/>
      <c r="AE630" s="18"/>
      <c r="AF630" s="18"/>
      <c r="AG630" s="18"/>
    </row>
    <row r="631" spans="1:33" ht="16.5" customHeight="1" x14ac:dyDescent="0.3">
      <c r="A631" s="18"/>
      <c r="B631" s="18"/>
      <c r="C631" s="191"/>
      <c r="D631" s="191"/>
      <c r="E631" s="18"/>
      <c r="F631" s="18"/>
      <c r="G631" s="18"/>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row>
    <row r="632" spans="1:33" ht="16.5" customHeight="1" x14ac:dyDescent="0.3">
      <c r="A632" s="18"/>
      <c r="B632" s="18"/>
      <c r="C632" s="191"/>
      <c r="D632" s="191"/>
      <c r="E632" s="18"/>
      <c r="F632" s="18"/>
      <c r="G632" s="18"/>
      <c r="H632" s="18"/>
      <c r="I632" s="18"/>
      <c r="J632" s="18"/>
      <c r="K632" s="18"/>
      <c r="L632" s="18"/>
      <c r="M632" s="18"/>
      <c r="N632" s="18"/>
      <c r="O632" s="18"/>
      <c r="P632" s="18"/>
      <c r="Q632" s="18"/>
      <c r="R632" s="18"/>
      <c r="S632" s="18"/>
      <c r="T632" s="18"/>
      <c r="U632" s="18"/>
      <c r="V632" s="18"/>
      <c r="W632" s="18"/>
      <c r="X632" s="18"/>
      <c r="Y632" s="18"/>
      <c r="Z632" s="18"/>
      <c r="AA632" s="18"/>
      <c r="AB632" s="18"/>
      <c r="AC632" s="18"/>
      <c r="AD632" s="18"/>
      <c r="AE632" s="18"/>
      <c r="AF632" s="18"/>
      <c r="AG632" s="18"/>
    </row>
    <row r="633" spans="1:33" ht="16.5" customHeight="1" x14ac:dyDescent="0.3">
      <c r="A633" s="18"/>
      <c r="B633" s="18"/>
      <c r="C633" s="191"/>
      <c r="D633" s="191"/>
      <c r="E633" s="18"/>
      <c r="F633" s="18"/>
      <c r="G633" s="18"/>
      <c r="H633" s="18"/>
      <c r="I633" s="18"/>
      <c r="J633" s="18"/>
      <c r="K633" s="18"/>
      <c r="L633" s="18"/>
      <c r="M633" s="18"/>
      <c r="N633" s="18"/>
      <c r="O633" s="18"/>
      <c r="P633" s="18"/>
      <c r="Q633" s="18"/>
      <c r="R633" s="18"/>
      <c r="S633" s="18"/>
      <c r="T633" s="18"/>
      <c r="U633" s="18"/>
      <c r="V633" s="18"/>
      <c r="W633" s="18"/>
      <c r="X633" s="18"/>
      <c r="Y633" s="18"/>
      <c r="Z633" s="18"/>
      <c r="AA633" s="18"/>
      <c r="AB633" s="18"/>
      <c r="AC633" s="18"/>
      <c r="AD633" s="18"/>
      <c r="AE633" s="18"/>
      <c r="AF633" s="18"/>
      <c r="AG633" s="18"/>
    </row>
    <row r="634" spans="1:33" ht="16.5" customHeight="1" x14ac:dyDescent="0.3">
      <c r="A634" s="18"/>
      <c r="B634" s="18"/>
      <c r="C634" s="191"/>
      <c r="D634" s="191"/>
      <c r="E634" s="18"/>
      <c r="F634" s="18"/>
      <c r="G634" s="18"/>
      <c r="H634" s="18"/>
      <c r="I634" s="18"/>
      <c r="J634" s="18"/>
      <c r="K634" s="18"/>
      <c r="L634" s="18"/>
      <c r="M634" s="18"/>
      <c r="N634" s="18"/>
      <c r="O634" s="18"/>
      <c r="P634" s="18"/>
      <c r="Q634" s="18"/>
      <c r="R634" s="18"/>
      <c r="S634" s="18"/>
      <c r="T634" s="18"/>
      <c r="U634" s="18"/>
      <c r="V634" s="18"/>
      <c r="W634" s="18"/>
      <c r="X634" s="18"/>
      <c r="Y634" s="18"/>
      <c r="Z634" s="18"/>
      <c r="AA634" s="18"/>
      <c r="AB634" s="18"/>
      <c r="AC634" s="18"/>
      <c r="AD634" s="18"/>
      <c r="AE634" s="18"/>
      <c r="AF634" s="18"/>
      <c r="AG634" s="18"/>
    </row>
    <row r="635" spans="1:33" ht="16.5" customHeight="1" x14ac:dyDescent="0.3">
      <c r="A635" s="18"/>
      <c r="B635" s="18"/>
      <c r="C635" s="191"/>
      <c r="D635" s="191"/>
      <c r="E635" s="18"/>
      <c r="F635" s="18"/>
      <c r="G635" s="18"/>
      <c r="H635" s="18"/>
      <c r="I635" s="18"/>
      <c r="J635" s="18"/>
      <c r="K635" s="18"/>
      <c r="L635" s="18"/>
      <c r="M635" s="18"/>
      <c r="N635" s="18"/>
      <c r="O635" s="18"/>
      <c r="P635" s="18"/>
      <c r="Q635" s="18"/>
      <c r="R635" s="18"/>
      <c r="S635" s="18"/>
      <c r="T635" s="18"/>
      <c r="U635" s="18"/>
      <c r="V635" s="18"/>
      <c r="W635" s="18"/>
      <c r="X635" s="18"/>
      <c r="Y635" s="18"/>
      <c r="Z635" s="18"/>
      <c r="AA635" s="18"/>
      <c r="AB635" s="18"/>
      <c r="AC635" s="18"/>
      <c r="AD635" s="18"/>
      <c r="AE635" s="18"/>
      <c r="AF635" s="18"/>
      <c r="AG635" s="18"/>
    </row>
    <row r="636" spans="1:33" ht="16.5" customHeight="1" x14ac:dyDescent="0.3">
      <c r="A636" s="18"/>
      <c r="B636" s="18"/>
      <c r="C636" s="191"/>
      <c r="D636" s="191"/>
      <c r="E636" s="18"/>
      <c r="F636" s="18"/>
      <c r="G636" s="18"/>
      <c r="H636" s="18"/>
      <c r="I636" s="18"/>
      <c r="J636" s="18"/>
      <c r="K636" s="18"/>
      <c r="L636" s="18"/>
      <c r="M636" s="18"/>
      <c r="N636" s="18"/>
      <c r="O636" s="18"/>
      <c r="P636" s="18"/>
      <c r="Q636" s="18"/>
      <c r="R636" s="18"/>
      <c r="S636" s="18"/>
      <c r="T636" s="18"/>
      <c r="U636" s="18"/>
      <c r="V636" s="18"/>
      <c r="W636" s="18"/>
      <c r="X636" s="18"/>
      <c r="Y636" s="18"/>
      <c r="Z636" s="18"/>
      <c r="AA636" s="18"/>
      <c r="AB636" s="18"/>
      <c r="AC636" s="18"/>
      <c r="AD636" s="18"/>
      <c r="AE636" s="18"/>
      <c r="AF636" s="18"/>
      <c r="AG636" s="18"/>
    </row>
    <row r="637" spans="1:33" ht="16.5" customHeight="1" x14ac:dyDescent="0.3">
      <c r="A637" s="18"/>
      <c r="B637" s="18"/>
      <c r="C637" s="191"/>
      <c r="D637" s="191"/>
      <c r="E637" s="18"/>
      <c r="F637" s="18"/>
      <c r="G637" s="18"/>
      <c r="H637" s="18"/>
      <c r="I637" s="18"/>
      <c r="J637" s="18"/>
      <c r="K637" s="18"/>
      <c r="L637" s="18"/>
      <c r="M637" s="18"/>
      <c r="N637" s="18"/>
      <c r="O637" s="18"/>
      <c r="P637" s="18"/>
      <c r="Q637" s="18"/>
      <c r="R637" s="18"/>
      <c r="S637" s="18"/>
      <c r="T637" s="18"/>
      <c r="U637" s="18"/>
      <c r="V637" s="18"/>
      <c r="W637" s="18"/>
      <c r="X637" s="18"/>
      <c r="Y637" s="18"/>
      <c r="Z637" s="18"/>
      <c r="AA637" s="18"/>
      <c r="AB637" s="18"/>
      <c r="AC637" s="18"/>
      <c r="AD637" s="18"/>
      <c r="AE637" s="18"/>
      <c r="AF637" s="18"/>
      <c r="AG637" s="18"/>
    </row>
    <row r="638" spans="1:33" ht="16.5" customHeight="1" x14ac:dyDescent="0.3">
      <c r="A638" s="18"/>
      <c r="B638" s="18"/>
      <c r="C638" s="191"/>
      <c r="D638" s="191"/>
      <c r="E638" s="18"/>
      <c r="F638" s="18"/>
      <c r="G638" s="18"/>
      <c r="H638" s="18"/>
      <c r="I638" s="18"/>
      <c r="J638" s="18"/>
      <c r="K638" s="18"/>
      <c r="L638" s="18"/>
      <c r="M638" s="18"/>
      <c r="N638" s="18"/>
      <c r="O638" s="18"/>
      <c r="P638" s="18"/>
      <c r="Q638" s="18"/>
      <c r="R638" s="18"/>
      <c r="S638" s="18"/>
      <c r="T638" s="18"/>
      <c r="U638" s="18"/>
      <c r="V638" s="18"/>
      <c r="W638" s="18"/>
      <c r="X638" s="18"/>
      <c r="Y638" s="18"/>
      <c r="Z638" s="18"/>
      <c r="AA638" s="18"/>
      <c r="AB638" s="18"/>
      <c r="AC638" s="18"/>
      <c r="AD638" s="18"/>
      <c r="AE638" s="18"/>
      <c r="AF638" s="18"/>
      <c r="AG638" s="18"/>
    </row>
    <row r="639" spans="1:33" ht="16.5" customHeight="1" x14ac:dyDescent="0.3">
      <c r="A639" s="18"/>
      <c r="B639" s="18"/>
      <c r="C639" s="191"/>
      <c r="D639" s="191"/>
      <c r="E639" s="18"/>
      <c r="F639" s="18"/>
      <c r="G639" s="18"/>
      <c r="H639" s="18"/>
      <c r="I639" s="18"/>
      <c r="J639" s="18"/>
      <c r="K639" s="18"/>
      <c r="L639" s="18"/>
      <c r="M639" s="18"/>
      <c r="N639" s="18"/>
      <c r="O639" s="18"/>
      <c r="P639" s="18"/>
      <c r="Q639" s="18"/>
      <c r="R639" s="18"/>
      <c r="S639" s="18"/>
      <c r="T639" s="18"/>
      <c r="U639" s="18"/>
      <c r="V639" s="18"/>
      <c r="W639" s="18"/>
      <c r="X639" s="18"/>
      <c r="Y639" s="18"/>
      <c r="Z639" s="18"/>
      <c r="AA639" s="18"/>
      <c r="AB639" s="18"/>
      <c r="AC639" s="18"/>
      <c r="AD639" s="18"/>
      <c r="AE639" s="18"/>
      <c r="AF639" s="18"/>
      <c r="AG639" s="18"/>
    </row>
    <row r="640" spans="1:33" ht="16.5" customHeight="1" x14ac:dyDescent="0.3">
      <c r="A640" s="18"/>
      <c r="B640" s="18"/>
      <c r="C640" s="191"/>
      <c r="D640" s="191"/>
      <c r="E640" s="18"/>
      <c r="F640" s="18"/>
      <c r="G640" s="18"/>
      <c r="H640" s="18"/>
      <c r="I640" s="18"/>
      <c r="J640" s="18"/>
      <c r="K640" s="18"/>
      <c r="L640" s="18"/>
      <c r="M640" s="18"/>
      <c r="N640" s="18"/>
      <c r="O640" s="18"/>
      <c r="P640" s="18"/>
      <c r="Q640" s="18"/>
      <c r="R640" s="18"/>
      <c r="S640" s="18"/>
      <c r="T640" s="18"/>
      <c r="U640" s="18"/>
      <c r="V640" s="18"/>
      <c r="W640" s="18"/>
      <c r="X640" s="18"/>
      <c r="Y640" s="18"/>
      <c r="Z640" s="18"/>
      <c r="AA640" s="18"/>
      <c r="AB640" s="18"/>
      <c r="AC640" s="18"/>
      <c r="AD640" s="18"/>
      <c r="AE640" s="18"/>
      <c r="AF640" s="18"/>
      <c r="AG640" s="18"/>
    </row>
    <row r="641" spans="1:33" ht="16.5" customHeight="1" x14ac:dyDescent="0.3">
      <c r="A641" s="18"/>
      <c r="B641" s="18"/>
      <c r="C641" s="191"/>
      <c r="D641" s="191"/>
      <c r="E641" s="18"/>
      <c r="F641" s="18"/>
      <c r="G641" s="18"/>
      <c r="H641" s="18"/>
      <c r="I641" s="18"/>
      <c r="J641" s="18"/>
      <c r="K641" s="18"/>
      <c r="L641" s="18"/>
      <c r="M641" s="18"/>
      <c r="N641" s="18"/>
      <c r="O641" s="18"/>
      <c r="P641" s="18"/>
      <c r="Q641" s="18"/>
      <c r="R641" s="18"/>
      <c r="S641" s="18"/>
      <c r="T641" s="18"/>
      <c r="U641" s="18"/>
      <c r="V641" s="18"/>
      <c r="W641" s="18"/>
      <c r="X641" s="18"/>
      <c r="Y641" s="18"/>
      <c r="Z641" s="18"/>
      <c r="AA641" s="18"/>
      <c r="AB641" s="18"/>
      <c r="AC641" s="18"/>
      <c r="AD641" s="18"/>
      <c r="AE641" s="18"/>
      <c r="AF641" s="18"/>
      <c r="AG641" s="18"/>
    </row>
    <row r="642" spans="1:33" ht="16.5" customHeight="1" x14ac:dyDescent="0.3">
      <c r="A642" s="18"/>
      <c r="B642" s="18"/>
      <c r="C642" s="191"/>
      <c r="D642" s="191"/>
      <c r="E642" s="18"/>
      <c r="F642" s="18"/>
      <c r="G642" s="18"/>
      <c r="H642" s="18"/>
      <c r="I642" s="18"/>
      <c r="J642" s="18"/>
      <c r="K642" s="18"/>
      <c r="L642" s="18"/>
      <c r="M642" s="18"/>
      <c r="N642" s="18"/>
      <c r="O642" s="18"/>
      <c r="P642" s="18"/>
      <c r="Q642" s="18"/>
      <c r="R642" s="18"/>
      <c r="S642" s="18"/>
      <c r="T642" s="18"/>
      <c r="U642" s="18"/>
      <c r="V642" s="18"/>
      <c r="W642" s="18"/>
      <c r="X642" s="18"/>
      <c r="Y642" s="18"/>
      <c r="Z642" s="18"/>
      <c r="AA642" s="18"/>
      <c r="AB642" s="18"/>
      <c r="AC642" s="18"/>
      <c r="AD642" s="18"/>
      <c r="AE642" s="18"/>
      <c r="AF642" s="18"/>
      <c r="AG642" s="18"/>
    </row>
    <row r="643" spans="1:33" ht="16.5" customHeight="1" x14ac:dyDescent="0.3">
      <c r="A643" s="18"/>
      <c r="B643" s="18"/>
      <c r="C643" s="191"/>
      <c r="D643" s="191"/>
      <c r="E643" s="18"/>
      <c r="F643" s="18"/>
      <c r="G643" s="18"/>
      <c r="H643" s="18"/>
      <c r="I643" s="18"/>
      <c r="J643" s="18"/>
      <c r="K643" s="18"/>
      <c r="L643" s="18"/>
      <c r="M643" s="18"/>
      <c r="N643" s="18"/>
      <c r="O643" s="18"/>
      <c r="P643" s="18"/>
      <c r="Q643" s="18"/>
      <c r="R643" s="18"/>
      <c r="S643" s="18"/>
      <c r="T643" s="18"/>
      <c r="U643" s="18"/>
      <c r="V643" s="18"/>
      <c r="W643" s="18"/>
      <c r="X643" s="18"/>
      <c r="Y643" s="18"/>
      <c r="Z643" s="18"/>
      <c r="AA643" s="18"/>
      <c r="AB643" s="18"/>
      <c r="AC643" s="18"/>
      <c r="AD643" s="18"/>
      <c r="AE643" s="18"/>
      <c r="AF643" s="18"/>
      <c r="AG643" s="18"/>
    </row>
    <row r="644" spans="1:33" ht="16.5" customHeight="1" x14ac:dyDescent="0.3">
      <c r="A644" s="18"/>
      <c r="B644" s="18"/>
      <c r="C644" s="191"/>
      <c r="D644" s="191"/>
      <c r="E644" s="18"/>
      <c r="F644" s="18"/>
      <c r="G644" s="18"/>
      <c r="H644" s="18"/>
      <c r="I644" s="18"/>
      <c r="J644" s="18"/>
      <c r="K644" s="18"/>
      <c r="L644" s="18"/>
      <c r="M644" s="18"/>
      <c r="N644" s="18"/>
      <c r="O644" s="18"/>
      <c r="P644" s="18"/>
      <c r="Q644" s="18"/>
      <c r="R644" s="18"/>
      <c r="S644" s="18"/>
      <c r="T644" s="18"/>
      <c r="U644" s="18"/>
      <c r="V644" s="18"/>
      <c r="W644" s="18"/>
      <c r="X644" s="18"/>
      <c r="Y644" s="18"/>
      <c r="Z644" s="18"/>
      <c r="AA644" s="18"/>
      <c r="AB644" s="18"/>
      <c r="AC644" s="18"/>
      <c r="AD644" s="18"/>
      <c r="AE644" s="18"/>
      <c r="AF644" s="18"/>
      <c r="AG644" s="18"/>
    </row>
    <row r="645" spans="1:33" ht="16.5" customHeight="1" x14ac:dyDescent="0.3">
      <c r="A645" s="18"/>
      <c r="B645" s="18"/>
      <c r="C645" s="191"/>
      <c r="D645" s="191"/>
      <c r="E645" s="18"/>
      <c r="F645" s="18"/>
      <c r="G645" s="18"/>
      <c r="H645" s="18"/>
      <c r="I645" s="18"/>
      <c r="J645" s="18"/>
      <c r="K645" s="18"/>
      <c r="L645" s="18"/>
      <c r="M645" s="18"/>
      <c r="N645" s="18"/>
      <c r="O645" s="18"/>
      <c r="P645" s="18"/>
      <c r="Q645" s="18"/>
      <c r="R645" s="18"/>
      <c r="S645" s="18"/>
      <c r="T645" s="18"/>
      <c r="U645" s="18"/>
      <c r="V645" s="18"/>
      <c r="W645" s="18"/>
      <c r="X645" s="18"/>
      <c r="Y645" s="18"/>
      <c r="Z645" s="18"/>
      <c r="AA645" s="18"/>
      <c r="AB645" s="18"/>
      <c r="AC645" s="18"/>
      <c r="AD645" s="18"/>
      <c r="AE645" s="18"/>
      <c r="AF645" s="18"/>
      <c r="AG645" s="18"/>
    </row>
    <row r="646" spans="1:33" ht="16.5" customHeight="1" x14ac:dyDescent="0.3">
      <c r="A646" s="18"/>
      <c r="B646" s="18"/>
      <c r="C646" s="191"/>
      <c r="D646" s="191"/>
      <c r="E646" s="18"/>
      <c r="F646" s="18"/>
      <c r="G646" s="18"/>
      <c r="H646" s="18"/>
      <c r="I646" s="18"/>
      <c r="J646" s="18"/>
      <c r="K646" s="18"/>
      <c r="L646" s="18"/>
      <c r="M646" s="18"/>
      <c r="N646" s="18"/>
      <c r="O646" s="18"/>
      <c r="P646" s="18"/>
      <c r="Q646" s="18"/>
      <c r="R646" s="18"/>
      <c r="S646" s="18"/>
      <c r="T646" s="18"/>
      <c r="U646" s="18"/>
      <c r="V646" s="18"/>
      <c r="W646" s="18"/>
      <c r="X646" s="18"/>
      <c r="Y646" s="18"/>
      <c r="Z646" s="18"/>
      <c r="AA646" s="18"/>
      <c r="AB646" s="18"/>
      <c r="AC646" s="18"/>
      <c r="AD646" s="18"/>
      <c r="AE646" s="18"/>
      <c r="AF646" s="18"/>
      <c r="AG646" s="18"/>
    </row>
    <row r="647" spans="1:33" ht="16.5" customHeight="1" x14ac:dyDescent="0.3">
      <c r="A647" s="18"/>
      <c r="B647" s="18"/>
      <c r="C647" s="191"/>
      <c r="D647" s="191"/>
      <c r="E647" s="18"/>
      <c r="F647" s="18"/>
      <c r="G647" s="18"/>
      <c r="H647" s="18"/>
      <c r="I647" s="18"/>
      <c r="J647" s="18"/>
      <c r="K647" s="18"/>
      <c r="L647" s="18"/>
      <c r="M647" s="18"/>
      <c r="N647" s="18"/>
      <c r="O647" s="18"/>
      <c r="P647" s="18"/>
      <c r="Q647" s="18"/>
      <c r="R647" s="18"/>
      <c r="S647" s="18"/>
      <c r="T647" s="18"/>
      <c r="U647" s="18"/>
      <c r="V647" s="18"/>
      <c r="W647" s="18"/>
      <c r="X647" s="18"/>
      <c r="Y647" s="18"/>
      <c r="Z647" s="18"/>
      <c r="AA647" s="18"/>
      <c r="AB647" s="18"/>
      <c r="AC647" s="18"/>
      <c r="AD647" s="18"/>
      <c r="AE647" s="18"/>
      <c r="AF647" s="18"/>
      <c r="AG647" s="18"/>
    </row>
    <row r="648" spans="1:33" ht="16.5" customHeight="1" x14ac:dyDescent="0.3">
      <c r="A648" s="18"/>
      <c r="B648" s="18"/>
      <c r="C648" s="191"/>
      <c r="D648" s="191"/>
      <c r="E648" s="18"/>
      <c r="F648" s="18"/>
      <c r="G648" s="18"/>
      <c r="H648" s="18"/>
      <c r="I648" s="18"/>
      <c r="J648" s="18"/>
      <c r="K648" s="18"/>
      <c r="L648" s="18"/>
      <c r="M648" s="18"/>
      <c r="N648" s="18"/>
      <c r="O648" s="18"/>
      <c r="P648" s="18"/>
      <c r="Q648" s="18"/>
      <c r="R648" s="18"/>
      <c r="S648" s="18"/>
      <c r="T648" s="18"/>
      <c r="U648" s="18"/>
      <c r="V648" s="18"/>
      <c r="W648" s="18"/>
      <c r="X648" s="18"/>
      <c r="Y648" s="18"/>
      <c r="Z648" s="18"/>
      <c r="AA648" s="18"/>
      <c r="AB648" s="18"/>
      <c r="AC648" s="18"/>
      <c r="AD648" s="18"/>
      <c r="AE648" s="18"/>
      <c r="AF648" s="18"/>
      <c r="AG648" s="18"/>
    </row>
    <row r="649" spans="1:33" ht="16.5" customHeight="1" x14ac:dyDescent="0.3">
      <c r="A649" s="18"/>
      <c r="B649" s="18"/>
      <c r="C649" s="191"/>
      <c r="D649" s="191"/>
      <c r="E649" s="18"/>
      <c r="F649" s="18"/>
      <c r="G649" s="18"/>
      <c r="H649" s="18"/>
      <c r="I649" s="18"/>
      <c r="J649" s="18"/>
      <c r="K649" s="18"/>
      <c r="L649" s="18"/>
      <c r="M649" s="18"/>
      <c r="N649" s="18"/>
      <c r="O649" s="18"/>
      <c r="P649" s="18"/>
      <c r="Q649" s="18"/>
      <c r="R649" s="18"/>
      <c r="S649" s="18"/>
      <c r="T649" s="18"/>
      <c r="U649" s="18"/>
      <c r="V649" s="18"/>
      <c r="W649" s="18"/>
      <c r="X649" s="18"/>
      <c r="Y649" s="18"/>
      <c r="Z649" s="18"/>
      <c r="AA649" s="18"/>
      <c r="AB649" s="18"/>
      <c r="AC649" s="18"/>
      <c r="AD649" s="18"/>
      <c r="AE649" s="18"/>
      <c r="AF649" s="18"/>
      <c r="AG649" s="18"/>
    </row>
    <row r="650" spans="1:33" ht="16.5" customHeight="1" x14ac:dyDescent="0.3">
      <c r="A650" s="18"/>
      <c r="B650" s="18"/>
      <c r="C650" s="191"/>
      <c r="D650" s="191"/>
      <c r="E650" s="18"/>
      <c r="F650" s="18"/>
      <c r="G650" s="18"/>
      <c r="H650" s="18"/>
      <c r="I650" s="18"/>
      <c r="J650" s="18"/>
      <c r="K650" s="18"/>
      <c r="L650" s="18"/>
      <c r="M650" s="18"/>
      <c r="N650" s="18"/>
      <c r="O650" s="18"/>
      <c r="P650" s="18"/>
      <c r="Q650" s="18"/>
      <c r="R650" s="18"/>
      <c r="S650" s="18"/>
      <c r="T650" s="18"/>
      <c r="U650" s="18"/>
      <c r="V650" s="18"/>
      <c r="W650" s="18"/>
      <c r="X650" s="18"/>
      <c r="Y650" s="18"/>
      <c r="Z650" s="18"/>
      <c r="AA650" s="18"/>
      <c r="AB650" s="18"/>
      <c r="AC650" s="18"/>
      <c r="AD650" s="18"/>
      <c r="AE650" s="18"/>
      <c r="AF650" s="18"/>
      <c r="AG650" s="18"/>
    </row>
    <row r="651" spans="1:33" ht="16.5" customHeight="1" x14ac:dyDescent="0.3">
      <c r="A651" s="18"/>
      <c r="B651" s="18"/>
      <c r="C651" s="191"/>
      <c r="D651" s="191"/>
      <c r="E651" s="18"/>
      <c r="F651" s="18"/>
      <c r="G651" s="18"/>
      <c r="H651" s="18"/>
      <c r="I651" s="18"/>
      <c r="J651" s="18"/>
      <c r="K651" s="18"/>
      <c r="L651" s="18"/>
      <c r="M651" s="18"/>
      <c r="N651" s="18"/>
      <c r="O651" s="18"/>
      <c r="P651" s="18"/>
      <c r="Q651" s="18"/>
      <c r="R651" s="18"/>
      <c r="S651" s="18"/>
      <c r="T651" s="18"/>
      <c r="U651" s="18"/>
      <c r="V651" s="18"/>
      <c r="W651" s="18"/>
      <c r="X651" s="18"/>
      <c r="Y651" s="18"/>
      <c r="Z651" s="18"/>
      <c r="AA651" s="18"/>
      <c r="AB651" s="18"/>
      <c r="AC651" s="18"/>
      <c r="AD651" s="18"/>
      <c r="AE651" s="18"/>
      <c r="AF651" s="18"/>
      <c r="AG651" s="18"/>
    </row>
    <row r="652" spans="1:33" ht="16.5" customHeight="1" x14ac:dyDescent="0.3">
      <c r="A652" s="18"/>
      <c r="B652" s="18"/>
      <c r="C652" s="191"/>
      <c r="D652" s="191"/>
      <c r="E652" s="18"/>
      <c r="F652" s="18"/>
      <c r="G652" s="18"/>
      <c r="H652" s="18"/>
      <c r="I652" s="18"/>
      <c r="J652" s="18"/>
      <c r="K652" s="18"/>
      <c r="L652" s="18"/>
      <c r="M652" s="18"/>
      <c r="N652" s="18"/>
      <c r="O652" s="18"/>
      <c r="P652" s="18"/>
      <c r="Q652" s="18"/>
      <c r="R652" s="18"/>
      <c r="S652" s="18"/>
      <c r="T652" s="18"/>
      <c r="U652" s="18"/>
      <c r="V652" s="18"/>
      <c r="W652" s="18"/>
      <c r="X652" s="18"/>
      <c r="Y652" s="18"/>
      <c r="Z652" s="18"/>
      <c r="AA652" s="18"/>
      <c r="AB652" s="18"/>
      <c r="AC652" s="18"/>
      <c r="AD652" s="18"/>
      <c r="AE652" s="18"/>
      <c r="AF652" s="18"/>
      <c r="AG652" s="18"/>
    </row>
    <row r="653" spans="1:33" ht="16.5" customHeight="1" x14ac:dyDescent="0.3">
      <c r="A653" s="18"/>
      <c r="B653" s="18"/>
      <c r="C653" s="191"/>
      <c r="D653" s="191"/>
      <c r="E653" s="18"/>
      <c r="F653" s="18"/>
      <c r="G653" s="18"/>
      <c r="H653" s="18"/>
      <c r="I653" s="18"/>
      <c r="J653" s="18"/>
      <c r="K653" s="18"/>
      <c r="L653" s="18"/>
      <c r="M653" s="18"/>
      <c r="N653" s="18"/>
      <c r="O653" s="18"/>
      <c r="P653" s="18"/>
      <c r="Q653" s="18"/>
      <c r="R653" s="18"/>
      <c r="S653" s="18"/>
      <c r="T653" s="18"/>
      <c r="U653" s="18"/>
      <c r="V653" s="18"/>
      <c r="W653" s="18"/>
      <c r="X653" s="18"/>
      <c r="Y653" s="18"/>
      <c r="Z653" s="18"/>
      <c r="AA653" s="18"/>
      <c r="AB653" s="18"/>
      <c r="AC653" s="18"/>
      <c r="AD653" s="18"/>
      <c r="AE653" s="18"/>
      <c r="AF653" s="18"/>
      <c r="AG653" s="18"/>
    </row>
    <row r="654" spans="1:33" ht="16.5" customHeight="1" x14ac:dyDescent="0.3">
      <c r="A654" s="18"/>
      <c r="B654" s="18"/>
      <c r="C654" s="191"/>
      <c r="D654" s="191"/>
      <c r="E654" s="18"/>
      <c r="F654" s="18"/>
      <c r="G654" s="18"/>
      <c r="H654" s="18"/>
      <c r="I654" s="18"/>
      <c r="J654" s="18"/>
      <c r="K654" s="18"/>
      <c r="L654" s="18"/>
      <c r="M654" s="18"/>
      <c r="N654" s="18"/>
      <c r="O654" s="18"/>
      <c r="P654" s="18"/>
      <c r="Q654" s="18"/>
      <c r="R654" s="18"/>
      <c r="S654" s="18"/>
      <c r="T654" s="18"/>
      <c r="U654" s="18"/>
      <c r="V654" s="18"/>
      <c r="W654" s="18"/>
      <c r="X654" s="18"/>
      <c r="Y654" s="18"/>
      <c r="Z654" s="18"/>
      <c r="AA654" s="18"/>
      <c r="AB654" s="18"/>
      <c r="AC654" s="18"/>
      <c r="AD654" s="18"/>
      <c r="AE654" s="18"/>
      <c r="AF654" s="18"/>
      <c r="AG654" s="18"/>
    </row>
    <row r="655" spans="1:33" ht="16.5" customHeight="1" x14ac:dyDescent="0.3">
      <c r="A655" s="18"/>
      <c r="B655" s="18"/>
      <c r="C655" s="191"/>
      <c r="D655" s="191"/>
      <c r="E655" s="18"/>
      <c r="F655" s="18"/>
      <c r="G655" s="18"/>
      <c r="H655" s="18"/>
      <c r="I655" s="18"/>
      <c r="J655" s="18"/>
      <c r="K655" s="18"/>
      <c r="L655" s="18"/>
      <c r="M655" s="18"/>
      <c r="N655" s="18"/>
      <c r="O655" s="18"/>
      <c r="P655" s="18"/>
      <c r="Q655" s="18"/>
      <c r="R655" s="18"/>
      <c r="S655" s="18"/>
      <c r="T655" s="18"/>
      <c r="U655" s="18"/>
      <c r="V655" s="18"/>
      <c r="W655" s="18"/>
      <c r="X655" s="18"/>
      <c r="Y655" s="18"/>
      <c r="Z655" s="18"/>
      <c r="AA655" s="18"/>
      <c r="AB655" s="18"/>
      <c r="AC655" s="18"/>
      <c r="AD655" s="18"/>
      <c r="AE655" s="18"/>
      <c r="AF655" s="18"/>
      <c r="AG655" s="18"/>
    </row>
    <row r="656" spans="1:33" ht="16.5" customHeight="1" x14ac:dyDescent="0.3">
      <c r="A656" s="18"/>
      <c r="B656" s="18"/>
      <c r="C656" s="191"/>
      <c r="D656" s="191"/>
      <c r="E656" s="18"/>
      <c r="F656" s="18"/>
      <c r="G656" s="18"/>
      <c r="H656" s="18"/>
      <c r="I656" s="18"/>
      <c r="J656" s="18"/>
      <c r="K656" s="18"/>
      <c r="L656" s="18"/>
      <c r="M656" s="18"/>
      <c r="N656" s="18"/>
      <c r="O656" s="18"/>
      <c r="P656" s="18"/>
      <c r="Q656" s="18"/>
      <c r="R656" s="18"/>
      <c r="S656" s="18"/>
      <c r="T656" s="18"/>
      <c r="U656" s="18"/>
      <c r="V656" s="18"/>
      <c r="W656" s="18"/>
      <c r="X656" s="18"/>
      <c r="Y656" s="18"/>
      <c r="Z656" s="18"/>
      <c r="AA656" s="18"/>
      <c r="AB656" s="18"/>
      <c r="AC656" s="18"/>
      <c r="AD656" s="18"/>
      <c r="AE656" s="18"/>
      <c r="AF656" s="18"/>
      <c r="AG656" s="18"/>
    </row>
    <row r="657" spans="1:33" ht="16.5" customHeight="1" x14ac:dyDescent="0.3">
      <c r="A657" s="18"/>
      <c r="B657" s="18"/>
      <c r="C657" s="191"/>
      <c r="D657" s="191"/>
      <c r="E657" s="18"/>
      <c r="F657" s="18"/>
      <c r="G657" s="18"/>
      <c r="H657" s="18"/>
      <c r="I657" s="18"/>
      <c r="J657" s="18"/>
      <c r="K657" s="18"/>
      <c r="L657" s="18"/>
      <c r="M657" s="18"/>
      <c r="N657" s="18"/>
      <c r="O657" s="18"/>
      <c r="P657" s="18"/>
      <c r="Q657" s="18"/>
      <c r="R657" s="18"/>
      <c r="S657" s="18"/>
      <c r="T657" s="18"/>
      <c r="U657" s="18"/>
      <c r="V657" s="18"/>
      <c r="W657" s="18"/>
      <c r="X657" s="18"/>
      <c r="Y657" s="18"/>
      <c r="Z657" s="18"/>
      <c r="AA657" s="18"/>
      <c r="AB657" s="18"/>
      <c r="AC657" s="18"/>
      <c r="AD657" s="18"/>
      <c r="AE657" s="18"/>
      <c r="AF657" s="18"/>
      <c r="AG657" s="18"/>
    </row>
    <row r="658" spans="1:33" ht="16.5" customHeight="1" x14ac:dyDescent="0.3">
      <c r="A658" s="18"/>
      <c r="B658" s="18"/>
      <c r="C658" s="191"/>
      <c r="D658" s="191"/>
      <c r="E658" s="18"/>
      <c r="F658" s="18"/>
      <c r="G658" s="18"/>
      <c r="H658" s="18"/>
      <c r="I658" s="18"/>
      <c r="J658" s="18"/>
      <c r="K658" s="18"/>
      <c r="L658" s="18"/>
      <c r="M658" s="18"/>
      <c r="N658" s="18"/>
      <c r="O658" s="18"/>
      <c r="P658" s="18"/>
      <c r="Q658" s="18"/>
      <c r="R658" s="18"/>
      <c r="S658" s="18"/>
      <c r="T658" s="18"/>
      <c r="U658" s="18"/>
      <c r="V658" s="18"/>
      <c r="W658" s="18"/>
      <c r="X658" s="18"/>
      <c r="Y658" s="18"/>
      <c r="Z658" s="18"/>
      <c r="AA658" s="18"/>
      <c r="AB658" s="18"/>
      <c r="AC658" s="18"/>
      <c r="AD658" s="18"/>
      <c r="AE658" s="18"/>
      <c r="AF658" s="18"/>
      <c r="AG658" s="18"/>
    </row>
    <row r="659" spans="1:33" ht="16.5" customHeight="1" x14ac:dyDescent="0.3">
      <c r="A659" s="18"/>
      <c r="B659" s="18"/>
      <c r="C659" s="191"/>
      <c r="D659" s="191"/>
      <c r="E659" s="18"/>
      <c r="F659" s="18"/>
      <c r="G659" s="18"/>
      <c r="H659" s="18"/>
      <c r="I659" s="18"/>
      <c r="J659" s="18"/>
      <c r="K659" s="18"/>
      <c r="L659" s="18"/>
      <c r="M659" s="18"/>
      <c r="N659" s="18"/>
      <c r="O659" s="18"/>
      <c r="P659" s="18"/>
      <c r="Q659" s="18"/>
      <c r="R659" s="18"/>
      <c r="S659" s="18"/>
      <c r="T659" s="18"/>
      <c r="U659" s="18"/>
      <c r="V659" s="18"/>
      <c r="W659" s="18"/>
      <c r="X659" s="18"/>
      <c r="Y659" s="18"/>
      <c r="Z659" s="18"/>
      <c r="AA659" s="18"/>
      <c r="AB659" s="18"/>
      <c r="AC659" s="18"/>
      <c r="AD659" s="18"/>
      <c r="AE659" s="18"/>
      <c r="AF659" s="18"/>
      <c r="AG659" s="18"/>
    </row>
    <row r="660" spans="1:33" ht="16.5" customHeight="1" x14ac:dyDescent="0.3">
      <c r="A660" s="18"/>
      <c r="B660" s="18"/>
      <c r="C660" s="191"/>
      <c r="D660" s="191"/>
      <c r="E660" s="18"/>
      <c r="F660" s="18"/>
      <c r="G660" s="18"/>
      <c r="H660" s="18"/>
      <c r="I660" s="18"/>
      <c r="J660" s="18"/>
      <c r="K660" s="18"/>
      <c r="L660" s="18"/>
      <c r="M660" s="18"/>
      <c r="N660" s="18"/>
      <c r="O660" s="18"/>
      <c r="P660" s="18"/>
      <c r="Q660" s="18"/>
      <c r="R660" s="18"/>
      <c r="S660" s="18"/>
      <c r="T660" s="18"/>
      <c r="U660" s="18"/>
      <c r="V660" s="18"/>
      <c r="W660" s="18"/>
      <c r="X660" s="18"/>
      <c r="Y660" s="18"/>
      <c r="Z660" s="18"/>
      <c r="AA660" s="18"/>
      <c r="AB660" s="18"/>
      <c r="AC660" s="18"/>
      <c r="AD660" s="18"/>
      <c r="AE660" s="18"/>
      <c r="AF660" s="18"/>
      <c r="AG660" s="18"/>
    </row>
    <row r="661" spans="1:33" ht="16.5" customHeight="1" x14ac:dyDescent="0.3">
      <c r="A661" s="18"/>
      <c r="B661" s="18"/>
      <c r="C661" s="191"/>
      <c r="D661" s="191"/>
      <c r="E661" s="18"/>
      <c r="F661" s="18"/>
      <c r="G661" s="18"/>
      <c r="H661" s="18"/>
      <c r="I661" s="18"/>
      <c r="J661" s="18"/>
      <c r="K661" s="18"/>
      <c r="L661" s="18"/>
      <c r="M661" s="18"/>
      <c r="N661" s="18"/>
      <c r="O661" s="18"/>
      <c r="P661" s="18"/>
      <c r="Q661" s="18"/>
      <c r="R661" s="18"/>
      <c r="S661" s="18"/>
      <c r="T661" s="18"/>
      <c r="U661" s="18"/>
      <c r="V661" s="18"/>
      <c r="W661" s="18"/>
      <c r="X661" s="18"/>
      <c r="Y661" s="18"/>
      <c r="Z661" s="18"/>
      <c r="AA661" s="18"/>
      <c r="AB661" s="18"/>
      <c r="AC661" s="18"/>
      <c r="AD661" s="18"/>
      <c r="AE661" s="18"/>
      <c r="AF661" s="18"/>
      <c r="AG661" s="18"/>
    </row>
    <row r="662" spans="1:33" ht="16.5" customHeight="1" x14ac:dyDescent="0.3">
      <c r="A662" s="18"/>
      <c r="B662" s="18"/>
      <c r="C662" s="191"/>
      <c r="D662" s="191"/>
      <c r="E662" s="18"/>
      <c r="F662" s="18"/>
      <c r="G662" s="18"/>
      <c r="H662" s="18"/>
      <c r="I662" s="18"/>
      <c r="J662" s="18"/>
      <c r="K662" s="18"/>
      <c r="L662" s="18"/>
      <c r="M662" s="18"/>
      <c r="N662" s="18"/>
      <c r="O662" s="18"/>
      <c r="P662" s="18"/>
      <c r="Q662" s="18"/>
      <c r="R662" s="18"/>
      <c r="S662" s="18"/>
      <c r="T662" s="18"/>
      <c r="U662" s="18"/>
      <c r="V662" s="18"/>
      <c r="W662" s="18"/>
      <c r="X662" s="18"/>
      <c r="Y662" s="18"/>
      <c r="Z662" s="18"/>
      <c r="AA662" s="18"/>
      <c r="AB662" s="18"/>
      <c r="AC662" s="18"/>
      <c r="AD662" s="18"/>
      <c r="AE662" s="18"/>
      <c r="AF662" s="18"/>
      <c r="AG662" s="18"/>
    </row>
    <row r="663" spans="1:33" ht="16.5" customHeight="1" x14ac:dyDescent="0.3">
      <c r="A663" s="18"/>
      <c r="B663" s="18"/>
      <c r="C663" s="191"/>
      <c r="D663" s="191"/>
      <c r="E663" s="18"/>
      <c r="F663" s="18"/>
      <c r="G663" s="18"/>
      <c r="H663" s="18"/>
      <c r="I663" s="18"/>
      <c r="J663" s="18"/>
      <c r="K663" s="18"/>
      <c r="L663" s="18"/>
      <c r="M663" s="18"/>
      <c r="N663" s="18"/>
      <c r="O663" s="18"/>
      <c r="P663" s="18"/>
      <c r="Q663" s="18"/>
      <c r="R663" s="18"/>
      <c r="S663" s="18"/>
      <c r="T663" s="18"/>
      <c r="U663" s="18"/>
      <c r="V663" s="18"/>
      <c r="W663" s="18"/>
      <c r="X663" s="18"/>
      <c r="Y663" s="18"/>
      <c r="Z663" s="18"/>
      <c r="AA663" s="18"/>
      <c r="AB663" s="18"/>
      <c r="AC663" s="18"/>
      <c r="AD663" s="18"/>
      <c r="AE663" s="18"/>
      <c r="AF663" s="18"/>
      <c r="AG663" s="18"/>
    </row>
    <row r="664" spans="1:33" ht="16.5" customHeight="1" x14ac:dyDescent="0.3">
      <c r="A664" s="18"/>
      <c r="B664" s="18"/>
      <c r="C664" s="191"/>
      <c r="D664" s="191"/>
      <c r="E664" s="18"/>
      <c r="F664" s="18"/>
      <c r="G664" s="18"/>
      <c r="H664" s="18"/>
      <c r="I664" s="18"/>
      <c r="J664" s="18"/>
      <c r="K664" s="18"/>
      <c r="L664" s="18"/>
      <c r="M664" s="18"/>
      <c r="N664" s="18"/>
      <c r="O664" s="18"/>
      <c r="P664" s="18"/>
      <c r="Q664" s="18"/>
      <c r="R664" s="18"/>
      <c r="S664" s="18"/>
      <c r="T664" s="18"/>
      <c r="U664" s="18"/>
      <c r="V664" s="18"/>
      <c r="W664" s="18"/>
      <c r="X664" s="18"/>
      <c r="Y664" s="18"/>
      <c r="Z664" s="18"/>
      <c r="AA664" s="18"/>
      <c r="AB664" s="18"/>
      <c r="AC664" s="18"/>
      <c r="AD664" s="18"/>
      <c r="AE664" s="18"/>
      <c r="AF664" s="18"/>
      <c r="AG664" s="18"/>
    </row>
    <row r="665" spans="1:33" ht="16.5" customHeight="1" x14ac:dyDescent="0.3">
      <c r="A665" s="18"/>
      <c r="B665" s="18"/>
      <c r="C665" s="191"/>
      <c r="D665" s="191"/>
      <c r="E665" s="18"/>
      <c r="F665" s="18"/>
      <c r="G665" s="18"/>
      <c r="H665" s="18"/>
      <c r="I665" s="18"/>
      <c r="J665" s="18"/>
      <c r="K665" s="18"/>
      <c r="L665" s="18"/>
      <c r="M665" s="18"/>
      <c r="N665" s="18"/>
      <c r="O665" s="18"/>
      <c r="P665" s="18"/>
      <c r="Q665" s="18"/>
      <c r="R665" s="18"/>
      <c r="S665" s="18"/>
      <c r="T665" s="18"/>
      <c r="U665" s="18"/>
      <c r="V665" s="18"/>
      <c r="W665" s="18"/>
      <c r="X665" s="18"/>
      <c r="Y665" s="18"/>
      <c r="Z665" s="18"/>
      <c r="AA665" s="18"/>
      <c r="AB665" s="18"/>
      <c r="AC665" s="18"/>
      <c r="AD665" s="18"/>
      <c r="AE665" s="18"/>
      <c r="AF665" s="18"/>
      <c r="AG665" s="18"/>
    </row>
    <row r="666" spans="1:33" ht="16.5" customHeight="1" x14ac:dyDescent="0.3">
      <c r="A666" s="18"/>
      <c r="B666" s="18"/>
      <c r="C666" s="191"/>
      <c r="D666" s="191"/>
      <c r="E666" s="18"/>
      <c r="F666" s="18"/>
      <c r="G666" s="18"/>
      <c r="H666" s="18"/>
      <c r="I666" s="18"/>
      <c r="J666" s="18"/>
      <c r="K666" s="18"/>
      <c r="L666" s="18"/>
      <c r="M666" s="18"/>
      <c r="N666" s="18"/>
      <c r="O666" s="18"/>
      <c r="P666" s="18"/>
      <c r="Q666" s="18"/>
      <c r="R666" s="18"/>
      <c r="S666" s="18"/>
      <c r="T666" s="18"/>
      <c r="U666" s="18"/>
      <c r="V666" s="18"/>
      <c r="W666" s="18"/>
      <c r="X666" s="18"/>
      <c r="Y666" s="18"/>
      <c r="Z666" s="18"/>
      <c r="AA666" s="18"/>
      <c r="AB666" s="18"/>
      <c r="AC666" s="18"/>
      <c r="AD666" s="18"/>
      <c r="AE666" s="18"/>
      <c r="AF666" s="18"/>
      <c r="AG666" s="18"/>
    </row>
    <row r="667" spans="1:33" ht="16.5" customHeight="1" x14ac:dyDescent="0.3">
      <c r="A667" s="18"/>
      <c r="B667" s="18"/>
      <c r="C667" s="191"/>
      <c r="D667" s="191"/>
      <c r="E667" s="18"/>
      <c r="F667" s="18"/>
      <c r="G667" s="18"/>
      <c r="H667" s="18"/>
      <c r="I667" s="18"/>
      <c r="J667" s="18"/>
      <c r="K667" s="18"/>
      <c r="L667" s="18"/>
      <c r="M667" s="18"/>
      <c r="N667" s="18"/>
      <c r="O667" s="18"/>
      <c r="P667" s="18"/>
      <c r="Q667" s="18"/>
      <c r="R667" s="18"/>
      <c r="S667" s="18"/>
      <c r="T667" s="18"/>
      <c r="U667" s="18"/>
      <c r="V667" s="18"/>
      <c r="W667" s="18"/>
      <c r="X667" s="18"/>
      <c r="Y667" s="18"/>
      <c r="Z667" s="18"/>
      <c r="AA667" s="18"/>
      <c r="AB667" s="18"/>
      <c r="AC667" s="18"/>
      <c r="AD667" s="18"/>
      <c r="AE667" s="18"/>
      <c r="AF667" s="18"/>
      <c r="AG667" s="18"/>
    </row>
    <row r="668" spans="1:33" ht="16.5" customHeight="1" x14ac:dyDescent="0.3">
      <c r="A668" s="18"/>
      <c r="B668" s="18"/>
      <c r="C668" s="191"/>
      <c r="D668" s="191"/>
      <c r="E668" s="18"/>
      <c r="F668" s="18"/>
      <c r="G668" s="18"/>
      <c r="H668" s="18"/>
      <c r="I668" s="18"/>
      <c r="J668" s="18"/>
      <c r="K668" s="18"/>
      <c r="L668" s="18"/>
      <c r="M668" s="18"/>
      <c r="N668" s="18"/>
      <c r="O668" s="18"/>
      <c r="P668" s="18"/>
      <c r="Q668" s="18"/>
      <c r="R668" s="18"/>
      <c r="S668" s="18"/>
      <c r="T668" s="18"/>
      <c r="U668" s="18"/>
      <c r="V668" s="18"/>
      <c r="W668" s="18"/>
      <c r="X668" s="18"/>
      <c r="Y668" s="18"/>
      <c r="Z668" s="18"/>
      <c r="AA668" s="18"/>
      <c r="AB668" s="18"/>
      <c r="AC668" s="18"/>
      <c r="AD668" s="18"/>
      <c r="AE668" s="18"/>
      <c r="AF668" s="18"/>
      <c r="AG668" s="18"/>
    </row>
    <row r="669" spans="1:33" ht="16.5" customHeight="1" x14ac:dyDescent="0.3">
      <c r="A669" s="18"/>
      <c r="B669" s="18"/>
      <c r="C669" s="191"/>
      <c r="D669" s="191"/>
      <c r="E669" s="18"/>
      <c r="F669" s="18"/>
      <c r="G669" s="18"/>
      <c r="H669" s="18"/>
      <c r="I669" s="18"/>
      <c r="J669" s="18"/>
      <c r="K669" s="18"/>
      <c r="L669" s="18"/>
      <c r="M669" s="18"/>
      <c r="N669" s="18"/>
      <c r="O669" s="18"/>
      <c r="P669" s="18"/>
      <c r="Q669" s="18"/>
      <c r="R669" s="18"/>
      <c r="S669" s="18"/>
      <c r="T669" s="18"/>
      <c r="U669" s="18"/>
      <c r="V669" s="18"/>
      <c r="W669" s="18"/>
      <c r="X669" s="18"/>
      <c r="Y669" s="18"/>
      <c r="Z669" s="18"/>
      <c r="AA669" s="18"/>
      <c r="AB669" s="18"/>
      <c r="AC669" s="18"/>
      <c r="AD669" s="18"/>
      <c r="AE669" s="18"/>
      <c r="AF669" s="18"/>
      <c r="AG669" s="18"/>
    </row>
    <row r="670" spans="1:33" ht="16.5" customHeight="1" x14ac:dyDescent="0.3">
      <c r="A670" s="18"/>
      <c r="B670" s="18"/>
      <c r="C670" s="191"/>
      <c r="D670" s="191"/>
      <c r="E670" s="18"/>
      <c r="F670" s="18"/>
      <c r="G670" s="18"/>
      <c r="H670" s="18"/>
      <c r="I670" s="18"/>
      <c r="J670" s="18"/>
      <c r="K670" s="18"/>
      <c r="L670" s="18"/>
      <c r="M670" s="18"/>
      <c r="N670" s="18"/>
      <c r="O670" s="18"/>
      <c r="P670" s="18"/>
      <c r="Q670" s="18"/>
      <c r="R670" s="18"/>
      <c r="S670" s="18"/>
      <c r="T670" s="18"/>
      <c r="U670" s="18"/>
      <c r="V670" s="18"/>
      <c r="W670" s="18"/>
      <c r="X670" s="18"/>
      <c r="Y670" s="18"/>
      <c r="Z670" s="18"/>
      <c r="AA670" s="18"/>
      <c r="AB670" s="18"/>
      <c r="AC670" s="18"/>
      <c r="AD670" s="18"/>
      <c r="AE670" s="18"/>
      <c r="AF670" s="18"/>
      <c r="AG670" s="18"/>
    </row>
    <row r="671" spans="1:33" ht="16.5" customHeight="1" x14ac:dyDescent="0.3">
      <c r="A671" s="18"/>
      <c r="B671" s="18"/>
      <c r="C671" s="191"/>
      <c r="D671" s="191"/>
      <c r="E671" s="18"/>
      <c r="F671" s="18"/>
      <c r="G671" s="18"/>
      <c r="H671" s="18"/>
      <c r="I671" s="18"/>
      <c r="J671" s="18"/>
      <c r="K671" s="18"/>
      <c r="L671" s="18"/>
      <c r="M671" s="18"/>
      <c r="N671" s="18"/>
      <c r="O671" s="18"/>
      <c r="P671" s="18"/>
      <c r="Q671" s="18"/>
      <c r="R671" s="18"/>
      <c r="S671" s="18"/>
      <c r="T671" s="18"/>
      <c r="U671" s="18"/>
      <c r="V671" s="18"/>
      <c r="W671" s="18"/>
      <c r="X671" s="18"/>
      <c r="Y671" s="18"/>
      <c r="Z671" s="18"/>
      <c r="AA671" s="18"/>
      <c r="AB671" s="18"/>
      <c r="AC671" s="18"/>
      <c r="AD671" s="18"/>
      <c r="AE671" s="18"/>
      <c r="AF671" s="18"/>
      <c r="AG671" s="18"/>
    </row>
    <row r="672" spans="1:33" ht="16.5" customHeight="1" x14ac:dyDescent="0.3">
      <c r="A672" s="18"/>
      <c r="B672" s="18"/>
      <c r="C672" s="191"/>
      <c r="D672" s="191"/>
      <c r="E672" s="18"/>
      <c r="F672" s="18"/>
      <c r="G672" s="18"/>
      <c r="H672" s="18"/>
      <c r="I672" s="18"/>
      <c r="J672" s="18"/>
      <c r="K672" s="18"/>
      <c r="L672" s="18"/>
      <c r="M672" s="18"/>
      <c r="N672" s="18"/>
      <c r="O672" s="18"/>
      <c r="P672" s="18"/>
      <c r="Q672" s="18"/>
      <c r="R672" s="18"/>
      <c r="S672" s="18"/>
      <c r="T672" s="18"/>
      <c r="U672" s="18"/>
      <c r="V672" s="18"/>
      <c r="W672" s="18"/>
      <c r="X672" s="18"/>
      <c r="Y672" s="18"/>
      <c r="Z672" s="18"/>
      <c r="AA672" s="18"/>
      <c r="AB672" s="18"/>
      <c r="AC672" s="18"/>
      <c r="AD672" s="18"/>
      <c r="AE672" s="18"/>
      <c r="AF672" s="18"/>
      <c r="AG672" s="18"/>
    </row>
    <row r="673" spans="1:33" ht="16.5" customHeight="1" x14ac:dyDescent="0.3">
      <c r="A673" s="18"/>
      <c r="B673" s="18"/>
      <c r="C673" s="191"/>
      <c r="D673" s="191"/>
      <c r="E673" s="18"/>
      <c r="F673" s="18"/>
      <c r="G673" s="18"/>
      <c r="H673" s="18"/>
      <c r="I673" s="18"/>
      <c r="J673" s="18"/>
      <c r="K673" s="18"/>
      <c r="L673" s="18"/>
      <c r="M673" s="18"/>
      <c r="N673" s="18"/>
      <c r="O673" s="18"/>
      <c r="P673" s="18"/>
      <c r="Q673" s="18"/>
      <c r="R673" s="18"/>
      <c r="S673" s="18"/>
      <c r="T673" s="18"/>
      <c r="U673" s="18"/>
      <c r="V673" s="18"/>
      <c r="W673" s="18"/>
      <c r="X673" s="18"/>
      <c r="Y673" s="18"/>
      <c r="Z673" s="18"/>
      <c r="AA673" s="18"/>
      <c r="AB673" s="18"/>
      <c r="AC673" s="18"/>
      <c r="AD673" s="18"/>
      <c r="AE673" s="18"/>
      <c r="AF673" s="18"/>
      <c r="AG673" s="18"/>
    </row>
    <row r="674" spans="1:33" ht="16.5" customHeight="1" x14ac:dyDescent="0.3">
      <c r="A674" s="18"/>
      <c r="B674" s="18"/>
      <c r="C674" s="191"/>
      <c r="D674" s="191"/>
      <c r="E674" s="18"/>
      <c r="F674" s="18"/>
      <c r="G674" s="18"/>
      <c r="H674" s="18"/>
      <c r="I674" s="18"/>
      <c r="J674" s="18"/>
      <c r="K674" s="18"/>
      <c r="L674" s="18"/>
      <c r="M674" s="18"/>
      <c r="N674" s="18"/>
      <c r="O674" s="18"/>
      <c r="P674" s="18"/>
      <c r="Q674" s="18"/>
      <c r="R674" s="18"/>
      <c r="S674" s="18"/>
      <c r="T674" s="18"/>
      <c r="U674" s="18"/>
      <c r="V674" s="18"/>
      <c r="W674" s="18"/>
      <c r="X674" s="18"/>
      <c r="Y674" s="18"/>
      <c r="Z674" s="18"/>
      <c r="AA674" s="18"/>
      <c r="AB674" s="18"/>
      <c r="AC674" s="18"/>
      <c r="AD674" s="18"/>
      <c r="AE674" s="18"/>
      <c r="AF674" s="18"/>
      <c r="AG674" s="18"/>
    </row>
    <row r="675" spans="1:33" ht="16.5" customHeight="1" x14ac:dyDescent="0.3">
      <c r="A675" s="18"/>
      <c r="B675" s="18"/>
      <c r="C675" s="191"/>
      <c r="D675" s="191"/>
      <c r="E675" s="18"/>
      <c r="F675" s="18"/>
      <c r="G675" s="18"/>
      <c r="H675" s="18"/>
      <c r="I675" s="18"/>
      <c r="J675" s="18"/>
      <c r="K675" s="18"/>
      <c r="L675" s="18"/>
      <c r="M675" s="18"/>
      <c r="N675" s="18"/>
      <c r="O675" s="18"/>
      <c r="P675" s="18"/>
      <c r="Q675" s="18"/>
      <c r="R675" s="18"/>
      <c r="S675" s="18"/>
      <c r="T675" s="18"/>
      <c r="U675" s="18"/>
      <c r="V675" s="18"/>
      <c r="W675" s="18"/>
      <c r="X675" s="18"/>
      <c r="Y675" s="18"/>
      <c r="Z675" s="18"/>
      <c r="AA675" s="18"/>
      <c r="AB675" s="18"/>
      <c r="AC675" s="18"/>
      <c r="AD675" s="18"/>
      <c r="AE675" s="18"/>
      <c r="AF675" s="18"/>
      <c r="AG675" s="18"/>
    </row>
    <row r="676" spans="1:33" ht="16.5" customHeight="1" x14ac:dyDescent="0.3">
      <c r="A676" s="18"/>
      <c r="B676" s="18"/>
      <c r="C676" s="191"/>
      <c r="D676" s="191"/>
      <c r="E676" s="18"/>
      <c r="F676" s="18"/>
      <c r="G676" s="18"/>
      <c r="H676" s="18"/>
      <c r="I676" s="18"/>
      <c r="J676" s="18"/>
      <c r="K676" s="18"/>
      <c r="L676" s="18"/>
      <c r="M676" s="18"/>
      <c r="N676" s="18"/>
      <c r="O676" s="18"/>
      <c r="P676" s="18"/>
      <c r="Q676" s="18"/>
      <c r="R676" s="18"/>
      <c r="S676" s="18"/>
      <c r="T676" s="18"/>
      <c r="U676" s="18"/>
      <c r="V676" s="18"/>
      <c r="W676" s="18"/>
      <c r="X676" s="18"/>
      <c r="Y676" s="18"/>
      <c r="Z676" s="18"/>
      <c r="AA676" s="18"/>
      <c r="AB676" s="18"/>
      <c r="AC676" s="18"/>
      <c r="AD676" s="18"/>
      <c r="AE676" s="18"/>
      <c r="AF676" s="18"/>
      <c r="AG676" s="18"/>
    </row>
    <row r="677" spans="1:33" ht="16.5" customHeight="1" x14ac:dyDescent="0.3">
      <c r="A677" s="18"/>
      <c r="B677" s="18"/>
      <c r="C677" s="191"/>
      <c r="D677" s="191"/>
      <c r="E677" s="18"/>
      <c r="F677" s="18"/>
      <c r="G677" s="18"/>
      <c r="H677" s="18"/>
      <c r="I677" s="18"/>
      <c r="J677" s="18"/>
      <c r="K677" s="18"/>
      <c r="L677" s="18"/>
      <c r="M677" s="18"/>
      <c r="N677" s="18"/>
      <c r="O677" s="18"/>
      <c r="P677" s="18"/>
      <c r="Q677" s="18"/>
      <c r="R677" s="18"/>
      <c r="S677" s="18"/>
      <c r="T677" s="18"/>
      <c r="U677" s="18"/>
      <c r="V677" s="18"/>
      <c r="W677" s="18"/>
      <c r="X677" s="18"/>
      <c r="Y677" s="18"/>
      <c r="Z677" s="18"/>
      <c r="AA677" s="18"/>
      <c r="AB677" s="18"/>
      <c r="AC677" s="18"/>
      <c r="AD677" s="18"/>
      <c r="AE677" s="18"/>
      <c r="AF677" s="18"/>
      <c r="AG677" s="18"/>
    </row>
    <row r="678" spans="1:33" ht="16.5" customHeight="1" x14ac:dyDescent="0.3">
      <c r="A678" s="18"/>
      <c r="B678" s="18"/>
      <c r="C678" s="191"/>
      <c r="D678" s="191"/>
      <c r="E678" s="18"/>
      <c r="F678" s="18"/>
      <c r="G678" s="18"/>
      <c r="H678" s="18"/>
      <c r="I678" s="18"/>
      <c r="J678" s="18"/>
      <c r="K678" s="18"/>
      <c r="L678" s="18"/>
      <c r="M678" s="18"/>
      <c r="N678" s="18"/>
      <c r="O678" s="18"/>
      <c r="P678" s="18"/>
      <c r="Q678" s="18"/>
      <c r="R678" s="18"/>
      <c r="S678" s="18"/>
      <c r="T678" s="18"/>
      <c r="U678" s="18"/>
      <c r="V678" s="18"/>
      <c r="W678" s="18"/>
      <c r="X678" s="18"/>
      <c r="Y678" s="18"/>
      <c r="Z678" s="18"/>
      <c r="AA678" s="18"/>
      <c r="AB678" s="18"/>
      <c r="AC678" s="18"/>
      <c r="AD678" s="18"/>
      <c r="AE678" s="18"/>
      <c r="AF678" s="18"/>
      <c r="AG678" s="18"/>
    </row>
    <row r="679" spans="1:33" ht="16.5" customHeight="1" x14ac:dyDescent="0.3">
      <c r="A679" s="18"/>
      <c r="B679" s="18"/>
      <c r="C679" s="191"/>
      <c r="D679" s="191"/>
      <c r="E679" s="18"/>
      <c r="F679" s="18"/>
      <c r="G679" s="18"/>
      <c r="H679" s="18"/>
      <c r="I679" s="18"/>
      <c r="J679" s="18"/>
      <c r="K679" s="18"/>
      <c r="L679" s="18"/>
      <c r="M679" s="18"/>
      <c r="N679" s="18"/>
      <c r="O679" s="18"/>
      <c r="P679" s="18"/>
      <c r="Q679" s="18"/>
      <c r="R679" s="18"/>
      <c r="S679" s="18"/>
      <c r="T679" s="18"/>
      <c r="U679" s="18"/>
      <c r="V679" s="18"/>
      <c r="W679" s="18"/>
      <c r="X679" s="18"/>
      <c r="Y679" s="18"/>
      <c r="Z679" s="18"/>
      <c r="AA679" s="18"/>
      <c r="AB679" s="18"/>
      <c r="AC679" s="18"/>
      <c r="AD679" s="18"/>
      <c r="AE679" s="18"/>
      <c r="AF679" s="18"/>
      <c r="AG679" s="18"/>
    </row>
    <row r="680" spans="1:33" ht="16.5" customHeight="1" x14ac:dyDescent="0.3">
      <c r="A680" s="18"/>
      <c r="B680" s="18"/>
      <c r="C680" s="191"/>
      <c r="D680" s="191"/>
      <c r="E680" s="18"/>
      <c r="F680" s="18"/>
      <c r="G680" s="18"/>
      <c r="H680" s="18"/>
      <c r="I680" s="18"/>
      <c r="J680" s="18"/>
      <c r="K680" s="18"/>
      <c r="L680" s="18"/>
      <c r="M680" s="18"/>
      <c r="N680" s="18"/>
      <c r="O680" s="18"/>
      <c r="P680" s="18"/>
      <c r="Q680" s="18"/>
      <c r="R680" s="18"/>
      <c r="S680" s="18"/>
      <c r="T680" s="18"/>
      <c r="U680" s="18"/>
      <c r="V680" s="18"/>
      <c r="W680" s="18"/>
      <c r="X680" s="18"/>
      <c r="Y680" s="18"/>
      <c r="Z680" s="18"/>
      <c r="AA680" s="18"/>
      <c r="AB680" s="18"/>
      <c r="AC680" s="18"/>
      <c r="AD680" s="18"/>
      <c r="AE680" s="18"/>
      <c r="AF680" s="18"/>
      <c r="AG680" s="18"/>
    </row>
    <row r="681" spans="1:33" ht="16.5" customHeight="1" x14ac:dyDescent="0.3">
      <c r="A681" s="18"/>
      <c r="B681" s="18"/>
      <c r="C681" s="191"/>
      <c r="D681" s="191"/>
      <c r="E681" s="18"/>
      <c r="F681" s="18"/>
      <c r="G681" s="18"/>
      <c r="H681" s="18"/>
      <c r="I681" s="18"/>
      <c r="J681" s="18"/>
      <c r="K681" s="18"/>
      <c r="L681" s="18"/>
      <c r="M681" s="18"/>
      <c r="N681" s="18"/>
      <c r="O681" s="18"/>
      <c r="P681" s="18"/>
      <c r="Q681" s="18"/>
      <c r="R681" s="18"/>
      <c r="S681" s="18"/>
      <c r="T681" s="18"/>
      <c r="U681" s="18"/>
      <c r="V681" s="18"/>
      <c r="W681" s="18"/>
      <c r="X681" s="18"/>
      <c r="Y681" s="18"/>
      <c r="Z681" s="18"/>
      <c r="AA681" s="18"/>
      <c r="AB681" s="18"/>
      <c r="AC681" s="18"/>
      <c r="AD681" s="18"/>
      <c r="AE681" s="18"/>
      <c r="AF681" s="18"/>
      <c r="AG681" s="18"/>
    </row>
    <row r="682" spans="1:33" ht="16.5" customHeight="1" x14ac:dyDescent="0.3">
      <c r="A682" s="18"/>
      <c r="B682" s="18"/>
      <c r="C682" s="191"/>
      <c r="D682" s="191"/>
      <c r="E682" s="18"/>
      <c r="F682" s="18"/>
      <c r="G682" s="18"/>
      <c r="H682" s="18"/>
      <c r="I682" s="18"/>
      <c r="J682" s="18"/>
      <c r="K682" s="18"/>
      <c r="L682" s="18"/>
      <c r="M682" s="18"/>
      <c r="N682" s="18"/>
      <c r="O682" s="18"/>
      <c r="P682" s="18"/>
      <c r="Q682" s="18"/>
      <c r="R682" s="18"/>
      <c r="S682" s="18"/>
      <c r="T682" s="18"/>
      <c r="U682" s="18"/>
      <c r="V682" s="18"/>
      <c r="W682" s="18"/>
      <c r="X682" s="18"/>
      <c r="Y682" s="18"/>
      <c r="Z682" s="18"/>
      <c r="AA682" s="18"/>
      <c r="AB682" s="18"/>
      <c r="AC682" s="18"/>
      <c r="AD682" s="18"/>
      <c r="AE682" s="18"/>
      <c r="AF682" s="18"/>
      <c r="AG682" s="18"/>
    </row>
    <row r="683" spans="1:33" ht="16.5" customHeight="1" x14ac:dyDescent="0.3">
      <c r="A683" s="18"/>
      <c r="B683" s="18"/>
      <c r="C683" s="191"/>
      <c r="D683" s="191"/>
      <c r="E683" s="18"/>
      <c r="F683" s="18"/>
      <c r="G683" s="18"/>
      <c r="H683" s="18"/>
      <c r="I683" s="18"/>
      <c r="J683" s="18"/>
      <c r="K683" s="18"/>
      <c r="L683" s="18"/>
      <c r="M683" s="18"/>
      <c r="N683" s="18"/>
      <c r="O683" s="18"/>
      <c r="P683" s="18"/>
      <c r="Q683" s="18"/>
      <c r="R683" s="18"/>
      <c r="S683" s="18"/>
      <c r="T683" s="18"/>
      <c r="U683" s="18"/>
      <c r="V683" s="18"/>
      <c r="W683" s="18"/>
      <c r="X683" s="18"/>
      <c r="Y683" s="18"/>
      <c r="Z683" s="18"/>
      <c r="AA683" s="18"/>
      <c r="AB683" s="18"/>
      <c r="AC683" s="18"/>
      <c r="AD683" s="18"/>
      <c r="AE683" s="18"/>
      <c r="AF683" s="18"/>
      <c r="AG683" s="18"/>
    </row>
    <row r="684" spans="1:33" ht="16.5" customHeight="1" x14ac:dyDescent="0.3">
      <c r="A684" s="18"/>
      <c r="B684" s="18"/>
      <c r="C684" s="191"/>
      <c r="D684" s="191"/>
      <c r="E684" s="18"/>
      <c r="F684" s="18"/>
      <c r="G684" s="18"/>
      <c r="H684" s="18"/>
      <c r="I684" s="18"/>
      <c r="J684" s="18"/>
      <c r="K684" s="18"/>
      <c r="L684" s="18"/>
      <c r="M684" s="18"/>
      <c r="N684" s="18"/>
      <c r="O684" s="18"/>
      <c r="P684" s="18"/>
      <c r="Q684" s="18"/>
      <c r="R684" s="18"/>
      <c r="S684" s="18"/>
      <c r="T684" s="18"/>
      <c r="U684" s="18"/>
      <c r="V684" s="18"/>
      <c r="W684" s="18"/>
      <c r="X684" s="18"/>
      <c r="Y684" s="18"/>
      <c r="Z684" s="18"/>
      <c r="AA684" s="18"/>
      <c r="AB684" s="18"/>
      <c r="AC684" s="18"/>
      <c r="AD684" s="18"/>
      <c r="AE684" s="18"/>
      <c r="AF684" s="18"/>
      <c r="AG684" s="18"/>
    </row>
    <row r="685" spans="1:33" ht="16.5" customHeight="1" x14ac:dyDescent="0.3">
      <c r="A685" s="18"/>
      <c r="B685" s="18"/>
      <c r="C685" s="191"/>
      <c r="D685" s="191"/>
      <c r="E685" s="18"/>
      <c r="F685" s="18"/>
      <c r="G685" s="18"/>
      <c r="H685" s="18"/>
      <c r="I685" s="18"/>
      <c r="J685" s="18"/>
      <c r="K685" s="18"/>
      <c r="L685" s="18"/>
      <c r="M685" s="18"/>
      <c r="N685" s="18"/>
      <c r="O685" s="18"/>
      <c r="P685" s="18"/>
      <c r="Q685" s="18"/>
      <c r="R685" s="18"/>
      <c r="S685" s="18"/>
      <c r="T685" s="18"/>
      <c r="U685" s="18"/>
      <c r="V685" s="18"/>
      <c r="W685" s="18"/>
      <c r="X685" s="18"/>
      <c r="Y685" s="18"/>
      <c r="Z685" s="18"/>
      <c r="AA685" s="18"/>
      <c r="AB685" s="18"/>
      <c r="AC685" s="18"/>
      <c r="AD685" s="18"/>
      <c r="AE685" s="18"/>
      <c r="AF685" s="18"/>
      <c r="AG685" s="18"/>
    </row>
    <row r="686" spans="1:33" ht="16.5" customHeight="1" x14ac:dyDescent="0.3">
      <c r="A686" s="18"/>
      <c r="B686" s="18"/>
      <c r="C686" s="191"/>
      <c r="D686" s="191"/>
      <c r="E686" s="18"/>
      <c r="F686" s="18"/>
      <c r="G686" s="18"/>
      <c r="H686" s="18"/>
      <c r="I686" s="18"/>
      <c r="J686" s="18"/>
      <c r="K686" s="18"/>
      <c r="L686" s="18"/>
      <c r="M686" s="18"/>
      <c r="N686" s="18"/>
      <c r="O686" s="18"/>
      <c r="P686" s="18"/>
      <c r="Q686" s="18"/>
      <c r="R686" s="18"/>
      <c r="S686" s="18"/>
      <c r="T686" s="18"/>
      <c r="U686" s="18"/>
      <c r="V686" s="18"/>
      <c r="W686" s="18"/>
      <c r="X686" s="18"/>
      <c r="Y686" s="18"/>
      <c r="Z686" s="18"/>
      <c r="AA686" s="18"/>
      <c r="AB686" s="18"/>
      <c r="AC686" s="18"/>
      <c r="AD686" s="18"/>
      <c r="AE686" s="18"/>
      <c r="AF686" s="18"/>
      <c r="AG686" s="18"/>
    </row>
    <row r="687" spans="1:33" ht="16.5" customHeight="1" x14ac:dyDescent="0.3">
      <c r="A687" s="18"/>
      <c r="B687" s="18"/>
      <c r="C687" s="191"/>
      <c r="D687" s="191"/>
      <c r="E687" s="18"/>
      <c r="F687" s="18"/>
      <c r="G687" s="18"/>
      <c r="H687" s="18"/>
      <c r="I687" s="18"/>
      <c r="J687" s="18"/>
      <c r="K687" s="18"/>
      <c r="L687" s="18"/>
      <c r="M687" s="18"/>
      <c r="N687" s="18"/>
      <c r="O687" s="18"/>
      <c r="P687" s="18"/>
      <c r="Q687" s="18"/>
      <c r="R687" s="18"/>
      <c r="S687" s="18"/>
      <c r="T687" s="18"/>
      <c r="U687" s="18"/>
      <c r="V687" s="18"/>
      <c r="W687" s="18"/>
      <c r="X687" s="18"/>
      <c r="Y687" s="18"/>
      <c r="Z687" s="18"/>
      <c r="AA687" s="18"/>
      <c r="AB687" s="18"/>
      <c r="AC687" s="18"/>
      <c r="AD687" s="18"/>
      <c r="AE687" s="18"/>
      <c r="AF687" s="18"/>
      <c r="AG687" s="18"/>
    </row>
    <row r="688" spans="1:33" ht="16.5" customHeight="1" x14ac:dyDescent="0.3">
      <c r="A688" s="18"/>
      <c r="B688" s="18"/>
      <c r="C688" s="191"/>
      <c r="D688" s="191"/>
      <c r="E688" s="18"/>
      <c r="F688" s="18"/>
      <c r="G688" s="18"/>
      <c r="H688" s="18"/>
      <c r="I688" s="18"/>
      <c r="J688" s="18"/>
      <c r="K688" s="18"/>
      <c r="L688" s="18"/>
      <c r="M688" s="18"/>
      <c r="N688" s="18"/>
      <c r="O688" s="18"/>
      <c r="P688" s="18"/>
      <c r="Q688" s="18"/>
      <c r="R688" s="18"/>
      <c r="S688" s="18"/>
      <c r="T688" s="18"/>
      <c r="U688" s="18"/>
      <c r="V688" s="18"/>
      <c r="W688" s="18"/>
      <c r="X688" s="18"/>
      <c r="Y688" s="18"/>
      <c r="Z688" s="18"/>
      <c r="AA688" s="18"/>
      <c r="AB688" s="18"/>
      <c r="AC688" s="18"/>
      <c r="AD688" s="18"/>
      <c r="AE688" s="18"/>
      <c r="AF688" s="18"/>
      <c r="AG688" s="18"/>
    </row>
    <row r="689" spans="1:33" ht="16.5" customHeight="1" x14ac:dyDescent="0.3">
      <c r="A689" s="18"/>
      <c r="B689" s="18"/>
      <c r="C689" s="191"/>
      <c r="D689" s="191"/>
      <c r="E689" s="18"/>
      <c r="F689" s="18"/>
      <c r="G689" s="18"/>
      <c r="H689" s="18"/>
      <c r="I689" s="18"/>
      <c r="J689" s="18"/>
      <c r="K689" s="18"/>
      <c r="L689" s="18"/>
      <c r="M689" s="18"/>
      <c r="N689" s="18"/>
      <c r="O689" s="18"/>
      <c r="P689" s="18"/>
      <c r="Q689" s="18"/>
      <c r="R689" s="18"/>
      <c r="S689" s="18"/>
      <c r="T689" s="18"/>
      <c r="U689" s="18"/>
      <c r="V689" s="18"/>
      <c r="W689" s="18"/>
      <c r="X689" s="18"/>
      <c r="Y689" s="18"/>
      <c r="Z689" s="18"/>
      <c r="AA689" s="18"/>
      <c r="AB689" s="18"/>
      <c r="AC689" s="18"/>
      <c r="AD689" s="18"/>
      <c r="AE689" s="18"/>
      <c r="AF689" s="18"/>
      <c r="AG689" s="18"/>
    </row>
    <row r="690" spans="1:33" ht="16.5" customHeight="1" x14ac:dyDescent="0.3">
      <c r="A690" s="18"/>
      <c r="B690" s="18"/>
      <c r="C690" s="191"/>
      <c r="D690" s="191"/>
      <c r="E690" s="18"/>
      <c r="F690" s="18"/>
      <c r="G690" s="18"/>
      <c r="H690" s="18"/>
      <c r="I690" s="18"/>
      <c r="J690" s="18"/>
      <c r="K690" s="18"/>
      <c r="L690" s="18"/>
      <c r="M690" s="18"/>
      <c r="N690" s="18"/>
      <c r="O690" s="18"/>
      <c r="P690" s="18"/>
      <c r="Q690" s="18"/>
      <c r="R690" s="18"/>
      <c r="S690" s="18"/>
      <c r="T690" s="18"/>
      <c r="U690" s="18"/>
      <c r="V690" s="18"/>
      <c r="W690" s="18"/>
      <c r="X690" s="18"/>
      <c r="Y690" s="18"/>
      <c r="Z690" s="18"/>
      <c r="AA690" s="18"/>
      <c r="AB690" s="18"/>
      <c r="AC690" s="18"/>
      <c r="AD690" s="18"/>
      <c r="AE690" s="18"/>
      <c r="AF690" s="18"/>
      <c r="AG690" s="18"/>
    </row>
    <row r="691" spans="1:33" ht="16.5" customHeight="1" x14ac:dyDescent="0.3">
      <c r="A691" s="18"/>
      <c r="B691" s="18"/>
      <c r="C691" s="191"/>
      <c r="D691" s="191"/>
      <c r="E691" s="18"/>
      <c r="F691" s="18"/>
      <c r="G691" s="18"/>
      <c r="H691" s="18"/>
      <c r="I691" s="18"/>
      <c r="J691" s="18"/>
      <c r="K691" s="18"/>
      <c r="L691" s="18"/>
      <c r="M691" s="18"/>
      <c r="N691" s="18"/>
      <c r="O691" s="18"/>
      <c r="P691" s="18"/>
      <c r="Q691" s="18"/>
      <c r="R691" s="18"/>
      <c r="S691" s="18"/>
      <c r="T691" s="18"/>
      <c r="U691" s="18"/>
      <c r="V691" s="18"/>
      <c r="W691" s="18"/>
      <c r="X691" s="18"/>
      <c r="Y691" s="18"/>
      <c r="Z691" s="18"/>
      <c r="AA691" s="18"/>
      <c r="AB691" s="18"/>
      <c r="AC691" s="18"/>
      <c r="AD691" s="18"/>
      <c r="AE691" s="18"/>
      <c r="AF691" s="18"/>
      <c r="AG691" s="18"/>
    </row>
    <row r="692" spans="1:33" ht="16.5" customHeight="1" x14ac:dyDescent="0.3">
      <c r="A692" s="18"/>
      <c r="B692" s="18"/>
      <c r="C692" s="191"/>
      <c r="D692" s="191"/>
      <c r="E692" s="18"/>
      <c r="F692" s="18"/>
      <c r="G692" s="18"/>
      <c r="H692" s="18"/>
      <c r="I692" s="18"/>
      <c r="J692" s="18"/>
      <c r="K692" s="18"/>
      <c r="L692" s="18"/>
      <c r="M692" s="18"/>
      <c r="N692" s="18"/>
      <c r="O692" s="18"/>
      <c r="P692" s="18"/>
      <c r="Q692" s="18"/>
      <c r="R692" s="18"/>
      <c r="S692" s="18"/>
      <c r="T692" s="18"/>
      <c r="U692" s="18"/>
      <c r="V692" s="18"/>
      <c r="W692" s="18"/>
      <c r="X692" s="18"/>
      <c r="Y692" s="18"/>
      <c r="Z692" s="18"/>
      <c r="AA692" s="18"/>
      <c r="AB692" s="18"/>
      <c r="AC692" s="18"/>
      <c r="AD692" s="18"/>
      <c r="AE692" s="18"/>
      <c r="AF692" s="18"/>
      <c r="AG692" s="18"/>
    </row>
    <row r="693" spans="1:33" ht="16.5" customHeight="1" x14ac:dyDescent="0.3">
      <c r="A693" s="18"/>
      <c r="B693" s="18"/>
      <c r="C693" s="191"/>
      <c r="D693" s="191"/>
      <c r="E693" s="18"/>
      <c r="F693" s="18"/>
      <c r="G693" s="18"/>
      <c r="H693" s="18"/>
      <c r="I693" s="18"/>
      <c r="J693" s="18"/>
      <c r="K693" s="18"/>
      <c r="L693" s="18"/>
      <c r="M693" s="18"/>
      <c r="N693" s="18"/>
      <c r="O693" s="18"/>
      <c r="P693" s="18"/>
      <c r="Q693" s="18"/>
      <c r="R693" s="18"/>
      <c r="S693" s="18"/>
      <c r="T693" s="18"/>
      <c r="U693" s="18"/>
      <c r="V693" s="18"/>
      <c r="W693" s="18"/>
      <c r="X693" s="18"/>
      <c r="Y693" s="18"/>
      <c r="Z693" s="18"/>
      <c r="AA693" s="18"/>
      <c r="AB693" s="18"/>
      <c r="AC693" s="18"/>
      <c r="AD693" s="18"/>
      <c r="AE693" s="18"/>
      <c r="AF693" s="18"/>
      <c r="AG693" s="18"/>
    </row>
    <row r="694" spans="1:33" ht="16.5" customHeight="1" x14ac:dyDescent="0.3">
      <c r="A694" s="18"/>
      <c r="B694" s="18"/>
      <c r="C694" s="191"/>
      <c r="D694" s="191"/>
      <c r="E694" s="18"/>
      <c r="F694" s="18"/>
      <c r="G694" s="18"/>
      <c r="H694" s="18"/>
      <c r="I694" s="18"/>
      <c r="J694" s="18"/>
      <c r="K694" s="18"/>
      <c r="L694" s="18"/>
      <c r="M694" s="18"/>
      <c r="N694" s="18"/>
      <c r="O694" s="18"/>
      <c r="P694" s="18"/>
      <c r="Q694" s="18"/>
      <c r="R694" s="18"/>
      <c r="S694" s="18"/>
      <c r="T694" s="18"/>
      <c r="U694" s="18"/>
      <c r="V694" s="18"/>
      <c r="W694" s="18"/>
      <c r="X694" s="18"/>
      <c r="Y694" s="18"/>
      <c r="Z694" s="18"/>
      <c r="AA694" s="18"/>
      <c r="AB694" s="18"/>
      <c r="AC694" s="18"/>
      <c r="AD694" s="18"/>
      <c r="AE694" s="18"/>
      <c r="AF694" s="18"/>
      <c r="AG694" s="18"/>
    </row>
    <row r="695" spans="1:33" ht="16.5" customHeight="1" x14ac:dyDescent="0.3">
      <c r="A695" s="18"/>
      <c r="B695" s="18"/>
      <c r="C695" s="191"/>
      <c r="D695" s="191"/>
      <c r="E695" s="18"/>
      <c r="F695" s="18"/>
      <c r="G695" s="18"/>
      <c r="H695" s="18"/>
      <c r="I695" s="18"/>
      <c r="J695" s="18"/>
      <c r="K695" s="18"/>
      <c r="L695" s="18"/>
      <c r="M695" s="18"/>
      <c r="N695" s="18"/>
      <c r="O695" s="18"/>
      <c r="P695" s="18"/>
      <c r="Q695" s="18"/>
      <c r="R695" s="18"/>
      <c r="S695" s="18"/>
      <c r="T695" s="18"/>
      <c r="U695" s="18"/>
      <c r="V695" s="18"/>
      <c r="W695" s="18"/>
      <c r="X695" s="18"/>
      <c r="Y695" s="18"/>
      <c r="Z695" s="18"/>
      <c r="AA695" s="18"/>
      <c r="AB695" s="18"/>
      <c r="AC695" s="18"/>
      <c r="AD695" s="18"/>
      <c r="AE695" s="18"/>
      <c r="AF695" s="18"/>
      <c r="AG695" s="18"/>
    </row>
    <row r="696" spans="1:33" ht="16.5" customHeight="1" x14ac:dyDescent="0.3">
      <c r="A696" s="18"/>
      <c r="B696" s="18"/>
      <c r="C696" s="191"/>
      <c r="D696" s="191"/>
      <c r="E696" s="18"/>
      <c r="F696" s="18"/>
      <c r="G696" s="18"/>
      <c r="H696" s="18"/>
      <c r="I696" s="18"/>
      <c r="J696" s="18"/>
      <c r="K696" s="18"/>
      <c r="L696" s="18"/>
      <c r="M696" s="18"/>
      <c r="N696" s="18"/>
      <c r="O696" s="18"/>
      <c r="P696" s="18"/>
      <c r="Q696" s="18"/>
      <c r="R696" s="18"/>
      <c r="S696" s="18"/>
      <c r="T696" s="18"/>
      <c r="U696" s="18"/>
      <c r="V696" s="18"/>
      <c r="W696" s="18"/>
      <c r="X696" s="18"/>
      <c r="Y696" s="18"/>
      <c r="Z696" s="18"/>
      <c r="AA696" s="18"/>
      <c r="AB696" s="18"/>
      <c r="AC696" s="18"/>
      <c r="AD696" s="18"/>
      <c r="AE696" s="18"/>
      <c r="AF696" s="18"/>
      <c r="AG696" s="18"/>
    </row>
    <row r="697" spans="1:33" ht="16.5" customHeight="1" x14ac:dyDescent="0.3">
      <c r="A697" s="18"/>
      <c r="B697" s="18"/>
      <c r="C697" s="191"/>
      <c r="D697" s="191"/>
      <c r="E697" s="18"/>
      <c r="F697" s="18"/>
      <c r="G697" s="18"/>
      <c r="H697" s="18"/>
      <c r="I697" s="18"/>
      <c r="J697" s="18"/>
      <c r="K697" s="18"/>
      <c r="L697" s="18"/>
      <c r="M697" s="18"/>
      <c r="N697" s="18"/>
      <c r="O697" s="18"/>
      <c r="P697" s="18"/>
      <c r="Q697" s="18"/>
      <c r="R697" s="18"/>
      <c r="S697" s="18"/>
      <c r="T697" s="18"/>
      <c r="U697" s="18"/>
      <c r="V697" s="18"/>
      <c r="W697" s="18"/>
      <c r="X697" s="18"/>
      <c r="Y697" s="18"/>
      <c r="Z697" s="18"/>
      <c r="AA697" s="18"/>
      <c r="AB697" s="18"/>
      <c r="AC697" s="18"/>
      <c r="AD697" s="18"/>
      <c r="AE697" s="18"/>
      <c r="AF697" s="18"/>
      <c r="AG697" s="18"/>
    </row>
    <row r="698" spans="1:33" ht="16.5" customHeight="1" x14ac:dyDescent="0.3">
      <c r="A698" s="18"/>
      <c r="B698" s="18"/>
      <c r="C698" s="191"/>
      <c r="D698" s="191"/>
      <c r="E698" s="18"/>
      <c r="F698" s="18"/>
      <c r="G698" s="18"/>
      <c r="H698" s="18"/>
      <c r="I698" s="18"/>
      <c r="J698" s="18"/>
      <c r="K698" s="18"/>
      <c r="L698" s="18"/>
      <c r="M698" s="18"/>
      <c r="N698" s="18"/>
      <c r="O698" s="18"/>
      <c r="P698" s="18"/>
      <c r="Q698" s="18"/>
      <c r="R698" s="18"/>
      <c r="S698" s="18"/>
      <c r="T698" s="18"/>
      <c r="U698" s="18"/>
      <c r="V698" s="18"/>
      <c r="W698" s="18"/>
      <c r="X698" s="18"/>
      <c r="Y698" s="18"/>
      <c r="Z698" s="18"/>
      <c r="AA698" s="18"/>
      <c r="AB698" s="18"/>
      <c r="AC698" s="18"/>
      <c r="AD698" s="18"/>
      <c r="AE698" s="18"/>
      <c r="AF698" s="18"/>
      <c r="AG698" s="18"/>
    </row>
    <row r="699" spans="1:33" ht="16.5" customHeight="1" x14ac:dyDescent="0.3">
      <c r="A699" s="18"/>
      <c r="B699" s="18"/>
      <c r="C699" s="191"/>
      <c r="D699" s="191"/>
      <c r="E699" s="18"/>
      <c r="F699" s="18"/>
      <c r="G699" s="18"/>
      <c r="H699" s="18"/>
      <c r="I699" s="18"/>
      <c r="J699" s="18"/>
      <c r="K699" s="18"/>
      <c r="L699" s="18"/>
      <c r="M699" s="18"/>
      <c r="N699" s="18"/>
      <c r="O699" s="18"/>
      <c r="P699" s="18"/>
      <c r="Q699" s="18"/>
      <c r="R699" s="18"/>
      <c r="S699" s="18"/>
      <c r="T699" s="18"/>
      <c r="U699" s="18"/>
      <c r="V699" s="18"/>
      <c r="W699" s="18"/>
      <c r="X699" s="18"/>
      <c r="Y699" s="18"/>
      <c r="Z699" s="18"/>
      <c r="AA699" s="18"/>
      <c r="AB699" s="18"/>
      <c r="AC699" s="18"/>
      <c r="AD699" s="18"/>
      <c r="AE699" s="18"/>
      <c r="AF699" s="18"/>
      <c r="AG699" s="18"/>
    </row>
    <row r="700" spans="1:33" ht="16.5" customHeight="1" x14ac:dyDescent="0.3">
      <c r="A700" s="18"/>
      <c r="B700" s="18"/>
      <c r="C700" s="191"/>
      <c r="D700" s="191"/>
      <c r="E700" s="18"/>
      <c r="F700" s="18"/>
      <c r="G700" s="18"/>
      <c r="H700" s="18"/>
      <c r="I700" s="18"/>
      <c r="J700" s="18"/>
      <c r="K700" s="18"/>
      <c r="L700" s="18"/>
      <c r="M700" s="18"/>
      <c r="N700" s="18"/>
      <c r="O700" s="18"/>
      <c r="P700" s="18"/>
      <c r="Q700" s="18"/>
      <c r="R700" s="18"/>
      <c r="S700" s="18"/>
      <c r="T700" s="18"/>
      <c r="U700" s="18"/>
      <c r="V700" s="18"/>
      <c r="W700" s="18"/>
      <c r="X700" s="18"/>
      <c r="Y700" s="18"/>
      <c r="Z700" s="18"/>
      <c r="AA700" s="18"/>
      <c r="AB700" s="18"/>
      <c r="AC700" s="18"/>
      <c r="AD700" s="18"/>
      <c r="AE700" s="18"/>
      <c r="AF700" s="18"/>
      <c r="AG700" s="18"/>
    </row>
    <row r="701" spans="1:33" ht="16.5" customHeight="1" x14ac:dyDescent="0.3">
      <c r="A701" s="18"/>
      <c r="B701" s="18"/>
      <c r="C701" s="191"/>
      <c r="D701" s="191"/>
      <c r="E701" s="18"/>
      <c r="F701" s="18"/>
      <c r="G701" s="18"/>
      <c r="H701" s="18"/>
      <c r="I701" s="18"/>
      <c r="J701" s="18"/>
      <c r="K701" s="18"/>
      <c r="L701" s="18"/>
      <c r="M701" s="18"/>
      <c r="N701" s="18"/>
      <c r="O701" s="18"/>
      <c r="P701" s="18"/>
      <c r="Q701" s="18"/>
      <c r="R701" s="18"/>
      <c r="S701" s="18"/>
      <c r="T701" s="18"/>
      <c r="U701" s="18"/>
      <c r="V701" s="18"/>
      <c r="W701" s="18"/>
      <c r="X701" s="18"/>
      <c r="Y701" s="18"/>
      <c r="Z701" s="18"/>
      <c r="AA701" s="18"/>
      <c r="AB701" s="18"/>
      <c r="AC701" s="18"/>
      <c r="AD701" s="18"/>
      <c r="AE701" s="18"/>
      <c r="AF701" s="18"/>
      <c r="AG701" s="18"/>
    </row>
    <row r="702" spans="1:33" ht="16.5" customHeight="1" x14ac:dyDescent="0.3">
      <c r="A702" s="18"/>
      <c r="B702" s="18"/>
      <c r="C702" s="191"/>
      <c r="D702" s="191"/>
      <c r="E702" s="18"/>
      <c r="F702" s="18"/>
      <c r="G702" s="18"/>
      <c r="H702" s="18"/>
      <c r="I702" s="18"/>
      <c r="J702" s="18"/>
      <c r="K702" s="18"/>
      <c r="L702" s="18"/>
      <c r="M702" s="18"/>
      <c r="N702" s="18"/>
      <c r="O702" s="18"/>
      <c r="P702" s="18"/>
      <c r="Q702" s="18"/>
      <c r="R702" s="18"/>
      <c r="S702" s="18"/>
      <c r="T702" s="18"/>
      <c r="U702" s="18"/>
      <c r="V702" s="18"/>
      <c r="W702" s="18"/>
      <c r="X702" s="18"/>
      <c r="Y702" s="18"/>
      <c r="Z702" s="18"/>
      <c r="AA702" s="18"/>
      <c r="AB702" s="18"/>
      <c r="AC702" s="18"/>
      <c r="AD702" s="18"/>
      <c r="AE702" s="18"/>
      <c r="AF702" s="18"/>
      <c r="AG702" s="18"/>
    </row>
    <row r="703" spans="1:33" ht="16.5" customHeight="1" x14ac:dyDescent="0.3">
      <c r="A703" s="18"/>
      <c r="B703" s="18"/>
      <c r="C703" s="191"/>
      <c r="D703" s="191"/>
      <c r="E703" s="18"/>
      <c r="F703" s="18"/>
      <c r="G703" s="18"/>
      <c r="H703" s="18"/>
      <c r="I703" s="18"/>
      <c r="J703" s="18"/>
      <c r="K703" s="18"/>
      <c r="L703" s="18"/>
      <c r="M703" s="18"/>
      <c r="N703" s="18"/>
      <c r="O703" s="18"/>
      <c r="P703" s="18"/>
      <c r="Q703" s="18"/>
      <c r="R703" s="18"/>
      <c r="S703" s="18"/>
      <c r="T703" s="18"/>
      <c r="U703" s="18"/>
      <c r="V703" s="18"/>
      <c r="W703" s="18"/>
      <c r="X703" s="18"/>
      <c r="Y703" s="18"/>
      <c r="Z703" s="18"/>
      <c r="AA703" s="18"/>
      <c r="AB703" s="18"/>
      <c r="AC703" s="18"/>
      <c r="AD703" s="18"/>
      <c r="AE703" s="18"/>
      <c r="AF703" s="18"/>
      <c r="AG703" s="18"/>
    </row>
    <row r="704" spans="1:33" ht="16.5" customHeight="1" x14ac:dyDescent="0.3">
      <c r="A704" s="18"/>
      <c r="B704" s="18"/>
      <c r="C704" s="191"/>
      <c r="D704" s="191"/>
      <c r="E704" s="18"/>
      <c r="F704" s="18"/>
      <c r="G704" s="18"/>
      <c r="H704" s="18"/>
      <c r="I704" s="18"/>
      <c r="J704" s="18"/>
      <c r="K704" s="18"/>
      <c r="L704" s="18"/>
      <c r="M704" s="18"/>
      <c r="N704" s="18"/>
      <c r="O704" s="18"/>
      <c r="P704" s="18"/>
      <c r="Q704" s="18"/>
      <c r="R704" s="18"/>
      <c r="S704" s="18"/>
      <c r="T704" s="18"/>
      <c r="U704" s="18"/>
      <c r="V704" s="18"/>
      <c r="W704" s="18"/>
      <c r="X704" s="18"/>
      <c r="Y704" s="18"/>
      <c r="Z704" s="18"/>
      <c r="AA704" s="18"/>
      <c r="AB704" s="18"/>
      <c r="AC704" s="18"/>
      <c r="AD704" s="18"/>
      <c r="AE704" s="18"/>
      <c r="AF704" s="18"/>
      <c r="AG704" s="18"/>
    </row>
    <row r="705" spans="1:33" ht="16.5" customHeight="1" x14ac:dyDescent="0.3">
      <c r="A705" s="18"/>
      <c r="B705" s="18"/>
      <c r="C705" s="191"/>
      <c r="D705" s="191"/>
      <c r="E705" s="18"/>
      <c r="F705" s="18"/>
      <c r="G705" s="18"/>
      <c r="H705" s="18"/>
      <c r="I705" s="18"/>
      <c r="J705" s="18"/>
      <c r="K705" s="18"/>
      <c r="L705" s="18"/>
      <c r="M705" s="18"/>
      <c r="N705" s="18"/>
      <c r="O705" s="18"/>
      <c r="P705" s="18"/>
      <c r="Q705" s="18"/>
      <c r="R705" s="18"/>
      <c r="S705" s="18"/>
      <c r="T705" s="18"/>
      <c r="U705" s="18"/>
      <c r="V705" s="18"/>
      <c r="W705" s="18"/>
      <c r="X705" s="18"/>
      <c r="Y705" s="18"/>
      <c r="Z705" s="18"/>
      <c r="AA705" s="18"/>
      <c r="AB705" s="18"/>
      <c r="AC705" s="18"/>
      <c r="AD705" s="18"/>
      <c r="AE705" s="18"/>
      <c r="AF705" s="18"/>
      <c r="AG705" s="18"/>
    </row>
    <row r="706" spans="1:33" ht="16.5" customHeight="1" x14ac:dyDescent="0.3">
      <c r="A706" s="18"/>
      <c r="B706" s="18"/>
      <c r="C706" s="191"/>
      <c r="D706" s="191"/>
      <c r="E706" s="18"/>
      <c r="F706" s="18"/>
      <c r="G706" s="18"/>
      <c r="H706" s="18"/>
      <c r="I706" s="18"/>
      <c r="J706" s="18"/>
      <c r="K706" s="18"/>
      <c r="L706" s="18"/>
      <c r="M706" s="18"/>
      <c r="N706" s="18"/>
      <c r="O706" s="18"/>
      <c r="P706" s="18"/>
      <c r="Q706" s="18"/>
      <c r="R706" s="18"/>
      <c r="S706" s="18"/>
      <c r="T706" s="18"/>
      <c r="U706" s="18"/>
      <c r="V706" s="18"/>
      <c r="W706" s="18"/>
      <c r="X706" s="18"/>
      <c r="Y706" s="18"/>
      <c r="Z706" s="18"/>
      <c r="AA706" s="18"/>
      <c r="AB706" s="18"/>
      <c r="AC706" s="18"/>
      <c r="AD706" s="18"/>
      <c r="AE706" s="18"/>
      <c r="AF706" s="18"/>
      <c r="AG706" s="18"/>
    </row>
    <row r="707" spans="1:33" ht="16.5" customHeight="1" x14ac:dyDescent="0.3">
      <c r="A707" s="18"/>
      <c r="B707" s="18"/>
      <c r="C707" s="191"/>
      <c r="D707" s="191"/>
      <c r="E707" s="18"/>
      <c r="F707" s="18"/>
      <c r="G707" s="18"/>
      <c r="H707" s="18"/>
      <c r="I707" s="18"/>
      <c r="J707" s="18"/>
      <c r="K707" s="18"/>
      <c r="L707" s="18"/>
      <c r="M707" s="18"/>
      <c r="N707" s="18"/>
      <c r="O707" s="18"/>
      <c r="P707" s="18"/>
      <c r="Q707" s="18"/>
      <c r="R707" s="18"/>
      <c r="S707" s="18"/>
      <c r="T707" s="18"/>
      <c r="U707" s="18"/>
      <c r="V707" s="18"/>
      <c r="W707" s="18"/>
      <c r="X707" s="18"/>
      <c r="Y707" s="18"/>
      <c r="Z707" s="18"/>
      <c r="AA707" s="18"/>
      <c r="AB707" s="18"/>
      <c r="AC707" s="18"/>
      <c r="AD707" s="18"/>
      <c r="AE707" s="18"/>
      <c r="AF707" s="18"/>
      <c r="AG707" s="18"/>
    </row>
    <row r="708" spans="1:33" ht="16.5" customHeight="1" x14ac:dyDescent="0.3">
      <c r="A708" s="18"/>
      <c r="B708" s="18"/>
      <c r="C708" s="191"/>
      <c r="D708" s="191"/>
      <c r="E708" s="18"/>
      <c r="F708" s="18"/>
      <c r="G708" s="18"/>
      <c r="H708" s="18"/>
      <c r="I708" s="18"/>
      <c r="J708" s="18"/>
      <c r="K708" s="18"/>
      <c r="L708" s="18"/>
      <c r="M708" s="18"/>
      <c r="N708" s="18"/>
      <c r="O708" s="18"/>
      <c r="P708" s="18"/>
      <c r="Q708" s="18"/>
      <c r="R708" s="18"/>
      <c r="S708" s="18"/>
      <c r="T708" s="18"/>
      <c r="U708" s="18"/>
      <c r="V708" s="18"/>
      <c r="W708" s="18"/>
      <c r="X708" s="18"/>
      <c r="Y708" s="18"/>
      <c r="Z708" s="18"/>
      <c r="AA708" s="18"/>
      <c r="AB708" s="18"/>
      <c r="AC708" s="18"/>
      <c r="AD708" s="18"/>
      <c r="AE708" s="18"/>
      <c r="AF708" s="18"/>
      <c r="AG708" s="18"/>
    </row>
    <row r="709" spans="1:33" ht="16.5" customHeight="1" x14ac:dyDescent="0.3">
      <c r="A709" s="18"/>
      <c r="B709" s="18"/>
      <c r="C709" s="191"/>
      <c r="D709" s="191"/>
      <c r="E709" s="18"/>
      <c r="F709" s="18"/>
      <c r="G709" s="18"/>
      <c r="H709" s="18"/>
      <c r="I709" s="18"/>
      <c r="J709" s="18"/>
      <c r="K709" s="18"/>
      <c r="L709" s="18"/>
      <c r="M709" s="18"/>
      <c r="N709" s="18"/>
      <c r="O709" s="18"/>
      <c r="P709" s="18"/>
      <c r="Q709" s="18"/>
      <c r="R709" s="18"/>
      <c r="S709" s="18"/>
      <c r="T709" s="18"/>
      <c r="U709" s="18"/>
      <c r="V709" s="18"/>
      <c r="W709" s="18"/>
      <c r="X709" s="18"/>
      <c r="Y709" s="18"/>
      <c r="Z709" s="18"/>
      <c r="AA709" s="18"/>
      <c r="AB709" s="18"/>
      <c r="AC709" s="18"/>
      <c r="AD709" s="18"/>
      <c r="AE709" s="18"/>
      <c r="AF709" s="18"/>
      <c r="AG709" s="18"/>
    </row>
    <row r="710" spans="1:33" ht="16.5" customHeight="1" x14ac:dyDescent="0.3">
      <c r="A710" s="18"/>
      <c r="B710" s="18"/>
      <c r="C710" s="191"/>
      <c r="D710" s="191"/>
      <c r="E710" s="18"/>
      <c r="F710" s="18"/>
      <c r="G710" s="18"/>
      <c r="H710" s="18"/>
      <c r="I710" s="18"/>
      <c r="J710" s="18"/>
      <c r="K710" s="18"/>
      <c r="L710" s="18"/>
      <c r="M710" s="18"/>
      <c r="N710" s="18"/>
      <c r="O710" s="18"/>
      <c r="P710" s="18"/>
      <c r="Q710" s="18"/>
      <c r="R710" s="18"/>
      <c r="S710" s="18"/>
      <c r="T710" s="18"/>
      <c r="U710" s="18"/>
      <c r="V710" s="18"/>
      <c r="W710" s="18"/>
      <c r="X710" s="18"/>
      <c r="Y710" s="18"/>
      <c r="Z710" s="18"/>
      <c r="AA710" s="18"/>
      <c r="AB710" s="18"/>
      <c r="AC710" s="18"/>
      <c r="AD710" s="18"/>
      <c r="AE710" s="18"/>
      <c r="AF710" s="18"/>
      <c r="AG710" s="18"/>
    </row>
    <row r="711" spans="1:33" ht="16.5" customHeight="1" x14ac:dyDescent="0.3">
      <c r="A711" s="18"/>
      <c r="B711" s="18"/>
      <c r="C711" s="191"/>
      <c r="D711" s="191"/>
      <c r="E711" s="18"/>
      <c r="F711" s="18"/>
      <c r="G711" s="18"/>
      <c r="H711" s="18"/>
      <c r="I711" s="18"/>
      <c r="J711" s="18"/>
      <c r="K711" s="18"/>
      <c r="L711" s="18"/>
      <c r="M711" s="18"/>
      <c r="N711" s="18"/>
      <c r="O711" s="18"/>
      <c r="P711" s="18"/>
      <c r="Q711" s="18"/>
      <c r="R711" s="18"/>
      <c r="S711" s="18"/>
      <c r="T711" s="18"/>
      <c r="U711" s="18"/>
      <c r="V711" s="18"/>
      <c r="W711" s="18"/>
      <c r="X711" s="18"/>
      <c r="Y711" s="18"/>
      <c r="Z711" s="18"/>
      <c r="AA711" s="18"/>
      <c r="AB711" s="18"/>
      <c r="AC711" s="18"/>
      <c r="AD711" s="18"/>
      <c r="AE711" s="18"/>
      <c r="AF711" s="18"/>
      <c r="AG711" s="18"/>
    </row>
    <row r="712" spans="1:33" ht="16.5" customHeight="1" x14ac:dyDescent="0.3">
      <c r="A712" s="18"/>
      <c r="B712" s="18"/>
      <c r="C712" s="191"/>
      <c r="D712" s="191"/>
      <c r="E712" s="18"/>
      <c r="F712" s="18"/>
      <c r="G712" s="18"/>
      <c r="H712" s="18"/>
      <c r="I712" s="18"/>
      <c r="J712" s="18"/>
      <c r="K712" s="18"/>
      <c r="L712" s="18"/>
      <c r="M712" s="18"/>
      <c r="N712" s="18"/>
      <c r="O712" s="18"/>
      <c r="P712" s="18"/>
      <c r="Q712" s="18"/>
      <c r="R712" s="18"/>
      <c r="S712" s="18"/>
      <c r="T712" s="18"/>
      <c r="U712" s="18"/>
      <c r="V712" s="18"/>
      <c r="W712" s="18"/>
      <c r="X712" s="18"/>
      <c r="Y712" s="18"/>
      <c r="Z712" s="18"/>
      <c r="AA712" s="18"/>
      <c r="AB712" s="18"/>
      <c r="AC712" s="18"/>
      <c r="AD712" s="18"/>
      <c r="AE712" s="18"/>
      <c r="AF712" s="18"/>
      <c r="AG712" s="18"/>
    </row>
    <row r="713" spans="1:33" ht="16.5" customHeight="1" x14ac:dyDescent="0.3">
      <c r="A713" s="18"/>
      <c r="B713" s="18"/>
      <c r="C713" s="191"/>
      <c r="D713" s="191"/>
      <c r="E713" s="18"/>
      <c r="F713" s="18"/>
      <c r="G713" s="18"/>
      <c r="H713" s="18"/>
      <c r="I713" s="18"/>
      <c r="J713" s="18"/>
      <c r="K713" s="18"/>
      <c r="L713" s="18"/>
      <c r="M713" s="18"/>
      <c r="N713" s="18"/>
      <c r="O713" s="18"/>
      <c r="P713" s="18"/>
      <c r="Q713" s="18"/>
      <c r="R713" s="18"/>
      <c r="S713" s="18"/>
      <c r="T713" s="18"/>
      <c r="U713" s="18"/>
      <c r="V713" s="18"/>
      <c r="W713" s="18"/>
      <c r="X713" s="18"/>
      <c r="Y713" s="18"/>
      <c r="Z713" s="18"/>
      <c r="AA713" s="18"/>
      <c r="AB713" s="18"/>
      <c r="AC713" s="18"/>
      <c r="AD713" s="18"/>
      <c r="AE713" s="18"/>
      <c r="AF713" s="18"/>
      <c r="AG713" s="18"/>
    </row>
    <row r="714" spans="1:33" ht="16.5" customHeight="1" x14ac:dyDescent="0.3">
      <c r="A714" s="18"/>
      <c r="B714" s="18"/>
      <c r="C714" s="191"/>
      <c r="D714" s="191"/>
      <c r="E714" s="18"/>
      <c r="F714" s="18"/>
      <c r="G714" s="18"/>
      <c r="H714" s="18"/>
      <c r="I714" s="18"/>
      <c r="J714" s="18"/>
      <c r="K714" s="18"/>
      <c r="L714" s="18"/>
      <c r="M714" s="18"/>
      <c r="N714" s="18"/>
      <c r="O714" s="18"/>
      <c r="P714" s="18"/>
      <c r="Q714" s="18"/>
      <c r="R714" s="18"/>
      <c r="S714" s="18"/>
      <c r="T714" s="18"/>
      <c r="U714" s="18"/>
      <c r="V714" s="18"/>
      <c r="W714" s="18"/>
      <c r="X714" s="18"/>
      <c r="Y714" s="18"/>
      <c r="Z714" s="18"/>
      <c r="AA714" s="18"/>
      <c r="AB714" s="18"/>
      <c r="AC714" s="18"/>
      <c r="AD714" s="18"/>
      <c r="AE714" s="18"/>
      <c r="AF714" s="18"/>
      <c r="AG714" s="18"/>
    </row>
    <row r="715" spans="1:33" ht="16.5" customHeight="1" x14ac:dyDescent="0.3">
      <c r="A715" s="18"/>
      <c r="B715" s="18"/>
      <c r="C715" s="191"/>
      <c r="D715" s="191"/>
      <c r="E715" s="18"/>
      <c r="F715" s="18"/>
      <c r="G715" s="18"/>
      <c r="H715" s="18"/>
      <c r="I715" s="18"/>
      <c r="J715" s="18"/>
      <c r="K715" s="18"/>
      <c r="L715" s="18"/>
      <c r="M715" s="18"/>
      <c r="N715" s="18"/>
      <c r="O715" s="18"/>
      <c r="P715" s="18"/>
      <c r="Q715" s="18"/>
      <c r="R715" s="18"/>
      <c r="S715" s="18"/>
      <c r="T715" s="18"/>
      <c r="U715" s="18"/>
      <c r="V715" s="18"/>
      <c r="W715" s="18"/>
      <c r="X715" s="18"/>
      <c r="Y715" s="18"/>
      <c r="Z715" s="18"/>
      <c r="AA715" s="18"/>
      <c r="AB715" s="18"/>
      <c r="AC715" s="18"/>
      <c r="AD715" s="18"/>
      <c r="AE715" s="18"/>
      <c r="AF715" s="18"/>
      <c r="AG715" s="18"/>
    </row>
    <row r="716" spans="1:33" ht="16.5" customHeight="1" x14ac:dyDescent="0.3">
      <c r="A716" s="18"/>
      <c r="B716" s="18"/>
      <c r="C716" s="191"/>
      <c r="D716" s="191"/>
      <c r="E716" s="18"/>
      <c r="F716" s="18"/>
      <c r="G716" s="18"/>
      <c r="H716" s="18"/>
      <c r="I716" s="18"/>
      <c r="J716" s="18"/>
      <c r="K716" s="18"/>
      <c r="L716" s="18"/>
      <c r="M716" s="18"/>
      <c r="N716" s="18"/>
      <c r="O716" s="18"/>
      <c r="P716" s="18"/>
      <c r="Q716" s="18"/>
      <c r="R716" s="18"/>
      <c r="S716" s="18"/>
      <c r="T716" s="18"/>
      <c r="U716" s="18"/>
      <c r="V716" s="18"/>
      <c r="W716" s="18"/>
      <c r="X716" s="18"/>
      <c r="Y716" s="18"/>
      <c r="Z716" s="18"/>
      <c r="AA716" s="18"/>
      <c r="AB716" s="18"/>
      <c r="AC716" s="18"/>
      <c r="AD716" s="18"/>
      <c r="AE716" s="18"/>
      <c r="AF716" s="18"/>
      <c r="AG716" s="18"/>
    </row>
    <row r="717" spans="1:33" ht="16.5" customHeight="1" x14ac:dyDescent="0.3">
      <c r="A717" s="18"/>
      <c r="B717" s="18"/>
      <c r="C717" s="191"/>
      <c r="D717" s="191"/>
      <c r="E717" s="18"/>
      <c r="F717" s="18"/>
      <c r="G717" s="18"/>
      <c r="H717" s="18"/>
      <c r="I717" s="18"/>
      <c r="J717" s="18"/>
      <c r="K717" s="18"/>
      <c r="L717" s="18"/>
      <c r="M717" s="18"/>
      <c r="N717" s="18"/>
      <c r="O717" s="18"/>
      <c r="P717" s="18"/>
      <c r="Q717" s="18"/>
      <c r="R717" s="18"/>
      <c r="S717" s="18"/>
      <c r="T717" s="18"/>
      <c r="U717" s="18"/>
      <c r="V717" s="18"/>
      <c r="W717" s="18"/>
      <c r="X717" s="18"/>
      <c r="Y717" s="18"/>
      <c r="Z717" s="18"/>
      <c r="AA717" s="18"/>
      <c r="AB717" s="18"/>
      <c r="AC717" s="18"/>
      <c r="AD717" s="18"/>
      <c r="AE717" s="18"/>
      <c r="AF717" s="18"/>
      <c r="AG717" s="18"/>
    </row>
    <row r="718" spans="1:33" ht="16.5" customHeight="1" x14ac:dyDescent="0.3">
      <c r="A718" s="18"/>
      <c r="B718" s="18"/>
      <c r="C718" s="191"/>
      <c r="D718" s="191"/>
      <c r="E718" s="18"/>
      <c r="F718" s="18"/>
      <c r="G718" s="18"/>
      <c r="H718" s="18"/>
      <c r="I718" s="18"/>
      <c r="J718" s="18"/>
      <c r="K718" s="18"/>
      <c r="L718" s="18"/>
      <c r="M718" s="18"/>
      <c r="N718" s="18"/>
      <c r="O718" s="18"/>
      <c r="P718" s="18"/>
      <c r="Q718" s="18"/>
      <c r="R718" s="18"/>
      <c r="S718" s="18"/>
      <c r="T718" s="18"/>
      <c r="U718" s="18"/>
      <c r="V718" s="18"/>
      <c r="W718" s="18"/>
      <c r="X718" s="18"/>
      <c r="Y718" s="18"/>
      <c r="Z718" s="18"/>
      <c r="AA718" s="18"/>
      <c r="AB718" s="18"/>
      <c r="AC718" s="18"/>
      <c r="AD718" s="18"/>
      <c r="AE718" s="18"/>
      <c r="AF718" s="18"/>
      <c r="AG718" s="18"/>
    </row>
    <row r="719" spans="1:33" ht="16.5" customHeight="1" x14ac:dyDescent="0.3">
      <c r="A719" s="18"/>
      <c r="B719" s="18"/>
      <c r="C719" s="191"/>
      <c r="D719" s="191"/>
      <c r="E719" s="18"/>
      <c r="F719" s="18"/>
      <c r="G719" s="18"/>
      <c r="H719" s="18"/>
      <c r="I719" s="18"/>
      <c r="J719" s="18"/>
      <c r="K719" s="18"/>
      <c r="L719" s="18"/>
      <c r="M719" s="18"/>
      <c r="N719" s="18"/>
      <c r="O719" s="18"/>
      <c r="P719" s="18"/>
      <c r="Q719" s="18"/>
      <c r="R719" s="18"/>
      <c r="S719" s="18"/>
      <c r="T719" s="18"/>
      <c r="U719" s="18"/>
      <c r="V719" s="18"/>
      <c r="W719" s="18"/>
      <c r="X719" s="18"/>
      <c r="Y719" s="18"/>
      <c r="Z719" s="18"/>
      <c r="AA719" s="18"/>
      <c r="AB719" s="18"/>
      <c r="AC719" s="18"/>
      <c r="AD719" s="18"/>
      <c r="AE719" s="18"/>
      <c r="AF719" s="18"/>
      <c r="AG719" s="18"/>
    </row>
    <row r="720" spans="1:33" ht="16.5" customHeight="1" x14ac:dyDescent="0.3">
      <c r="A720" s="18"/>
      <c r="B720" s="18"/>
      <c r="C720" s="191"/>
      <c r="D720" s="191"/>
      <c r="E720" s="18"/>
      <c r="F720" s="18"/>
      <c r="G720" s="18"/>
      <c r="H720" s="18"/>
      <c r="I720" s="18"/>
      <c r="J720" s="18"/>
      <c r="K720" s="18"/>
      <c r="L720" s="18"/>
      <c r="M720" s="18"/>
      <c r="N720" s="18"/>
      <c r="O720" s="18"/>
      <c r="P720" s="18"/>
      <c r="Q720" s="18"/>
      <c r="R720" s="18"/>
      <c r="S720" s="18"/>
      <c r="T720" s="18"/>
      <c r="U720" s="18"/>
      <c r="V720" s="18"/>
      <c r="W720" s="18"/>
      <c r="X720" s="18"/>
      <c r="Y720" s="18"/>
      <c r="Z720" s="18"/>
      <c r="AA720" s="18"/>
      <c r="AB720" s="18"/>
      <c r="AC720" s="18"/>
      <c r="AD720" s="18"/>
      <c r="AE720" s="18"/>
      <c r="AF720" s="18"/>
      <c r="AG720" s="18"/>
    </row>
    <row r="721" spans="1:33" ht="16.5" customHeight="1" x14ac:dyDescent="0.3">
      <c r="A721" s="18"/>
      <c r="B721" s="18"/>
      <c r="C721" s="191"/>
      <c r="D721" s="191"/>
      <c r="E721" s="18"/>
      <c r="F721" s="18"/>
      <c r="G721" s="18"/>
      <c r="H721" s="18"/>
      <c r="I721" s="18"/>
      <c r="J721" s="18"/>
      <c r="K721" s="18"/>
      <c r="L721" s="18"/>
      <c r="M721" s="18"/>
      <c r="N721" s="18"/>
      <c r="O721" s="18"/>
      <c r="P721" s="18"/>
      <c r="Q721" s="18"/>
      <c r="R721" s="18"/>
      <c r="S721" s="18"/>
      <c r="T721" s="18"/>
      <c r="U721" s="18"/>
      <c r="V721" s="18"/>
      <c r="W721" s="18"/>
      <c r="X721" s="18"/>
      <c r="Y721" s="18"/>
      <c r="Z721" s="18"/>
      <c r="AA721" s="18"/>
      <c r="AB721" s="18"/>
      <c r="AC721" s="18"/>
      <c r="AD721" s="18"/>
      <c r="AE721" s="18"/>
      <c r="AF721" s="18"/>
      <c r="AG721" s="18"/>
    </row>
    <row r="722" spans="1:33" ht="16.5" customHeight="1" x14ac:dyDescent="0.3">
      <c r="A722" s="18"/>
      <c r="B722" s="18"/>
      <c r="C722" s="191"/>
      <c r="D722" s="191"/>
      <c r="E722" s="18"/>
      <c r="F722" s="18"/>
      <c r="G722" s="18"/>
      <c r="H722" s="18"/>
      <c r="I722" s="18"/>
      <c r="J722" s="18"/>
      <c r="K722" s="18"/>
      <c r="L722" s="18"/>
      <c r="M722" s="18"/>
      <c r="N722" s="18"/>
      <c r="O722" s="18"/>
      <c r="P722" s="18"/>
      <c r="Q722" s="18"/>
      <c r="R722" s="18"/>
      <c r="S722" s="18"/>
      <c r="T722" s="18"/>
      <c r="U722" s="18"/>
      <c r="V722" s="18"/>
      <c r="W722" s="18"/>
      <c r="X722" s="18"/>
      <c r="Y722" s="18"/>
      <c r="Z722" s="18"/>
      <c r="AA722" s="18"/>
      <c r="AB722" s="18"/>
      <c r="AC722" s="18"/>
      <c r="AD722" s="18"/>
      <c r="AE722" s="18"/>
      <c r="AF722" s="18"/>
      <c r="AG722" s="18"/>
    </row>
    <row r="723" spans="1:33" ht="16.5" customHeight="1" x14ac:dyDescent="0.3">
      <c r="A723" s="18"/>
      <c r="B723" s="18"/>
      <c r="C723" s="191"/>
      <c r="D723" s="191"/>
      <c r="E723" s="18"/>
      <c r="F723" s="18"/>
      <c r="G723" s="18"/>
      <c r="H723" s="18"/>
      <c r="I723" s="18"/>
      <c r="J723" s="18"/>
      <c r="K723" s="18"/>
      <c r="L723" s="18"/>
      <c r="M723" s="18"/>
      <c r="N723" s="18"/>
      <c r="O723" s="18"/>
      <c r="P723" s="18"/>
      <c r="Q723" s="18"/>
      <c r="R723" s="18"/>
      <c r="S723" s="18"/>
      <c r="T723" s="18"/>
      <c r="U723" s="18"/>
      <c r="V723" s="18"/>
      <c r="W723" s="18"/>
      <c r="X723" s="18"/>
      <c r="Y723" s="18"/>
      <c r="Z723" s="18"/>
      <c r="AA723" s="18"/>
      <c r="AB723" s="18"/>
      <c r="AC723" s="18"/>
      <c r="AD723" s="18"/>
      <c r="AE723" s="18"/>
      <c r="AF723" s="18"/>
      <c r="AG723" s="18"/>
    </row>
    <row r="724" spans="1:33" ht="16.5" customHeight="1" x14ac:dyDescent="0.3">
      <c r="A724" s="18"/>
      <c r="B724" s="18"/>
      <c r="C724" s="191"/>
      <c r="D724" s="191"/>
      <c r="E724" s="18"/>
      <c r="F724" s="18"/>
      <c r="G724" s="18"/>
      <c r="H724" s="18"/>
      <c r="I724" s="18"/>
      <c r="J724" s="18"/>
      <c r="K724" s="18"/>
      <c r="L724" s="18"/>
      <c r="M724" s="18"/>
      <c r="N724" s="18"/>
      <c r="O724" s="18"/>
      <c r="P724" s="18"/>
      <c r="Q724" s="18"/>
      <c r="R724" s="18"/>
      <c r="S724" s="18"/>
      <c r="T724" s="18"/>
      <c r="U724" s="18"/>
      <c r="V724" s="18"/>
      <c r="W724" s="18"/>
      <c r="X724" s="18"/>
      <c r="Y724" s="18"/>
      <c r="Z724" s="18"/>
      <c r="AA724" s="18"/>
      <c r="AB724" s="18"/>
      <c r="AC724" s="18"/>
      <c r="AD724" s="18"/>
      <c r="AE724" s="18"/>
      <c r="AF724" s="18"/>
      <c r="AG724" s="18"/>
    </row>
    <row r="725" spans="1:33" ht="16.5" customHeight="1" x14ac:dyDescent="0.3">
      <c r="A725" s="18"/>
      <c r="B725" s="18"/>
      <c r="C725" s="191"/>
      <c r="D725" s="191"/>
      <c r="E725" s="18"/>
      <c r="F725" s="18"/>
      <c r="G725" s="18"/>
      <c r="H725" s="18"/>
      <c r="I725" s="18"/>
      <c r="J725" s="18"/>
      <c r="K725" s="18"/>
      <c r="L725" s="18"/>
      <c r="M725" s="18"/>
      <c r="N725" s="18"/>
      <c r="O725" s="18"/>
      <c r="P725" s="18"/>
      <c r="Q725" s="18"/>
      <c r="R725" s="18"/>
      <c r="S725" s="18"/>
      <c r="T725" s="18"/>
      <c r="U725" s="18"/>
      <c r="V725" s="18"/>
      <c r="W725" s="18"/>
      <c r="X725" s="18"/>
      <c r="Y725" s="18"/>
      <c r="Z725" s="18"/>
      <c r="AA725" s="18"/>
      <c r="AB725" s="18"/>
      <c r="AC725" s="18"/>
      <c r="AD725" s="18"/>
      <c r="AE725" s="18"/>
      <c r="AF725" s="18"/>
      <c r="AG725" s="18"/>
    </row>
    <row r="726" spans="1:33" ht="16.5" customHeight="1" x14ac:dyDescent="0.3">
      <c r="A726" s="18"/>
      <c r="B726" s="18"/>
      <c r="C726" s="191"/>
      <c r="D726" s="191"/>
      <c r="E726" s="18"/>
      <c r="F726" s="18"/>
      <c r="G726" s="18"/>
      <c r="H726" s="18"/>
      <c r="I726" s="18"/>
      <c r="J726" s="18"/>
      <c r="K726" s="18"/>
      <c r="L726" s="18"/>
      <c r="M726" s="18"/>
      <c r="N726" s="18"/>
      <c r="O726" s="18"/>
      <c r="P726" s="18"/>
      <c r="Q726" s="18"/>
      <c r="R726" s="18"/>
      <c r="S726" s="18"/>
      <c r="T726" s="18"/>
      <c r="U726" s="18"/>
      <c r="V726" s="18"/>
      <c r="W726" s="18"/>
      <c r="X726" s="18"/>
      <c r="Y726" s="18"/>
      <c r="Z726" s="18"/>
      <c r="AA726" s="18"/>
      <c r="AB726" s="18"/>
      <c r="AC726" s="18"/>
      <c r="AD726" s="18"/>
      <c r="AE726" s="18"/>
      <c r="AF726" s="18"/>
      <c r="AG726" s="18"/>
    </row>
    <row r="727" spans="1:33" ht="16.5" customHeight="1" x14ac:dyDescent="0.3">
      <c r="A727" s="18"/>
      <c r="B727" s="18"/>
      <c r="C727" s="191"/>
      <c r="D727" s="191"/>
      <c r="E727" s="18"/>
      <c r="F727" s="18"/>
      <c r="G727" s="18"/>
      <c r="H727" s="18"/>
      <c r="I727" s="18"/>
      <c r="J727" s="18"/>
      <c r="K727" s="18"/>
      <c r="L727" s="18"/>
      <c r="M727" s="18"/>
      <c r="N727" s="18"/>
      <c r="O727" s="18"/>
      <c r="P727" s="18"/>
      <c r="Q727" s="18"/>
      <c r="R727" s="18"/>
      <c r="S727" s="18"/>
      <c r="T727" s="18"/>
      <c r="U727" s="18"/>
      <c r="V727" s="18"/>
      <c r="W727" s="18"/>
      <c r="X727" s="18"/>
      <c r="Y727" s="18"/>
      <c r="Z727" s="18"/>
      <c r="AA727" s="18"/>
      <c r="AB727" s="18"/>
      <c r="AC727" s="18"/>
      <c r="AD727" s="18"/>
      <c r="AE727" s="18"/>
      <c r="AF727" s="18"/>
      <c r="AG727" s="18"/>
    </row>
    <row r="728" spans="1:33" ht="16.5" customHeight="1" x14ac:dyDescent="0.3">
      <c r="A728" s="18"/>
      <c r="B728" s="18"/>
      <c r="C728" s="191"/>
      <c r="D728" s="191"/>
      <c r="E728" s="18"/>
      <c r="F728" s="18"/>
      <c r="G728" s="18"/>
      <c r="H728" s="18"/>
      <c r="I728" s="18"/>
      <c r="J728" s="18"/>
      <c r="K728" s="18"/>
      <c r="L728" s="18"/>
      <c r="M728" s="18"/>
      <c r="N728" s="18"/>
      <c r="O728" s="18"/>
      <c r="P728" s="18"/>
      <c r="Q728" s="18"/>
      <c r="R728" s="18"/>
      <c r="S728" s="18"/>
      <c r="T728" s="18"/>
      <c r="U728" s="18"/>
      <c r="V728" s="18"/>
      <c r="W728" s="18"/>
      <c r="X728" s="18"/>
      <c r="Y728" s="18"/>
      <c r="Z728" s="18"/>
      <c r="AA728" s="18"/>
      <c r="AB728" s="18"/>
      <c r="AC728" s="18"/>
      <c r="AD728" s="18"/>
      <c r="AE728" s="18"/>
      <c r="AF728" s="18"/>
      <c r="AG728" s="18"/>
    </row>
    <row r="729" spans="1:33" ht="16.5" customHeight="1" x14ac:dyDescent="0.3">
      <c r="A729" s="18"/>
      <c r="B729" s="18"/>
      <c r="C729" s="191"/>
      <c r="D729" s="191"/>
      <c r="E729" s="18"/>
      <c r="F729" s="18"/>
      <c r="G729" s="18"/>
      <c r="H729" s="18"/>
      <c r="I729" s="18"/>
      <c r="J729" s="18"/>
      <c r="K729" s="18"/>
      <c r="L729" s="18"/>
      <c r="M729" s="18"/>
      <c r="N729" s="18"/>
      <c r="O729" s="18"/>
      <c r="P729" s="18"/>
      <c r="Q729" s="18"/>
      <c r="R729" s="18"/>
      <c r="S729" s="18"/>
      <c r="T729" s="18"/>
      <c r="U729" s="18"/>
      <c r="V729" s="18"/>
      <c r="W729" s="18"/>
      <c r="X729" s="18"/>
      <c r="Y729" s="18"/>
      <c r="Z729" s="18"/>
      <c r="AA729" s="18"/>
      <c r="AB729" s="18"/>
      <c r="AC729" s="18"/>
      <c r="AD729" s="18"/>
      <c r="AE729" s="18"/>
      <c r="AF729" s="18"/>
      <c r="AG729" s="18"/>
    </row>
    <row r="730" spans="1:33" ht="16.5" customHeight="1" x14ac:dyDescent="0.3">
      <c r="A730" s="18"/>
      <c r="B730" s="18"/>
      <c r="C730" s="191"/>
      <c r="D730" s="191"/>
      <c r="E730" s="18"/>
      <c r="F730" s="18"/>
      <c r="G730" s="18"/>
      <c r="H730" s="18"/>
      <c r="I730" s="18"/>
      <c r="J730" s="18"/>
      <c r="K730" s="18"/>
      <c r="L730" s="18"/>
      <c r="M730" s="18"/>
      <c r="N730" s="18"/>
      <c r="O730" s="18"/>
      <c r="P730" s="18"/>
      <c r="Q730" s="18"/>
      <c r="R730" s="18"/>
      <c r="S730" s="18"/>
      <c r="T730" s="18"/>
      <c r="U730" s="18"/>
      <c r="V730" s="18"/>
      <c r="W730" s="18"/>
      <c r="X730" s="18"/>
      <c r="Y730" s="18"/>
      <c r="Z730" s="18"/>
      <c r="AA730" s="18"/>
      <c r="AB730" s="18"/>
      <c r="AC730" s="18"/>
      <c r="AD730" s="18"/>
      <c r="AE730" s="18"/>
      <c r="AF730" s="18"/>
      <c r="AG730" s="18"/>
    </row>
    <row r="731" spans="1:33" ht="16.5" customHeight="1" x14ac:dyDescent="0.3">
      <c r="A731" s="18"/>
      <c r="B731" s="18"/>
      <c r="C731" s="191"/>
      <c r="D731" s="191"/>
      <c r="E731" s="18"/>
      <c r="F731" s="18"/>
      <c r="G731" s="18"/>
      <c r="H731" s="18"/>
      <c r="I731" s="18"/>
      <c r="J731" s="18"/>
      <c r="K731" s="18"/>
      <c r="L731" s="18"/>
      <c r="M731" s="18"/>
      <c r="N731" s="18"/>
      <c r="O731" s="18"/>
      <c r="P731" s="18"/>
      <c r="Q731" s="18"/>
      <c r="R731" s="18"/>
      <c r="S731" s="18"/>
      <c r="T731" s="18"/>
      <c r="U731" s="18"/>
      <c r="V731" s="18"/>
      <c r="W731" s="18"/>
      <c r="X731" s="18"/>
      <c r="Y731" s="18"/>
      <c r="Z731" s="18"/>
      <c r="AA731" s="18"/>
      <c r="AB731" s="18"/>
      <c r="AC731" s="18"/>
      <c r="AD731" s="18"/>
      <c r="AE731" s="18"/>
      <c r="AF731" s="18"/>
      <c r="AG731" s="18"/>
    </row>
    <row r="732" spans="1:33" ht="16.5" customHeight="1" x14ac:dyDescent="0.3">
      <c r="A732" s="18"/>
      <c r="B732" s="18"/>
      <c r="C732" s="191"/>
      <c r="D732" s="191"/>
      <c r="E732" s="18"/>
      <c r="F732" s="18"/>
      <c r="G732" s="18"/>
      <c r="H732" s="18"/>
      <c r="I732" s="18"/>
      <c r="J732" s="18"/>
      <c r="K732" s="18"/>
      <c r="L732" s="18"/>
      <c r="M732" s="18"/>
      <c r="N732" s="18"/>
      <c r="O732" s="18"/>
      <c r="P732" s="18"/>
      <c r="Q732" s="18"/>
      <c r="R732" s="18"/>
      <c r="S732" s="18"/>
      <c r="T732" s="18"/>
      <c r="U732" s="18"/>
      <c r="V732" s="18"/>
      <c r="W732" s="18"/>
      <c r="X732" s="18"/>
      <c r="Y732" s="18"/>
      <c r="Z732" s="18"/>
      <c r="AA732" s="18"/>
      <c r="AB732" s="18"/>
      <c r="AC732" s="18"/>
      <c r="AD732" s="18"/>
      <c r="AE732" s="18"/>
      <c r="AF732" s="18"/>
      <c r="AG732" s="18"/>
    </row>
    <row r="733" spans="1:33" ht="16.5" customHeight="1" x14ac:dyDescent="0.3">
      <c r="A733" s="18"/>
      <c r="B733" s="18"/>
      <c r="C733" s="191"/>
      <c r="D733" s="191"/>
      <c r="E733" s="18"/>
      <c r="F733" s="18"/>
      <c r="G733" s="18"/>
      <c r="H733" s="18"/>
      <c r="I733" s="18"/>
      <c r="J733" s="18"/>
      <c r="K733" s="18"/>
      <c r="L733" s="18"/>
      <c r="M733" s="18"/>
      <c r="N733" s="18"/>
      <c r="O733" s="18"/>
      <c r="P733" s="18"/>
      <c r="Q733" s="18"/>
      <c r="R733" s="18"/>
      <c r="S733" s="18"/>
      <c r="T733" s="18"/>
      <c r="U733" s="18"/>
      <c r="V733" s="18"/>
      <c r="W733" s="18"/>
      <c r="X733" s="18"/>
      <c r="Y733" s="18"/>
      <c r="Z733" s="18"/>
      <c r="AA733" s="18"/>
      <c r="AB733" s="18"/>
      <c r="AC733" s="18"/>
      <c r="AD733" s="18"/>
      <c r="AE733" s="18"/>
      <c r="AF733" s="18"/>
      <c r="AG733" s="18"/>
    </row>
    <row r="734" spans="1:33" ht="16.5" customHeight="1" x14ac:dyDescent="0.3">
      <c r="A734" s="18"/>
      <c r="B734" s="18"/>
      <c r="C734" s="191"/>
      <c r="D734" s="191"/>
      <c r="E734" s="18"/>
      <c r="F734" s="18"/>
      <c r="G734" s="18"/>
      <c r="H734" s="18"/>
      <c r="I734" s="18"/>
      <c r="J734" s="18"/>
      <c r="K734" s="18"/>
      <c r="L734" s="18"/>
      <c r="M734" s="18"/>
      <c r="N734" s="18"/>
      <c r="O734" s="18"/>
      <c r="P734" s="18"/>
      <c r="Q734" s="18"/>
      <c r="R734" s="18"/>
      <c r="S734" s="18"/>
      <c r="T734" s="18"/>
      <c r="U734" s="18"/>
      <c r="V734" s="18"/>
      <c r="W734" s="18"/>
      <c r="X734" s="18"/>
      <c r="Y734" s="18"/>
      <c r="Z734" s="18"/>
      <c r="AA734" s="18"/>
      <c r="AB734" s="18"/>
      <c r="AC734" s="18"/>
      <c r="AD734" s="18"/>
      <c r="AE734" s="18"/>
      <c r="AF734" s="18"/>
      <c r="AG734" s="18"/>
    </row>
    <row r="735" spans="1:33" ht="16.5" customHeight="1" x14ac:dyDescent="0.3">
      <c r="A735" s="18"/>
      <c r="B735" s="18"/>
      <c r="C735" s="191"/>
      <c r="D735" s="191"/>
      <c r="E735" s="18"/>
      <c r="F735" s="18"/>
      <c r="G735" s="18"/>
      <c r="H735" s="18"/>
      <c r="I735" s="18"/>
      <c r="J735" s="18"/>
      <c r="K735" s="18"/>
      <c r="L735" s="18"/>
      <c r="M735" s="18"/>
      <c r="N735" s="18"/>
      <c r="O735" s="18"/>
      <c r="P735" s="18"/>
      <c r="Q735" s="18"/>
      <c r="R735" s="18"/>
      <c r="S735" s="18"/>
      <c r="T735" s="18"/>
      <c r="U735" s="18"/>
      <c r="V735" s="18"/>
      <c r="W735" s="18"/>
      <c r="X735" s="18"/>
      <c r="Y735" s="18"/>
      <c r="Z735" s="18"/>
      <c r="AA735" s="18"/>
      <c r="AB735" s="18"/>
      <c r="AC735" s="18"/>
      <c r="AD735" s="18"/>
      <c r="AE735" s="18"/>
      <c r="AF735" s="18"/>
      <c r="AG735" s="18"/>
    </row>
    <row r="736" spans="1:33" ht="16.5" customHeight="1" x14ac:dyDescent="0.3">
      <c r="A736" s="18"/>
      <c r="B736" s="18"/>
      <c r="C736" s="191"/>
      <c r="D736" s="191"/>
      <c r="E736" s="18"/>
      <c r="F736" s="18"/>
      <c r="G736" s="18"/>
      <c r="H736" s="18"/>
      <c r="I736" s="18"/>
      <c r="J736" s="18"/>
      <c r="K736" s="18"/>
      <c r="L736" s="18"/>
      <c r="M736" s="18"/>
      <c r="N736" s="18"/>
      <c r="O736" s="18"/>
      <c r="P736" s="18"/>
      <c r="Q736" s="18"/>
      <c r="R736" s="18"/>
      <c r="S736" s="18"/>
      <c r="T736" s="18"/>
      <c r="U736" s="18"/>
      <c r="V736" s="18"/>
      <c r="W736" s="18"/>
      <c r="X736" s="18"/>
      <c r="Y736" s="18"/>
      <c r="Z736" s="18"/>
      <c r="AA736" s="18"/>
      <c r="AB736" s="18"/>
      <c r="AC736" s="18"/>
      <c r="AD736" s="18"/>
      <c r="AE736" s="18"/>
      <c r="AF736" s="18"/>
      <c r="AG736" s="18"/>
    </row>
    <row r="737" spans="1:33" ht="16.5" customHeight="1" x14ac:dyDescent="0.3">
      <c r="A737" s="18"/>
      <c r="B737" s="18"/>
      <c r="C737" s="191"/>
      <c r="D737" s="191"/>
      <c r="E737" s="18"/>
      <c r="F737" s="18"/>
      <c r="G737" s="18"/>
      <c r="H737" s="18"/>
      <c r="I737" s="18"/>
      <c r="J737" s="18"/>
      <c r="K737" s="18"/>
      <c r="L737" s="18"/>
      <c r="M737" s="18"/>
      <c r="N737" s="18"/>
      <c r="O737" s="18"/>
      <c r="P737" s="18"/>
      <c r="Q737" s="18"/>
      <c r="R737" s="18"/>
      <c r="S737" s="18"/>
      <c r="T737" s="18"/>
      <c r="U737" s="18"/>
      <c r="V737" s="18"/>
      <c r="W737" s="18"/>
      <c r="X737" s="18"/>
      <c r="Y737" s="18"/>
      <c r="Z737" s="18"/>
      <c r="AA737" s="18"/>
      <c r="AB737" s="18"/>
      <c r="AC737" s="18"/>
      <c r="AD737" s="18"/>
      <c r="AE737" s="18"/>
      <c r="AF737" s="18"/>
      <c r="AG737" s="18"/>
    </row>
    <row r="738" spans="1:33" ht="16.5" customHeight="1" x14ac:dyDescent="0.3">
      <c r="A738" s="18"/>
      <c r="B738" s="18"/>
      <c r="C738" s="191"/>
      <c r="D738" s="191"/>
      <c r="E738" s="18"/>
      <c r="F738" s="18"/>
      <c r="G738" s="18"/>
      <c r="H738" s="18"/>
      <c r="I738" s="18"/>
      <c r="J738" s="18"/>
      <c r="K738" s="18"/>
      <c r="L738" s="18"/>
      <c r="M738" s="18"/>
      <c r="N738" s="18"/>
      <c r="O738" s="18"/>
      <c r="P738" s="18"/>
      <c r="Q738" s="18"/>
      <c r="R738" s="18"/>
      <c r="S738" s="18"/>
      <c r="T738" s="18"/>
      <c r="U738" s="18"/>
      <c r="V738" s="18"/>
      <c r="W738" s="18"/>
      <c r="X738" s="18"/>
      <c r="Y738" s="18"/>
      <c r="Z738" s="18"/>
      <c r="AA738" s="18"/>
      <c r="AB738" s="18"/>
      <c r="AC738" s="18"/>
      <c r="AD738" s="18"/>
      <c r="AE738" s="18"/>
      <c r="AF738" s="18"/>
      <c r="AG738" s="18"/>
    </row>
    <row r="739" spans="1:33" ht="16.5" customHeight="1" x14ac:dyDescent="0.3">
      <c r="A739" s="18"/>
      <c r="B739" s="18"/>
      <c r="C739" s="191"/>
      <c r="D739" s="191"/>
      <c r="E739" s="18"/>
      <c r="F739" s="18"/>
      <c r="G739" s="18"/>
      <c r="H739" s="18"/>
      <c r="I739" s="18"/>
      <c r="J739" s="18"/>
      <c r="K739" s="18"/>
      <c r="L739" s="18"/>
      <c r="M739" s="18"/>
      <c r="N739" s="18"/>
      <c r="O739" s="18"/>
      <c r="P739" s="18"/>
      <c r="Q739" s="18"/>
      <c r="R739" s="18"/>
      <c r="S739" s="18"/>
      <c r="T739" s="18"/>
      <c r="U739" s="18"/>
      <c r="V739" s="18"/>
      <c r="W739" s="18"/>
      <c r="X739" s="18"/>
      <c r="Y739" s="18"/>
      <c r="Z739" s="18"/>
      <c r="AA739" s="18"/>
      <c r="AB739" s="18"/>
      <c r="AC739" s="18"/>
      <c r="AD739" s="18"/>
      <c r="AE739" s="18"/>
      <c r="AF739" s="18"/>
      <c r="AG739" s="18"/>
    </row>
    <row r="740" spans="1:33" ht="16.5" customHeight="1" x14ac:dyDescent="0.3">
      <c r="A740" s="18"/>
      <c r="B740" s="18"/>
      <c r="C740" s="191"/>
      <c r="D740" s="191"/>
      <c r="E740" s="18"/>
      <c r="F740" s="18"/>
      <c r="G740" s="18"/>
      <c r="H740" s="18"/>
      <c r="I740" s="18"/>
      <c r="J740" s="18"/>
      <c r="K740" s="18"/>
      <c r="L740" s="18"/>
      <c r="M740" s="18"/>
      <c r="N740" s="18"/>
      <c r="O740" s="18"/>
      <c r="P740" s="18"/>
      <c r="Q740" s="18"/>
      <c r="R740" s="18"/>
      <c r="S740" s="18"/>
      <c r="T740" s="18"/>
      <c r="U740" s="18"/>
      <c r="V740" s="18"/>
      <c r="W740" s="18"/>
      <c r="X740" s="18"/>
      <c r="Y740" s="18"/>
      <c r="Z740" s="18"/>
      <c r="AA740" s="18"/>
      <c r="AB740" s="18"/>
      <c r="AC740" s="18"/>
      <c r="AD740" s="18"/>
      <c r="AE740" s="18"/>
      <c r="AF740" s="18"/>
      <c r="AG740" s="18"/>
    </row>
    <row r="741" spans="1:33" ht="16.5" customHeight="1" x14ac:dyDescent="0.3">
      <c r="A741" s="18"/>
      <c r="B741" s="18"/>
      <c r="C741" s="191"/>
      <c r="D741" s="191"/>
      <c r="E741" s="18"/>
      <c r="F741" s="18"/>
      <c r="G741" s="18"/>
      <c r="H741" s="18"/>
      <c r="I741" s="18"/>
      <c r="J741" s="18"/>
      <c r="K741" s="18"/>
      <c r="L741" s="18"/>
      <c r="M741" s="18"/>
      <c r="N741" s="18"/>
      <c r="O741" s="18"/>
      <c r="P741" s="18"/>
      <c r="Q741" s="18"/>
      <c r="R741" s="18"/>
      <c r="S741" s="18"/>
      <c r="T741" s="18"/>
      <c r="U741" s="18"/>
      <c r="V741" s="18"/>
      <c r="W741" s="18"/>
      <c r="X741" s="18"/>
      <c r="Y741" s="18"/>
      <c r="Z741" s="18"/>
      <c r="AA741" s="18"/>
      <c r="AB741" s="18"/>
      <c r="AC741" s="18"/>
      <c r="AD741" s="18"/>
      <c r="AE741" s="18"/>
      <c r="AF741" s="18"/>
      <c r="AG741" s="18"/>
    </row>
    <row r="742" spans="1:33" ht="16.5" customHeight="1" x14ac:dyDescent="0.3">
      <c r="A742" s="18"/>
      <c r="B742" s="18"/>
      <c r="C742" s="191"/>
      <c r="D742" s="191"/>
      <c r="E742" s="18"/>
      <c r="F742" s="18"/>
      <c r="G742" s="18"/>
      <c r="H742" s="18"/>
      <c r="I742" s="18"/>
      <c r="J742" s="18"/>
      <c r="K742" s="18"/>
      <c r="L742" s="18"/>
      <c r="M742" s="18"/>
      <c r="N742" s="18"/>
      <c r="O742" s="18"/>
      <c r="P742" s="18"/>
      <c r="Q742" s="18"/>
      <c r="R742" s="18"/>
      <c r="S742" s="18"/>
      <c r="T742" s="18"/>
      <c r="U742" s="18"/>
      <c r="V742" s="18"/>
      <c r="W742" s="18"/>
      <c r="X742" s="18"/>
      <c r="Y742" s="18"/>
      <c r="Z742" s="18"/>
      <c r="AA742" s="18"/>
      <c r="AB742" s="18"/>
      <c r="AC742" s="18"/>
      <c r="AD742" s="18"/>
      <c r="AE742" s="18"/>
      <c r="AF742" s="18"/>
      <c r="AG742" s="18"/>
    </row>
    <row r="743" spans="1:33" ht="16.5" customHeight="1" x14ac:dyDescent="0.3">
      <c r="A743" s="18"/>
      <c r="B743" s="18"/>
      <c r="C743" s="191"/>
      <c r="D743" s="191"/>
      <c r="E743" s="18"/>
      <c r="F743" s="18"/>
      <c r="G743" s="18"/>
      <c r="H743" s="18"/>
      <c r="I743" s="18"/>
      <c r="J743" s="18"/>
      <c r="K743" s="18"/>
      <c r="L743" s="18"/>
      <c r="M743" s="18"/>
      <c r="N743" s="18"/>
      <c r="O743" s="18"/>
      <c r="P743" s="18"/>
      <c r="Q743" s="18"/>
      <c r="R743" s="18"/>
      <c r="S743" s="18"/>
      <c r="T743" s="18"/>
      <c r="U743" s="18"/>
      <c r="V743" s="18"/>
      <c r="W743" s="18"/>
      <c r="X743" s="18"/>
      <c r="Y743" s="18"/>
      <c r="Z743" s="18"/>
      <c r="AA743" s="18"/>
      <c r="AB743" s="18"/>
      <c r="AC743" s="18"/>
      <c r="AD743" s="18"/>
      <c r="AE743" s="18"/>
      <c r="AF743" s="18"/>
      <c r="AG743" s="18"/>
    </row>
    <row r="744" spans="1:33" ht="16.5" customHeight="1" x14ac:dyDescent="0.3">
      <c r="A744" s="18"/>
      <c r="B744" s="18"/>
      <c r="C744" s="191"/>
      <c r="D744" s="191"/>
      <c r="E744" s="18"/>
      <c r="F744" s="18"/>
      <c r="G744" s="18"/>
      <c r="H744" s="18"/>
      <c r="I744" s="18"/>
      <c r="J744" s="18"/>
      <c r="K744" s="18"/>
      <c r="L744" s="18"/>
      <c r="M744" s="18"/>
      <c r="N744" s="18"/>
      <c r="O744" s="18"/>
      <c r="P744" s="18"/>
      <c r="Q744" s="18"/>
      <c r="R744" s="18"/>
      <c r="S744" s="18"/>
      <c r="T744" s="18"/>
      <c r="U744" s="18"/>
      <c r="V744" s="18"/>
      <c r="W744" s="18"/>
      <c r="X744" s="18"/>
      <c r="Y744" s="18"/>
      <c r="Z744" s="18"/>
      <c r="AA744" s="18"/>
      <c r="AB744" s="18"/>
      <c r="AC744" s="18"/>
      <c r="AD744" s="18"/>
      <c r="AE744" s="18"/>
      <c r="AF744" s="18"/>
      <c r="AG744" s="18"/>
    </row>
    <row r="745" spans="1:33" ht="16.5" customHeight="1" x14ac:dyDescent="0.3">
      <c r="A745" s="18"/>
      <c r="B745" s="18"/>
      <c r="C745" s="191"/>
      <c r="D745" s="191"/>
      <c r="E745" s="18"/>
      <c r="F745" s="18"/>
      <c r="G745" s="18"/>
      <c r="H745" s="18"/>
      <c r="I745" s="18"/>
      <c r="J745" s="18"/>
      <c r="K745" s="18"/>
      <c r="L745" s="18"/>
      <c r="M745" s="18"/>
      <c r="N745" s="18"/>
      <c r="O745" s="18"/>
      <c r="P745" s="18"/>
      <c r="Q745" s="18"/>
      <c r="R745" s="18"/>
      <c r="S745" s="18"/>
      <c r="T745" s="18"/>
      <c r="U745" s="18"/>
      <c r="V745" s="18"/>
      <c r="W745" s="18"/>
      <c r="X745" s="18"/>
      <c r="Y745" s="18"/>
      <c r="Z745" s="18"/>
      <c r="AA745" s="18"/>
      <c r="AB745" s="18"/>
      <c r="AC745" s="18"/>
      <c r="AD745" s="18"/>
      <c r="AE745" s="18"/>
      <c r="AF745" s="18"/>
      <c r="AG745" s="18"/>
    </row>
    <row r="746" spans="1:33" ht="16.5" customHeight="1" x14ac:dyDescent="0.3">
      <c r="A746" s="18"/>
      <c r="B746" s="18"/>
      <c r="C746" s="191"/>
      <c r="D746" s="191"/>
      <c r="E746" s="18"/>
      <c r="F746" s="18"/>
      <c r="G746" s="18"/>
      <c r="H746" s="18"/>
      <c r="I746" s="18"/>
      <c r="J746" s="18"/>
      <c r="K746" s="18"/>
      <c r="L746" s="18"/>
      <c r="M746" s="18"/>
      <c r="N746" s="18"/>
      <c r="O746" s="18"/>
      <c r="P746" s="18"/>
      <c r="Q746" s="18"/>
      <c r="R746" s="18"/>
      <c r="S746" s="18"/>
      <c r="T746" s="18"/>
      <c r="U746" s="18"/>
      <c r="V746" s="18"/>
      <c r="W746" s="18"/>
      <c r="X746" s="18"/>
      <c r="Y746" s="18"/>
      <c r="Z746" s="18"/>
      <c r="AA746" s="18"/>
      <c r="AB746" s="18"/>
      <c r="AC746" s="18"/>
      <c r="AD746" s="18"/>
      <c r="AE746" s="18"/>
      <c r="AF746" s="18"/>
      <c r="AG746" s="18"/>
    </row>
    <row r="747" spans="1:33" ht="16.5" customHeight="1" x14ac:dyDescent="0.3">
      <c r="A747" s="18"/>
      <c r="B747" s="18"/>
      <c r="C747" s="191"/>
      <c r="D747" s="191"/>
      <c r="E747" s="18"/>
      <c r="F747" s="18"/>
      <c r="G747" s="18"/>
      <c r="H747" s="18"/>
      <c r="I747" s="18"/>
      <c r="J747" s="18"/>
      <c r="K747" s="18"/>
      <c r="L747" s="18"/>
      <c r="M747" s="18"/>
      <c r="N747" s="18"/>
      <c r="O747" s="18"/>
      <c r="P747" s="18"/>
      <c r="Q747" s="18"/>
      <c r="R747" s="18"/>
      <c r="S747" s="18"/>
      <c r="T747" s="18"/>
      <c r="U747" s="18"/>
      <c r="V747" s="18"/>
      <c r="W747" s="18"/>
      <c r="X747" s="18"/>
      <c r="Y747" s="18"/>
      <c r="Z747" s="18"/>
      <c r="AA747" s="18"/>
      <c r="AB747" s="18"/>
      <c r="AC747" s="18"/>
      <c r="AD747" s="18"/>
      <c r="AE747" s="18"/>
      <c r="AF747" s="18"/>
      <c r="AG747" s="18"/>
    </row>
    <row r="748" spans="1:33" ht="16.5" customHeight="1" x14ac:dyDescent="0.3">
      <c r="A748" s="18"/>
      <c r="B748" s="18"/>
      <c r="C748" s="191"/>
      <c r="D748" s="191"/>
      <c r="E748" s="18"/>
      <c r="F748" s="18"/>
      <c r="G748" s="18"/>
      <c r="H748" s="18"/>
      <c r="I748" s="18"/>
      <c r="J748" s="18"/>
      <c r="K748" s="18"/>
      <c r="L748" s="18"/>
      <c r="M748" s="18"/>
      <c r="N748" s="18"/>
      <c r="O748" s="18"/>
      <c r="P748" s="18"/>
      <c r="Q748" s="18"/>
      <c r="R748" s="18"/>
      <c r="S748" s="18"/>
      <c r="T748" s="18"/>
      <c r="U748" s="18"/>
      <c r="V748" s="18"/>
      <c r="W748" s="18"/>
      <c r="X748" s="18"/>
      <c r="Y748" s="18"/>
      <c r="Z748" s="18"/>
      <c r="AA748" s="18"/>
      <c r="AB748" s="18"/>
      <c r="AC748" s="18"/>
      <c r="AD748" s="18"/>
      <c r="AE748" s="18"/>
      <c r="AF748" s="18"/>
      <c r="AG748" s="18"/>
    </row>
    <row r="749" spans="1:33" ht="16.5" customHeight="1" x14ac:dyDescent="0.3">
      <c r="A749" s="18"/>
      <c r="B749" s="18"/>
      <c r="C749" s="191"/>
      <c r="D749" s="191"/>
      <c r="E749" s="18"/>
      <c r="F749" s="18"/>
      <c r="G749" s="18"/>
      <c r="H749" s="18"/>
      <c r="I749" s="18"/>
      <c r="J749" s="18"/>
      <c r="K749" s="18"/>
      <c r="L749" s="18"/>
      <c r="M749" s="18"/>
      <c r="N749" s="18"/>
      <c r="O749" s="18"/>
      <c r="P749" s="18"/>
      <c r="Q749" s="18"/>
      <c r="R749" s="18"/>
      <c r="S749" s="18"/>
      <c r="T749" s="18"/>
      <c r="U749" s="18"/>
      <c r="V749" s="18"/>
      <c r="W749" s="18"/>
      <c r="X749" s="18"/>
      <c r="Y749" s="18"/>
      <c r="Z749" s="18"/>
      <c r="AA749" s="18"/>
      <c r="AB749" s="18"/>
      <c r="AC749" s="18"/>
      <c r="AD749" s="18"/>
      <c r="AE749" s="18"/>
      <c r="AF749" s="18"/>
      <c r="AG749" s="18"/>
    </row>
    <row r="750" spans="1:33" ht="16.5" customHeight="1" x14ac:dyDescent="0.3">
      <c r="A750" s="18"/>
      <c r="B750" s="18"/>
      <c r="C750" s="191"/>
      <c r="D750" s="191"/>
      <c r="E750" s="18"/>
      <c r="F750" s="18"/>
      <c r="G750" s="18"/>
      <c r="H750" s="18"/>
      <c r="I750" s="18"/>
      <c r="J750" s="18"/>
      <c r="K750" s="18"/>
      <c r="L750" s="18"/>
      <c r="M750" s="18"/>
      <c r="N750" s="18"/>
      <c r="O750" s="18"/>
      <c r="P750" s="18"/>
      <c r="Q750" s="18"/>
      <c r="R750" s="18"/>
      <c r="S750" s="18"/>
      <c r="T750" s="18"/>
      <c r="U750" s="18"/>
      <c r="V750" s="18"/>
      <c r="W750" s="18"/>
      <c r="X750" s="18"/>
      <c r="Y750" s="18"/>
      <c r="Z750" s="18"/>
      <c r="AA750" s="18"/>
      <c r="AB750" s="18"/>
      <c r="AC750" s="18"/>
      <c r="AD750" s="18"/>
      <c r="AE750" s="18"/>
      <c r="AF750" s="18"/>
      <c r="AG750" s="18"/>
    </row>
    <row r="751" spans="1:33" ht="16.5" customHeight="1" x14ac:dyDescent="0.3">
      <c r="A751" s="18"/>
      <c r="B751" s="18"/>
      <c r="C751" s="191"/>
      <c r="D751" s="191"/>
      <c r="E751" s="18"/>
      <c r="F751" s="18"/>
      <c r="G751" s="18"/>
      <c r="H751" s="18"/>
      <c r="I751" s="18"/>
      <c r="J751" s="18"/>
      <c r="K751" s="18"/>
      <c r="L751" s="18"/>
      <c r="M751" s="18"/>
      <c r="N751" s="18"/>
      <c r="O751" s="18"/>
      <c r="P751" s="18"/>
      <c r="Q751" s="18"/>
      <c r="R751" s="18"/>
      <c r="S751" s="18"/>
      <c r="T751" s="18"/>
      <c r="U751" s="18"/>
      <c r="V751" s="18"/>
      <c r="W751" s="18"/>
      <c r="X751" s="18"/>
      <c r="Y751" s="18"/>
      <c r="Z751" s="18"/>
      <c r="AA751" s="18"/>
      <c r="AB751" s="18"/>
      <c r="AC751" s="18"/>
      <c r="AD751" s="18"/>
      <c r="AE751" s="18"/>
      <c r="AF751" s="18"/>
      <c r="AG751" s="18"/>
    </row>
    <row r="752" spans="1:33" ht="16.5" customHeight="1" x14ac:dyDescent="0.3">
      <c r="A752" s="18"/>
      <c r="B752" s="18"/>
      <c r="C752" s="191"/>
      <c r="D752" s="191"/>
      <c r="E752" s="18"/>
      <c r="F752" s="18"/>
      <c r="G752" s="18"/>
      <c r="H752" s="18"/>
      <c r="I752" s="18"/>
      <c r="J752" s="18"/>
      <c r="K752" s="18"/>
      <c r="L752" s="18"/>
      <c r="M752" s="18"/>
      <c r="N752" s="18"/>
      <c r="O752" s="18"/>
      <c r="P752" s="18"/>
      <c r="Q752" s="18"/>
      <c r="R752" s="18"/>
      <c r="S752" s="18"/>
      <c r="T752" s="18"/>
      <c r="U752" s="18"/>
      <c r="V752" s="18"/>
      <c r="W752" s="18"/>
      <c r="X752" s="18"/>
      <c r="Y752" s="18"/>
      <c r="Z752" s="18"/>
      <c r="AA752" s="18"/>
      <c r="AB752" s="18"/>
      <c r="AC752" s="18"/>
      <c r="AD752" s="18"/>
      <c r="AE752" s="18"/>
      <c r="AF752" s="18"/>
      <c r="AG752" s="18"/>
    </row>
    <row r="753" spans="1:33" ht="16.5" customHeight="1" x14ac:dyDescent="0.3">
      <c r="A753" s="18"/>
      <c r="B753" s="18"/>
      <c r="C753" s="191"/>
      <c r="D753" s="191"/>
      <c r="E753" s="18"/>
      <c r="F753" s="18"/>
      <c r="G753" s="18"/>
      <c r="H753" s="18"/>
      <c r="I753" s="18"/>
      <c r="J753" s="18"/>
      <c r="K753" s="18"/>
      <c r="L753" s="18"/>
      <c r="M753" s="18"/>
      <c r="N753" s="18"/>
      <c r="O753" s="18"/>
      <c r="P753" s="18"/>
      <c r="Q753" s="18"/>
      <c r="R753" s="18"/>
      <c r="S753" s="18"/>
      <c r="T753" s="18"/>
      <c r="U753" s="18"/>
      <c r="V753" s="18"/>
      <c r="W753" s="18"/>
      <c r="X753" s="18"/>
      <c r="Y753" s="18"/>
      <c r="Z753" s="18"/>
      <c r="AA753" s="18"/>
      <c r="AB753" s="18"/>
      <c r="AC753" s="18"/>
      <c r="AD753" s="18"/>
      <c r="AE753" s="18"/>
      <c r="AF753" s="18"/>
      <c r="AG753" s="18"/>
    </row>
    <row r="754" spans="1:33" ht="16.5" customHeight="1" x14ac:dyDescent="0.3">
      <c r="A754" s="18"/>
      <c r="B754" s="18"/>
      <c r="C754" s="191"/>
      <c r="D754" s="191"/>
      <c r="E754" s="18"/>
      <c r="F754" s="18"/>
      <c r="G754" s="18"/>
      <c r="H754" s="18"/>
      <c r="I754" s="18"/>
      <c r="J754" s="18"/>
      <c r="K754" s="18"/>
      <c r="L754" s="18"/>
      <c r="M754" s="18"/>
      <c r="N754" s="18"/>
      <c r="O754" s="18"/>
      <c r="P754" s="18"/>
      <c r="Q754" s="18"/>
      <c r="R754" s="18"/>
      <c r="S754" s="18"/>
      <c r="T754" s="18"/>
      <c r="U754" s="18"/>
      <c r="V754" s="18"/>
      <c r="W754" s="18"/>
      <c r="X754" s="18"/>
      <c r="Y754" s="18"/>
      <c r="Z754" s="18"/>
      <c r="AA754" s="18"/>
      <c r="AB754" s="18"/>
      <c r="AC754" s="18"/>
      <c r="AD754" s="18"/>
      <c r="AE754" s="18"/>
      <c r="AF754" s="18"/>
      <c r="AG754" s="18"/>
    </row>
    <row r="755" spans="1:33" ht="16.5" customHeight="1" x14ac:dyDescent="0.3">
      <c r="A755" s="18"/>
      <c r="B755" s="18"/>
      <c r="C755" s="191"/>
      <c r="D755" s="191"/>
      <c r="E755" s="18"/>
      <c r="F755" s="18"/>
      <c r="G755" s="18"/>
      <c r="H755" s="18"/>
      <c r="I755" s="18"/>
      <c r="J755" s="18"/>
      <c r="K755" s="18"/>
      <c r="L755" s="18"/>
      <c r="M755" s="18"/>
      <c r="N755" s="18"/>
      <c r="O755" s="18"/>
      <c r="P755" s="18"/>
      <c r="Q755" s="18"/>
      <c r="R755" s="18"/>
      <c r="S755" s="18"/>
      <c r="T755" s="18"/>
      <c r="U755" s="18"/>
      <c r="V755" s="18"/>
      <c r="W755" s="18"/>
      <c r="X755" s="18"/>
      <c r="Y755" s="18"/>
      <c r="Z755" s="18"/>
      <c r="AA755" s="18"/>
      <c r="AB755" s="18"/>
      <c r="AC755" s="18"/>
      <c r="AD755" s="18"/>
      <c r="AE755" s="18"/>
      <c r="AF755" s="18"/>
      <c r="AG755" s="18"/>
    </row>
    <row r="756" spans="1:33" ht="16.5" customHeight="1" x14ac:dyDescent="0.3">
      <c r="A756" s="18"/>
      <c r="B756" s="18"/>
      <c r="C756" s="191"/>
      <c r="D756" s="191"/>
      <c r="E756" s="18"/>
      <c r="F756" s="18"/>
      <c r="G756" s="18"/>
      <c r="H756" s="18"/>
      <c r="I756" s="18"/>
      <c r="J756" s="18"/>
      <c r="K756" s="18"/>
      <c r="L756" s="18"/>
      <c r="M756" s="18"/>
      <c r="N756" s="18"/>
      <c r="O756" s="18"/>
      <c r="P756" s="18"/>
      <c r="Q756" s="18"/>
      <c r="R756" s="18"/>
      <c r="S756" s="18"/>
      <c r="T756" s="18"/>
      <c r="U756" s="18"/>
      <c r="V756" s="18"/>
      <c r="W756" s="18"/>
      <c r="X756" s="18"/>
      <c r="Y756" s="18"/>
      <c r="Z756" s="18"/>
      <c r="AA756" s="18"/>
      <c r="AB756" s="18"/>
      <c r="AC756" s="18"/>
      <c r="AD756" s="18"/>
      <c r="AE756" s="18"/>
      <c r="AF756" s="18"/>
      <c r="AG756" s="18"/>
    </row>
    <row r="757" spans="1:33" ht="16.5" customHeight="1" x14ac:dyDescent="0.3">
      <c r="A757" s="18"/>
      <c r="B757" s="18"/>
      <c r="C757" s="191"/>
      <c r="D757" s="191"/>
      <c r="E757" s="18"/>
      <c r="F757" s="18"/>
      <c r="G757" s="18"/>
      <c r="H757" s="18"/>
      <c r="I757" s="18"/>
      <c r="J757" s="18"/>
      <c r="K757" s="18"/>
      <c r="L757" s="18"/>
      <c r="M757" s="18"/>
      <c r="N757" s="18"/>
      <c r="O757" s="18"/>
      <c r="P757" s="18"/>
      <c r="Q757" s="18"/>
      <c r="R757" s="18"/>
      <c r="S757" s="18"/>
      <c r="T757" s="18"/>
      <c r="U757" s="18"/>
      <c r="V757" s="18"/>
      <c r="W757" s="18"/>
      <c r="X757" s="18"/>
      <c r="Y757" s="18"/>
      <c r="Z757" s="18"/>
      <c r="AA757" s="18"/>
      <c r="AB757" s="18"/>
      <c r="AC757" s="18"/>
      <c r="AD757" s="18"/>
      <c r="AE757" s="18"/>
      <c r="AF757" s="18"/>
      <c r="AG757" s="18"/>
    </row>
    <row r="758" spans="1:33" ht="16.5" customHeight="1" x14ac:dyDescent="0.3">
      <c r="A758" s="18"/>
      <c r="B758" s="18"/>
      <c r="C758" s="191"/>
      <c r="D758" s="191"/>
      <c r="E758" s="18"/>
      <c r="F758" s="18"/>
      <c r="G758" s="18"/>
      <c r="H758" s="18"/>
      <c r="I758" s="18"/>
      <c r="J758" s="18"/>
      <c r="K758" s="18"/>
      <c r="L758" s="18"/>
      <c r="M758" s="18"/>
      <c r="N758" s="18"/>
      <c r="O758" s="18"/>
      <c r="P758" s="18"/>
      <c r="Q758" s="18"/>
      <c r="R758" s="18"/>
      <c r="S758" s="18"/>
      <c r="T758" s="18"/>
      <c r="U758" s="18"/>
      <c r="V758" s="18"/>
      <c r="W758" s="18"/>
      <c r="X758" s="18"/>
      <c r="Y758" s="18"/>
      <c r="Z758" s="18"/>
      <c r="AA758" s="18"/>
      <c r="AB758" s="18"/>
      <c r="AC758" s="18"/>
      <c r="AD758" s="18"/>
      <c r="AE758" s="18"/>
      <c r="AF758" s="18"/>
      <c r="AG758" s="18"/>
    </row>
    <row r="759" spans="1:33" ht="16.5" customHeight="1" x14ac:dyDescent="0.3">
      <c r="A759" s="18"/>
      <c r="B759" s="18"/>
      <c r="C759" s="191"/>
      <c r="D759" s="191"/>
      <c r="E759" s="18"/>
      <c r="F759" s="18"/>
      <c r="G759" s="18"/>
      <c r="H759" s="18"/>
      <c r="I759" s="18"/>
      <c r="J759" s="18"/>
      <c r="K759" s="18"/>
      <c r="L759" s="18"/>
      <c r="M759" s="18"/>
      <c r="N759" s="18"/>
      <c r="O759" s="18"/>
      <c r="P759" s="18"/>
      <c r="Q759" s="18"/>
      <c r="R759" s="18"/>
      <c r="S759" s="18"/>
      <c r="T759" s="18"/>
      <c r="U759" s="18"/>
      <c r="V759" s="18"/>
      <c r="W759" s="18"/>
      <c r="X759" s="18"/>
      <c r="Y759" s="18"/>
      <c r="Z759" s="18"/>
      <c r="AA759" s="18"/>
      <c r="AB759" s="18"/>
      <c r="AC759" s="18"/>
      <c r="AD759" s="18"/>
      <c r="AE759" s="18"/>
      <c r="AF759" s="18"/>
      <c r="AG759" s="18"/>
    </row>
    <row r="760" spans="1:33" ht="16.5" customHeight="1" x14ac:dyDescent="0.3">
      <c r="A760" s="18"/>
      <c r="B760" s="18"/>
      <c r="C760" s="191"/>
      <c r="D760" s="191"/>
      <c r="E760" s="18"/>
      <c r="F760" s="18"/>
      <c r="G760" s="18"/>
      <c r="H760" s="18"/>
      <c r="I760" s="18"/>
      <c r="J760" s="18"/>
      <c r="K760" s="18"/>
      <c r="L760" s="18"/>
      <c r="M760" s="18"/>
      <c r="N760" s="18"/>
      <c r="O760" s="18"/>
      <c r="P760" s="18"/>
      <c r="Q760" s="18"/>
      <c r="R760" s="18"/>
      <c r="S760" s="18"/>
      <c r="T760" s="18"/>
      <c r="U760" s="18"/>
      <c r="V760" s="18"/>
      <c r="W760" s="18"/>
      <c r="X760" s="18"/>
      <c r="Y760" s="18"/>
      <c r="Z760" s="18"/>
      <c r="AA760" s="18"/>
      <c r="AB760" s="18"/>
      <c r="AC760" s="18"/>
      <c r="AD760" s="18"/>
      <c r="AE760" s="18"/>
      <c r="AF760" s="18"/>
      <c r="AG760" s="18"/>
    </row>
    <row r="761" spans="1:33" ht="16.5" customHeight="1" x14ac:dyDescent="0.3">
      <c r="A761" s="18"/>
      <c r="B761" s="18"/>
      <c r="C761" s="191"/>
      <c r="D761" s="191"/>
      <c r="E761" s="18"/>
      <c r="F761" s="18"/>
      <c r="G761" s="18"/>
      <c r="H761" s="18"/>
      <c r="I761" s="18"/>
      <c r="J761" s="18"/>
      <c r="K761" s="18"/>
      <c r="L761" s="18"/>
      <c r="M761" s="18"/>
      <c r="N761" s="18"/>
      <c r="O761" s="18"/>
      <c r="P761" s="18"/>
      <c r="Q761" s="18"/>
      <c r="R761" s="18"/>
      <c r="S761" s="18"/>
      <c r="T761" s="18"/>
      <c r="U761" s="18"/>
      <c r="V761" s="18"/>
      <c r="W761" s="18"/>
      <c r="X761" s="18"/>
      <c r="Y761" s="18"/>
      <c r="Z761" s="18"/>
      <c r="AA761" s="18"/>
      <c r="AB761" s="18"/>
      <c r="AC761" s="18"/>
      <c r="AD761" s="18"/>
      <c r="AE761" s="18"/>
      <c r="AF761" s="18"/>
      <c r="AG761" s="18"/>
    </row>
    <row r="762" spans="1:33" ht="16.5" customHeight="1" x14ac:dyDescent="0.3">
      <c r="A762" s="18"/>
      <c r="B762" s="18"/>
      <c r="C762" s="191"/>
      <c r="D762" s="191"/>
      <c r="E762" s="18"/>
      <c r="F762" s="18"/>
      <c r="G762" s="18"/>
      <c r="H762" s="18"/>
      <c r="I762" s="18"/>
      <c r="J762" s="18"/>
      <c r="K762" s="18"/>
      <c r="L762" s="18"/>
      <c r="M762" s="18"/>
      <c r="N762" s="18"/>
      <c r="O762" s="18"/>
      <c r="P762" s="18"/>
      <c r="Q762" s="18"/>
      <c r="R762" s="18"/>
      <c r="S762" s="18"/>
      <c r="T762" s="18"/>
      <c r="U762" s="18"/>
      <c r="V762" s="18"/>
      <c r="W762" s="18"/>
      <c r="X762" s="18"/>
      <c r="Y762" s="18"/>
      <c r="Z762" s="18"/>
      <c r="AA762" s="18"/>
      <c r="AB762" s="18"/>
      <c r="AC762" s="18"/>
      <c r="AD762" s="18"/>
      <c r="AE762" s="18"/>
      <c r="AF762" s="18"/>
      <c r="AG762" s="18"/>
    </row>
    <row r="763" spans="1:33" ht="16.5" customHeight="1" x14ac:dyDescent="0.3">
      <c r="A763" s="18"/>
      <c r="B763" s="18"/>
      <c r="C763" s="191"/>
      <c r="D763" s="191"/>
      <c r="E763" s="18"/>
      <c r="F763" s="18"/>
      <c r="G763" s="18"/>
      <c r="H763" s="18"/>
      <c r="I763" s="18"/>
      <c r="J763" s="18"/>
      <c r="K763" s="18"/>
      <c r="L763" s="18"/>
      <c r="M763" s="18"/>
      <c r="N763" s="18"/>
      <c r="O763" s="18"/>
      <c r="P763" s="18"/>
      <c r="Q763" s="18"/>
      <c r="R763" s="18"/>
      <c r="S763" s="18"/>
      <c r="T763" s="18"/>
      <c r="U763" s="18"/>
      <c r="V763" s="18"/>
      <c r="W763" s="18"/>
      <c r="X763" s="18"/>
      <c r="Y763" s="18"/>
      <c r="Z763" s="18"/>
      <c r="AA763" s="18"/>
      <c r="AB763" s="18"/>
      <c r="AC763" s="18"/>
      <c r="AD763" s="18"/>
      <c r="AE763" s="18"/>
      <c r="AF763" s="18"/>
      <c r="AG763" s="18"/>
    </row>
    <row r="764" spans="1:33" ht="16.5" customHeight="1" x14ac:dyDescent="0.3">
      <c r="A764" s="18"/>
      <c r="B764" s="18"/>
      <c r="C764" s="191"/>
      <c r="D764" s="191"/>
      <c r="E764" s="18"/>
      <c r="F764" s="18"/>
      <c r="G764" s="18"/>
      <c r="H764" s="18"/>
      <c r="I764" s="18"/>
      <c r="J764" s="18"/>
      <c r="K764" s="18"/>
      <c r="L764" s="18"/>
      <c r="M764" s="18"/>
      <c r="N764" s="18"/>
      <c r="O764" s="18"/>
      <c r="P764" s="18"/>
      <c r="Q764" s="18"/>
      <c r="R764" s="18"/>
      <c r="S764" s="18"/>
      <c r="T764" s="18"/>
      <c r="U764" s="18"/>
      <c r="V764" s="18"/>
      <c r="W764" s="18"/>
      <c r="X764" s="18"/>
      <c r="Y764" s="18"/>
      <c r="Z764" s="18"/>
      <c r="AA764" s="18"/>
      <c r="AB764" s="18"/>
      <c r="AC764" s="18"/>
      <c r="AD764" s="18"/>
      <c r="AE764" s="18"/>
      <c r="AF764" s="18"/>
      <c r="AG764" s="18"/>
    </row>
    <row r="765" spans="1:33" ht="16.5" customHeight="1" x14ac:dyDescent="0.3">
      <c r="A765" s="18"/>
      <c r="B765" s="18"/>
      <c r="C765" s="191"/>
      <c r="D765" s="191"/>
      <c r="E765" s="18"/>
      <c r="F765" s="18"/>
      <c r="G765" s="18"/>
      <c r="H765" s="18"/>
      <c r="I765" s="18"/>
      <c r="J765" s="18"/>
      <c r="K765" s="18"/>
      <c r="L765" s="18"/>
      <c r="M765" s="18"/>
      <c r="N765" s="18"/>
      <c r="O765" s="18"/>
      <c r="P765" s="18"/>
      <c r="Q765" s="18"/>
      <c r="R765" s="18"/>
      <c r="S765" s="18"/>
      <c r="T765" s="18"/>
      <c r="U765" s="18"/>
      <c r="V765" s="18"/>
      <c r="W765" s="18"/>
      <c r="X765" s="18"/>
      <c r="Y765" s="18"/>
      <c r="Z765" s="18"/>
      <c r="AA765" s="18"/>
      <c r="AB765" s="18"/>
      <c r="AC765" s="18"/>
      <c r="AD765" s="18"/>
      <c r="AE765" s="18"/>
      <c r="AF765" s="18"/>
      <c r="AG765" s="18"/>
    </row>
    <row r="766" spans="1:33" ht="16.5" customHeight="1" x14ac:dyDescent="0.3">
      <c r="A766" s="18"/>
      <c r="B766" s="18"/>
      <c r="C766" s="191"/>
      <c r="D766" s="191"/>
      <c r="E766" s="18"/>
      <c r="F766" s="18"/>
      <c r="G766" s="18"/>
      <c r="H766" s="18"/>
      <c r="I766" s="18"/>
      <c r="J766" s="18"/>
      <c r="K766" s="18"/>
      <c r="L766" s="18"/>
      <c r="M766" s="18"/>
      <c r="N766" s="18"/>
      <c r="O766" s="18"/>
      <c r="P766" s="18"/>
      <c r="Q766" s="18"/>
      <c r="R766" s="18"/>
      <c r="S766" s="18"/>
      <c r="T766" s="18"/>
      <c r="U766" s="18"/>
      <c r="V766" s="18"/>
      <c r="W766" s="18"/>
      <c r="X766" s="18"/>
      <c r="Y766" s="18"/>
      <c r="Z766" s="18"/>
      <c r="AA766" s="18"/>
      <c r="AB766" s="18"/>
      <c r="AC766" s="18"/>
      <c r="AD766" s="18"/>
      <c r="AE766" s="18"/>
      <c r="AF766" s="18"/>
      <c r="AG766" s="18"/>
    </row>
    <row r="767" spans="1:33" ht="16.5" customHeight="1" x14ac:dyDescent="0.3">
      <c r="A767" s="18"/>
      <c r="B767" s="18"/>
      <c r="C767" s="191"/>
      <c r="D767" s="191"/>
      <c r="E767" s="18"/>
      <c r="F767" s="18"/>
      <c r="G767" s="18"/>
      <c r="H767" s="18"/>
      <c r="I767" s="18"/>
      <c r="J767" s="18"/>
      <c r="K767" s="18"/>
      <c r="L767" s="18"/>
      <c r="M767" s="18"/>
      <c r="N767" s="18"/>
      <c r="O767" s="18"/>
      <c r="P767" s="18"/>
      <c r="Q767" s="18"/>
      <c r="R767" s="18"/>
      <c r="S767" s="18"/>
      <c r="T767" s="18"/>
      <c r="U767" s="18"/>
      <c r="V767" s="18"/>
      <c r="W767" s="18"/>
      <c r="X767" s="18"/>
      <c r="Y767" s="18"/>
      <c r="Z767" s="18"/>
      <c r="AA767" s="18"/>
      <c r="AB767" s="18"/>
      <c r="AC767" s="18"/>
      <c r="AD767" s="18"/>
      <c r="AE767" s="18"/>
      <c r="AF767" s="18"/>
      <c r="AG767" s="18"/>
    </row>
    <row r="768" spans="1:33" ht="16.5" customHeight="1" x14ac:dyDescent="0.3">
      <c r="A768" s="18"/>
      <c r="B768" s="18"/>
      <c r="C768" s="191"/>
      <c r="D768" s="191"/>
      <c r="E768" s="18"/>
      <c r="F768" s="18"/>
      <c r="G768" s="18"/>
      <c r="H768" s="18"/>
      <c r="I768" s="18"/>
      <c r="J768" s="18"/>
      <c r="K768" s="18"/>
      <c r="L768" s="18"/>
      <c r="M768" s="18"/>
      <c r="N768" s="18"/>
      <c r="O768" s="18"/>
      <c r="P768" s="18"/>
      <c r="Q768" s="18"/>
      <c r="R768" s="18"/>
      <c r="S768" s="18"/>
      <c r="T768" s="18"/>
      <c r="U768" s="18"/>
      <c r="V768" s="18"/>
      <c r="W768" s="18"/>
      <c r="X768" s="18"/>
      <c r="Y768" s="18"/>
      <c r="Z768" s="18"/>
      <c r="AA768" s="18"/>
      <c r="AB768" s="18"/>
      <c r="AC768" s="18"/>
      <c r="AD768" s="18"/>
      <c r="AE768" s="18"/>
      <c r="AF768" s="18"/>
      <c r="AG768" s="18"/>
    </row>
    <row r="769" spans="1:33" ht="16.5" customHeight="1" x14ac:dyDescent="0.3">
      <c r="A769" s="18"/>
      <c r="B769" s="18"/>
      <c r="C769" s="191"/>
      <c r="D769" s="191"/>
      <c r="E769" s="18"/>
      <c r="F769" s="18"/>
      <c r="G769" s="18"/>
      <c r="H769" s="18"/>
      <c r="I769" s="18"/>
      <c r="J769" s="18"/>
      <c r="K769" s="18"/>
      <c r="L769" s="18"/>
      <c r="M769" s="18"/>
      <c r="N769" s="18"/>
      <c r="O769" s="18"/>
      <c r="P769" s="18"/>
      <c r="Q769" s="18"/>
      <c r="R769" s="18"/>
      <c r="S769" s="18"/>
      <c r="T769" s="18"/>
      <c r="U769" s="18"/>
      <c r="V769" s="18"/>
      <c r="W769" s="18"/>
      <c r="X769" s="18"/>
      <c r="Y769" s="18"/>
      <c r="Z769" s="18"/>
      <c r="AA769" s="18"/>
      <c r="AB769" s="18"/>
      <c r="AC769" s="18"/>
      <c r="AD769" s="18"/>
      <c r="AE769" s="18"/>
      <c r="AF769" s="18"/>
      <c r="AG769" s="18"/>
    </row>
    <row r="770" spans="1:33" ht="16.5" customHeight="1" x14ac:dyDescent="0.3">
      <c r="A770" s="18"/>
      <c r="B770" s="18"/>
      <c r="C770" s="191"/>
      <c r="D770" s="191"/>
      <c r="E770" s="18"/>
      <c r="F770" s="18"/>
      <c r="G770" s="18"/>
      <c r="H770" s="18"/>
      <c r="I770" s="18"/>
      <c r="J770" s="18"/>
      <c r="K770" s="18"/>
      <c r="L770" s="18"/>
      <c r="M770" s="18"/>
      <c r="N770" s="18"/>
      <c r="O770" s="18"/>
      <c r="P770" s="18"/>
      <c r="Q770" s="18"/>
      <c r="R770" s="18"/>
      <c r="S770" s="18"/>
      <c r="T770" s="18"/>
      <c r="U770" s="18"/>
      <c r="V770" s="18"/>
      <c r="W770" s="18"/>
      <c r="X770" s="18"/>
      <c r="Y770" s="18"/>
      <c r="Z770" s="18"/>
      <c r="AA770" s="18"/>
      <c r="AB770" s="18"/>
      <c r="AC770" s="18"/>
      <c r="AD770" s="18"/>
      <c r="AE770" s="18"/>
      <c r="AF770" s="18"/>
      <c r="AG770" s="18"/>
    </row>
    <row r="771" spans="1:33" ht="16.5" customHeight="1" x14ac:dyDescent="0.3">
      <c r="A771" s="18"/>
      <c r="B771" s="18"/>
      <c r="C771" s="191"/>
      <c r="D771" s="191"/>
      <c r="E771" s="18"/>
      <c r="F771" s="18"/>
      <c r="G771" s="18"/>
      <c r="H771" s="18"/>
      <c r="I771" s="18"/>
      <c r="J771" s="18"/>
      <c r="K771" s="18"/>
      <c r="L771" s="18"/>
      <c r="M771" s="18"/>
      <c r="N771" s="18"/>
      <c r="O771" s="18"/>
      <c r="P771" s="18"/>
      <c r="Q771" s="18"/>
      <c r="R771" s="18"/>
      <c r="S771" s="18"/>
      <c r="T771" s="18"/>
      <c r="U771" s="18"/>
      <c r="V771" s="18"/>
      <c r="W771" s="18"/>
      <c r="X771" s="18"/>
      <c r="Y771" s="18"/>
      <c r="Z771" s="18"/>
      <c r="AA771" s="18"/>
      <c r="AB771" s="18"/>
      <c r="AC771" s="18"/>
      <c r="AD771" s="18"/>
      <c r="AE771" s="18"/>
      <c r="AF771" s="18"/>
      <c r="AG771" s="18"/>
    </row>
    <row r="772" spans="1:33" ht="16.5" customHeight="1" x14ac:dyDescent="0.3">
      <c r="A772" s="18"/>
      <c r="B772" s="18"/>
      <c r="C772" s="191"/>
      <c r="D772" s="191"/>
      <c r="E772" s="18"/>
      <c r="F772" s="18"/>
      <c r="G772" s="18"/>
      <c r="H772" s="18"/>
      <c r="I772" s="18"/>
      <c r="J772" s="18"/>
      <c r="K772" s="18"/>
      <c r="L772" s="18"/>
      <c r="M772" s="18"/>
      <c r="N772" s="18"/>
      <c r="O772" s="18"/>
      <c r="P772" s="18"/>
      <c r="Q772" s="18"/>
      <c r="R772" s="18"/>
      <c r="S772" s="18"/>
      <c r="T772" s="18"/>
      <c r="U772" s="18"/>
      <c r="V772" s="18"/>
      <c r="W772" s="18"/>
      <c r="X772" s="18"/>
      <c r="Y772" s="18"/>
      <c r="Z772" s="18"/>
      <c r="AA772" s="18"/>
      <c r="AB772" s="18"/>
      <c r="AC772" s="18"/>
      <c r="AD772" s="18"/>
      <c r="AE772" s="18"/>
      <c r="AF772" s="18"/>
      <c r="AG772" s="18"/>
    </row>
    <row r="773" spans="1:33" ht="16.5" customHeight="1" x14ac:dyDescent="0.3">
      <c r="A773" s="18"/>
      <c r="B773" s="18"/>
      <c r="C773" s="191"/>
      <c r="D773" s="191"/>
      <c r="E773" s="18"/>
      <c r="F773" s="18"/>
      <c r="G773" s="18"/>
      <c r="H773" s="18"/>
      <c r="I773" s="18"/>
      <c r="J773" s="18"/>
      <c r="K773" s="18"/>
      <c r="L773" s="18"/>
      <c r="M773" s="18"/>
      <c r="N773" s="18"/>
      <c r="O773" s="18"/>
      <c r="P773" s="18"/>
      <c r="Q773" s="18"/>
      <c r="R773" s="18"/>
      <c r="S773" s="18"/>
      <c r="T773" s="18"/>
      <c r="U773" s="18"/>
      <c r="V773" s="18"/>
      <c r="W773" s="18"/>
      <c r="X773" s="18"/>
      <c r="Y773" s="18"/>
      <c r="Z773" s="18"/>
      <c r="AA773" s="18"/>
      <c r="AB773" s="18"/>
      <c r="AC773" s="18"/>
      <c r="AD773" s="18"/>
      <c r="AE773" s="18"/>
      <c r="AF773" s="18"/>
      <c r="AG773" s="18"/>
    </row>
    <row r="774" spans="1:33" ht="16.5" customHeight="1" x14ac:dyDescent="0.3">
      <c r="A774" s="18"/>
      <c r="B774" s="18"/>
      <c r="C774" s="191"/>
      <c r="D774" s="191"/>
      <c r="E774" s="18"/>
      <c r="F774" s="18"/>
      <c r="G774" s="18"/>
      <c r="H774" s="18"/>
      <c r="I774" s="18"/>
      <c r="J774" s="18"/>
      <c r="K774" s="18"/>
      <c r="L774" s="18"/>
      <c r="M774" s="18"/>
      <c r="N774" s="18"/>
      <c r="O774" s="18"/>
      <c r="P774" s="18"/>
      <c r="Q774" s="18"/>
      <c r="R774" s="18"/>
      <c r="S774" s="18"/>
      <c r="T774" s="18"/>
      <c r="U774" s="18"/>
      <c r="V774" s="18"/>
      <c r="W774" s="18"/>
      <c r="X774" s="18"/>
      <c r="Y774" s="18"/>
      <c r="Z774" s="18"/>
      <c r="AA774" s="18"/>
      <c r="AB774" s="18"/>
      <c r="AC774" s="18"/>
      <c r="AD774" s="18"/>
      <c r="AE774" s="18"/>
      <c r="AF774" s="18"/>
      <c r="AG774" s="18"/>
    </row>
    <row r="775" spans="1:33" ht="16.5" customHeight="1" x14ac:dyDescent="0.3">
      <c r="A775" s="18"/>
      <c r="B775" s="18"/>
      <c r="C775" s="191"/>
      <c r="D775" s="191"/>
      <c r="E775" s="18"/>
      <c r="F775" s="18"/>
      <c r="G775" s="18"/>
      <c r="H775" s="18"/>
      <c r="I775" s="18"/>
      <c r="J775" s="18"/>
      <c r="K775" s="18"/>
      <c r="L775" s="18"/>
      <c r="M775" s="18"/>
      <c r="N775" s="18"/>
      <c r="O775" s="18"/>
      <c r="P775" s="18"/>
      <c r="Q775" s="18"/>
      <c r="R775" s="18"/>
      <c r="S775" s="18"/>
      <c r="T775" s="18"/>
      <c r="U775" s="18"/>
      <c r="V775" s="18"/>
      <c r="W775" s="18"/>
      <c r="X775" s="18"/>
      <c r="Y775" s="18"/>
      <c r="Z775" s="18"/>
      <c r="AA775" s="18"/>
      <c r="AB775" s="18"/>
      <c r="AC775" s="18"/>
      <c r="AD775" s="18"/>
      <c r="AE775" s="18"/>
      <c r="AF775" s="18"/>
      <c r="AG775" s="18"/>
    </row>
    <row r="776" spans="1:33" ht="16.5" customHeight="1" x14ac:dyDescent="0.3">
      <c r="A776" s="18"/>
      <c r="B776" s="18"/>
      <c r="C776" s="191"/>
      <c r="D776" s="191"/>
      <c r="E776" s="18"/>
      <c r="F776" s="18"/>
      <c r="G776" s="18"/>
      <c r="H776" s="18"/>
      <c r="I776" s="18"/>
      <c r="J776" s="18"/>
      <c r="K776" s="18"/>
      <c r="L776" s="18"/>
      <c r="M776" s="18"/>
      <c r="N776" s="18"/>
      <c r="O776" s="18"/>
      <c r="P776" s="18"/>
      <c r="Q776" s="18"/>
      <c r="R776" s="18"/>
      <c r="S776" s="18"/>
      <c r="T776" s="18"/>
      <c r="U776" s="18"/>
      <c r="V776" s="18"/>
      <c r="W776" s="18"/>
      <c r="X776" s="18"/>
      <c r="Y776" s="18"/>
      <c r="Z776" s="18"/>
      <c r="AA776" s="18"/>
      <c r="AB776" s="18"/>
      <c r="AC776" s="18"/>
      <c r="AD776" s="18"/>
      <c r="AE776" s="18"/>
      <c r="AF776" s="18"/>
      <c r="AG776" s="18"/>
    </row>
    <row r="777" spans="1:33" ht="16.5" customHeight="1" x14ac:dyDescent="0.3">
      <c r="A777" s="18"/>
      <c r="B777" s="18"/>
      <c r="C777" s="191"/>
      <c r="D777" s="191"/>
      <c r="E777" s="18"/>
      <c r="F777" s="18"/>
      <c r="G777" s="18"/>
      <c r="H777" s="18"/>
      <c r="I777" s="18"/>
      <c r="J777" s="18"/>
      <c r="K777" s="18"/>
      <c r="L777" s="18"/>
      <c r="M777" s="18"/>
      <c r="N777" s="18"/>
      <c r="O777" s="18"/>
      <c r="P777" s="18"/>
      <c r="Q777" s="18"/>
      <c r="R777" s="18"/>
      <c r="S777" s="18"/>
      <c r="T777" s="18"/>
      <c r="U777" s="18"/>
      <c r="V777" s="18"/>
      <c r="W777" s="18"/>
      <c r="X777" s="18"/>
      <c r="Y777" s="18"/>
      <c r="Z777" s="18"/>
      <c r="AA777" s="18"/>
      <c r="AB777" s="18"/>
      <c r="AC777" s="18"/>
      <c r="AD777" s="18"/>
      <c r="AE777" s="18"/>
      <c r="AF777" s="18"/>
      <c r="AG777" s="18"/>
    </row>
    <row r="778" spans="1:33" ht="16.5" customHeight="1" x14ac:dyDescent="0.3">
      <c r="A778" s="18"/>
      <c r="B778" s="18"/>
      <c r="C778" s="191"/>
      <c r="D778" s="191"/>
      <c r="E778" s="18"/>
      <c r="F778" s="18"/>
      <c r="G778" s="18"/>
      <c r="H778" s="18"/>
      <c r="I778" s="18"/>
      <c r="J778" s="18"/>
      <c r="K778" s="18"/>
      <c r="L778" s="18"/>
      <c r="M778" s="18"/>
      <c r="N778" s="18"/>
      <c r="O778" s="18"/>
      <c r="P778" s="18"/>
      <c r="Q778" s="18"/>
      <c r="R778" s="18"/>
      <c r="S778" s="18"/>
      <c r="T778" s="18"/>
      <c r="U778" s="18"/>
      <c r="V778" s="18"/>
      <c r="W778" s="18"/>
      <c r="X778" s="18"/>
      <c r="Y778" s="18"/>
      <c r="Z778" s="18"/>
      <c r="AA778" s="18"/>
      <c r="AB778" s="18"/>
      <c r="AC778" s="18"/>
      <c r="AD778" s="18"/>
      <c r="AE778" s="18"/>
      <c r="AF778" s="18"/>
      <c r="AG778" s="18"/>
    </row>
    <row r="779" spans="1:33" ht="16.5" customHeight="1" x14ac:dyDescent="0.3">
      <c r="A779" s="18"/>
      <c r="B779" s="18"/>
      <c r="C779" s="191"/>
      <c r="D779" s="191"/>
      <c r="E779" s="18"/>
      <c r="F779" s="18"/>
      <c r="G779" s="18"/>
      <c r="H779" s="18"/>
      <c r="I779" s="18"/>
      <c r="J779" s="18"/>
      <c r="K779" s="18"/>
      <c r="L779" s="18"/>
      <c r="M779" s="18"/>
      <c r="N779" s="18"/>
      <c r="O779" s="18"/>
      <c r="P779" s="18"/>
      <c r="Q779" s="18"/>
      <c r="R779" s="18"/>
      <c r="S779" s="18"/>
      <c r="T779" s="18"/>
      <c r="U779" s="18"/>
      <c r="V779" s="18"/>
      <c r="W779" s="18"/>
      <c r="X779" s="18"/>
      <c r="Y779" s="18"/>
      <c r="Z779" s="18"/>
      <c r="AA779" s="18"/>
      <c r="AB779" s="18"/>
      <c r="AC779" s="18"/>
      <c r="AD779" s="18"/>
      <c r="AE779" s="18"/>
      <c r="AF779" s="18"/>
      <c r="AG779" s="18"/>
    </row>
    <row r="780" spans="1:33" ht="16.5" customHeight="1" x14ac:dyDescent="0.3">
      <c r="A780" s="18"/>
      <c r="B780" s="18"/>
      <c r="C780" s="191"/>
      <c r="D780" s="191"/>
      <c r="E780" s="18"/>
      <c r="F780" s="18"/>
      <c r="G780" s="18"/>
      <c r="H780" s="18"/>
      <c r="I780" s="18"/>
      <c r="J780" s="18"/>
      <c r="K780" s="18"/>
      <c r="L780" s="18"/>
      <c r="M780" s="18"/>
      <c r="N780" s="18"/>
      <c r="O780" s="18"/>
      <c r="P780" s="18"/>
      <c r="Q780" s="18"/>
      <c r="R780" s="18"/>
      <c r="S780" s="18"/>
      <c r="T780" s="18"/>
      <c r="U780" s="18"/>
      <c r="V780" s="18"/>
      <c r="W780" s="18"/>
      <c r="X780" s="18"/>
      <c r="Y780" s="18"/>
      <c r="Z780" s="18"/>
      <c r="AA780" s="18"/>
      <c r="AB780" s="18"/>
      <c r="AC780" s="18"/>
      <c r="AD780" s="18"/>
      <c r="AE780" s="18"/>
      <c r="AF780" s="18"/>
      <c r="AG780" s="18"/>
    </row>
    <row r="781" spans="1:33" ht="16.5" customHeight="1" x14ac:dyDescent="0.3">
      <c r="A781" s="18"/>
      <c r="B781" s="18"/>
      <c r="C781" s="191"/>
      <c r="D781" s="191"/>
      <c r="E781" s="18"/>
      <c r="F781" s="18"/>
      <c r="G781" s="18"/>
      <c r="H781" s="18"/>
      <c r="I781" s="18"/>
      <c r="J781" s="18"/>
      <c r="K781" s="18"/>
      <c r="L781" s="18"/>
      <c r="M781" s="18"/>
      <c r="N781" s="18"/>
      <c r="O781" s="18"/>
      <c r="P781" s="18"/>
      <c r="Q781" s="18"/>
      <c r="R781" s="18"/>
      <c r="S781" s="18"/>
      <c r="T781" s="18"/>
      <c r="U781" s="18"/>
      <c r="V781" s="18"/>
      <c r="W781" s="18"/>
      <c r="X781" s="18"/>
      <c r="Y781" s="18"/>
      <c r="Z781" s="18"/>
      <c r="AA781" s="18"/>
      <c r="AB781" s="18"/>
      <c r="AC781" s="18"/>
      <c r="AD781" s="18"/>
      <c r="AE781" s="18"/>
      <c r="AF781" s="18"/>
      <c r="AG781" s="18"/>
    </row>
    <row r="782" spans="1:33" ht="16.5" customHeight="1" x14ac:dyDescent="0.3">
      <c r="A782" s="18"/>
      <c r="B782" s="18"/>
      <c r="C782" s="191"/>
      <c r="D782" s="191"/>
      <c r="E782" s="18"/>
      <c r="F782" s="18"/>
      <c r="G782" s="18"/>
      <c r="H782" s="18"/>
      <c r="I782" s="18"/>
      <c r="J782" s="18"/>
      <c r="K782" s="18"/>
      <c r="L782" s="18"/>
      <c r="M782" s="18"/>
      <c r="N782" s="18"/>
      <c r="O782" s="18"/>
      <c r="P782" s="18"/>
      <c r="Q782" s="18"/>
      <c r="R782" s="18"/>
      <c r="S782" s="18"/>
      <c r="T782" s="18"/>
      <c r="U782" s="18"/>
      <c r="V782" s="18"/>
      <c r="W782" s="18"/>
      <c r="X782" s="18"/>
      <c r="Y782" s="18"/>
      <c r="Z782" s="18"/>
      <c r="AA782" s="18"/>
      <c r="AB782" s="18"/>
      <c r="AC782" s="18"/>
      <c r="AD782" s="18"/>
      <c r="AE782" s="18"/>
      <c r="AF782" s="18"/>
      <c r="AG782" s="18"/>
    </row>
    <row r="783" spans="1:33" ht="16.5" customHeight="1" x14ac:dyDescent="0.3">
      <c r="A783" s="18"/>
      <c r="B783" s="18"/>
      <c r="C783" s="191"/>
      <c r="D783" s="191"/>
      <c r="E783" s="18"/>
      <c r="F783" s="18"/>
      <c r="G783" s="18"/>
      <c r="H783" s="18"/>
      <c r="I783" s="18"/>
      <c r="J783" s="18"/>
      <c r="K783" s="18"/>
      <c r="L783" s="18"/>
      <c r="M783" s="18"/>
      <c r="N783" s="18"/>
      <c r="O783" s="18"/>
      <c r="P783" s="18"/>
      <c r="Q783" s="18"/>
      <c r="R783" s="18"/>
      <c r="S783" s="18"/>
      <c r="T783" s="18"/>
      <c r="U783" s="18"/>
      <c r="V783" s="18"/>
      <c r="W783" s="18"/>
      <c r="X783" s="18"/>
      <c r="Y783" s="18"/>
      <c r="Z783" s="18"/>
      <c r="AA783" s="18"/>
      <c r="AB783" s="18"/>
      <c r="AC783" s="18"/>
      <c r="AD783" s="18"/>
      <c r="AE783" s="18"/>
      <c r="AF783" s="18"/>
      <c r="AG783" s="18"/>
    </row>
    <row r="784" spans="1:33" ht="16.5" customHeight="1" x14ac:dyDescent="0.3">
      <c r="A784" s="18"/>
      <c r="B784" s="18"/>
      <c r="C784" s="191"/>
      <c r="D784" s="191"/>
      <c r="E784" s="18"/>
      <c r="F784" s="18"/>
      <c r="G784" s="18"/>
      <c r="H784" s="18"/>
      <c r="I784" s="18"/>
      <c r="J784" s="18"/>
      <c r="K784" s="18"/>
      <c r="L784" s="18"/>
      <c r="M784" s="18"/>
      <c r="N784" s="18"/>
      <c r="O784" s="18"/>
      <c r="P784" s="18"/>
      <c r="Q784" s="18"/>
      <c r="R784" s="18"/>
      <c r="S784" s="18"/>
      <c r="T784" s="18"/>
      <c r="U784" s="18"/>
      <c r="V784" s="18"/>
      <c r="W784" s="18"/>
      <c r="X784" s="18"/>
      <c r="Y784" s="18"/>
      <c r="Z784" s="18"/>
      <c r="AA784" s="18"/>
      <c r="AB784" s="18"/>
      <c r="AC784" s="18"/>
      <c r="AD784" s="18"/>
      <c r="AE784" s="18"/>
      <c r="AF784" s="18"/>
      <c r="AG784" s="18"/>
    </row>
    <row r="785" spans="1:33" ht="16.5" customHeight="1" x14ac:dyDescent="0.3">
      <c r="A785" s="18"/>
      <c r="B785" s="18"/>
      <c r="C785" s="191"/>
      <c r="D785" s="191"/>
      <c r="E785" s="18"/>
      <c r="F785" s="18"/>
      <c r="G785" s="18"/>
      <c r="H785" s="18"/>
      <c r="I785" s="18"/>
      <c r="J785" s="18"/>
      <c r="K785" s="18"/>
      <c r="L785" s="18"/>
      <c r="M785" s="18"/>
      <c r="N785" s="18"/>
      <c r="O785" s="18"/>
      <c r="P785" s="18"/>
      <c r="Q785" s="18"/>
      <c r="R785" s="18"/>
      <c r="S785" s="18"/>
      <c r="T785" s="18"/>
      <c r="U785" s="18"/>
      <c r="V785" s="18"/>
      <c r="W785" s="18"/>
      <c r="X785" s="18"/>
      <c r="Y785" s="18"/>
      <c r="Z785" s="18"/>
      <c r="AA785" s="18"/>
      <c r="AB785" s="18"/>
      <c r="AC785" s="18"/>
      <c r="AD785" s="18"/>
      <c r="AE785" s="18"/>
      <c r="AF785" s="18"/>
      <c r="AG785" s="18"/>
    </row>
    <row r="786" spans="1:33" ht="16.5" customHeight="1" x14ac:dyDescent="0.3">
      <c r="A786" s="18"/>
      <c r="B786" s="18"/>
      <c r="C786" s="191"/>
      <c r="D786" s="191"/>
      <c r="E786" s="18"/>
      <c r="F786" s="18"/>
      <c r="G786" s="18"/>
      <c r="H786" s="18"/>
      <c r="I786" s="18"/>
      <c r="J786" s="18"/>
      <c r="K786" s="18"/>
      <c r="L786" s="18"/>
      <c r="M786" s="18"/>
      <c r="N786" s="18"/>
      <c r="O786" s="18"/>
      <c r="P786" s="18"/>
      <c r="Q786" s="18"/>
      <c r="R786" s="18"/>
      <c r="S786" s="18"/>
      <c r="T786" s="18"/>
      <c r="U786" s="18"/>
      <c r="V786" s="18"/>
      <c r="W786" s="18"/>
      <c r="X786" s="18"/>
      <c r="Y786" s="18"/>
      <c r="Z786" s="18"/>
      <c r="AA786" s="18"/>
      <c r="AB786" s="18"/>
      <c r="AC786" s="18"/>
      <c r="AD786" s="18"/>
      <c r="AE786" s="18"/>
      <c r="AF786" s="18"/>
      <c r="AG786" s="18"/>
    </row>
    <row r="787" spans="1:33" ht="16.5" customHeight="1" x14ac:dyDescent="0.3">
      <c r="A787" s="18"/>
      <c r="B787" s="18"/>
      <c r="C787" s="191"/>
      <c r="D787" s="191"/>
      <c r="E787" s="18"/>
      <c r="F787" s="18"/>
      <c r="G787" s="18"/>
      <c r="H787" s="18"/>
      <c r="I787" s="18"/>
      <c r="J787" s="18"/>
      <c r="K787" s="18"/>
      <c r="L787" s="18"/>
      <c r="M787" s="18"/>
      <c r="N787" s="18"/>
      <c r="O787" s="18"/>
      <c r="P787" s="18"/>
      <c r="Q787" s="18"/>
      <c r="R787" s="18"/>
      <c r="S787" s="18"/>
      <c r="T787" s="18"/>
      <c r="U787" s="18"/>
      <c r="V787" s="18"/>
      <c r="W787" s="18"/>
      <c r="X787" s="18"/>
      <c r="Y787" s="18"/>
      <c r="Z787" s="18"/>
      <c r="AA787" s="18"/>
      <c r="AB787" s="18"/>
      <c r="AC787" s="18"/>
      <c r="AD787" s="18"/>
      <c r="AE787" s="18"/>
      <c r="AF787" s="18"/>
      <c r="AG787" s="18"/>
    </row>
    <row r="788" spans="1:33" ht="16.5" customHeight="1" x14ac:dyDescent="0.3">
      <c r="A788" s="18"/>
      <c r="B788" s="18"/>
      <c r="C788" s="191"/>
      <c r="D788" s="191"/>
      <c r="E788" s="18"/>
      <c r="F788" s="18"/>
      <c r="G788" s="18"/>
      <c r="H788" s="18"/>
      <c r="I788" s="18"/>
      <c r="J788" s="18"/>
      <c r="K788" s="18"/>
      <c r="L788" s="18"/>
      <c r="M788" s="18"/>
      <c r="N788" s="18"/>
      <c r="O788" s="18"/>
      <c r="P788" s="18"/>
      <c r="Q788" s="18"/>
      <c r="R788" s="18"/>
      <c r="S788" s="18"/>
      <c r="T788" s="18"/>
      <c r="U788" s="18"/>
      <c r="V788" s="18"/>
      <c r="W788" s="18"/>
      <c r="X788" s="18"/>
      <c r="Y788" s="18"/>
      <c r="Z788" s="18"/>
      <c r="AA788" s="18"/>
      <c r="AB788" s="18"/>
      <c r="AC788" s="18"/>
      <c r="AD788" s="18"/>
      <c r="AE788" s="18"/>
      <c r="AF788" s="18"/>
      <c r="AG788" s="18"/>
    </row>
    <row r="789" spans="1:33" ht="16.5" customHeight="1" x14ac:dyDescent="0.3">
      <c r="A789" s="18"/>
      <c r="B789" s="18"/>
      <c r="C789" s="191"/>
      <c r="D789" s="191"/>
      <c r="E789" s="18"/>
      <c r="F789" s="18"/>
      <c r="G789" s="18"/>
      <c r="H789" s="18"/>
      <c r="I789" s="18"/>
      <c r="J789" s="18"/>
      <c r="K789" s="18"/>
      <c r="L789" s="18"/>
      <c r="M789" s="18"/>
      <c r="N789" s="18"/>
      <c r="O789" s="18"/>
      <c r="P789" s="18"/>
      <c r="Q789" s="18"/>
      <c r="R789" s="18"/>
      <c r="S789" s="18"/>
      <c r="T789" s="18"/>
      <c r="U789" s="18"/>
      <c r="V789" s="18"/>
      <c r="W789" s="18"/>
      <c r="X789" s="18"/>
      <c r="Y789" s="18"/>
      <c r="Z789" s="18"/>
      <c r="AA789" s="18"/>
      <c r="AB789" s="18"/>
      <c r="AC789" s="18"/>
      <c r="AD789" s="18"/>
      <c r="AE789" s="18"/>
      <c r="AF789" s="18"/>
      <c r="AG789" s="18"/>
    </row>
    <row r="790" spans="1:33" ht="16.5" customHeight="1" x14ac:dyDescent="0.3">
      <c r="A790" s="18"/>
      <c r="B790" s="18"/>
      <c r="C790" s="191"/>
      <c r="D790" s="191"/>
      <c r="E790" s="18"/>
      <c r="F790" s="18"/>
      <c r="G790" s="18"/>
      <c r="H790" s="18"/>
      <c r="I790" s="18"/>
      <c r="J790" s="18"/>
      <c r="K790" s="18"/>
      <c r="L790" s="18"/>
      <c r="M790" s="18"/>
      <c r="N790" s="18"/>
      <c r="O790" s="18"/>
      <c r="P790" s="18"/>
      <c r="Q790" s="18"/>
      <c r="R790" s="18"/>
      <c r="S790" s="18"/>
      <c r="T790" s="18"/>
      <c r="U790" s="18"/>
      <c r="V790" s="18"/>
      <c r="W790" s="18"/>
      <c r="X790" s="18"/>
      <c r="Y790" s="18"/>
      <c r="Z790" s="18"/>
      <c r="AA790" s="18"/>
      <c r="AB790" s="18"/>
      <c r="AC790" s="18"/>
      <c r="AD790" s="18"/>
      <c r="AE790" s="18"/>
      <c r="AF790" s="18"/>
      <c r="AG790" s="18"/>
    </row>
    <row r="791" spans="1:33" ht="16.5" customHeight="1" x14ac:dyDescent="0.3">
      <c r="A791" s="18"/>
      <c r="B791" s="18"/>
      <c r="C791" s="191"/>
      <c r="D791" s="191"/>
      <c r="E791" s="18"/>
      <c r="F791" s="18"/>
      <c r="G791" s="18"/>
      <c r="H791" s="18"/>
      <c r="I791" s="18"/>
      <c r="J791" s="18"/>
      <c r="K791" s="18"/>
      <c r="L791" s="18"/>
      <c r="M791" s="18"/>
      <c r="N791" s="18"/>
      <c r="O791" s="18"/>
      <c r="P791" s="18"/>
      <c r="Q791" s="18"/>
      <c r="R791" s="18"/>
      <c r="S791" s="18"/>
      <c r="T791" s="18"/>
      <c r="U791" s="18"/>
      <c r="V791" s="18"/>
      <c r="W791" s="18"/>
      <c r="X791" s="18"/>
      <c r="Y791" s="18"/>
      <c r="Z791" s="18"/>
      <c r="AA791" s="18"/>
      <c r="AB791" s="18"/>
      <c r="AC791" s="18"/>
      <c r="AD791" s="18"/>
      <c r="AE791" s="18"/>
      <c r="AF791" s="18"/>
      <c r="AG791" s="18"/>
    </row>
    <row r="792" spans="1:33" ht="16.5" customHeight="1" x14ac:dyDescent="0.3">
      <c r="A792" s="18"/>
      <c r="B792" s="18"/>
      <c r="C792" s="191"/>
      <c r="D792" s="191"/>
      <c r="E792" s="18"/>
      <c r="F792" s="18"/>
      <c r="G792" s="18"/>
      <c r="H792" s="18"/>
      <c r="I792" s="18"/>
      <c r="J792" s="18"/>
      <c r="K792" s="18"/>
      <c r="L792" s="18"/>
      <c r="M792" s="18"/>
      <c r="N792" s="18"/>
      <c r="O792" s="18"/>
      <c r="P792" s="18"/>
      <c r="Q792" s="18"/>
      <c r="R792" s="18"/>
      <c r="S792" s="18"/>
      <c r="T792" s="18"/>
      <c r="U792" s="18"/>
      <c r="V792" s="18"/>
      <c r="W792" s="18"/>
      <c r="X792" s="18"/>
      <c r="Y792" s="18"/>
      <c r="Z792" s="18"/>
      <c r="AA792" s="18"/>
      <c r="AB792" s="18"/>
      <c r="AC792" s="18"/>
      <c r="AD792" s="18"/>
      <c r="AE792" s="18"/>
      <c r="AF792" s="18"/>
      <c r="AG792" s="18"/>
    </row>
    <row r="793" spans="1:33" ht="16.5" customHeight="1" x14ac:dyDescent="0.3">
      <c r="A793" s="18"/>
      <c r="B793" s="18"/>
      <c r="C793" s="191"/>
      <c r="D793" s="191"/>
      <c r="E793" s="18"/>
      <c r="F793" s="18"/>
      <c r="G793" s="18"/>
      <c r="H793" s="18"/>
      <c r="I793" s="18"/>
      <c r="J793" s="18"/>
      <c r="K793" s="18"/>
      <c r="L793" s="18"/>
      <c r="M793" s="18"/>
      <c r="N793" s="18"/>
      <c r="O793" s="18"/>
      <c r="P793" s="18"/>
      <c r="Q793" s="18"/>
      <c r="R793" s="18"/>
      <c r="S793" s="18"/>
      <c r="T793" s="18"/>
      <c r="U793" s="18"/>
      <c r="V793" s="18"/>
      <c r="W793" s="18"/>
      <c r="X793" s="18"/>
      <c r="Y793" s="18"/>
      <c r="Z793" s="18"/>
      <c r="AA793" s="18"/>
      <c r="AB793" s="18"/>
      <c r="AC793" s="18"/>
      <c r="AD793" s="18"/>
      <c r="AE793" s="18"/>
      <c r="AF793" s="18"/>
      <c r="AG793" s="18"/>
    </row>
    <row r="794" spans="1:33" ht="16.5" customHeight="1" x14ac:dyDescent="0.3">
      <c r="A794" s="18"/>
      <c r="B794" s="18"/>
      <c r="C794" s="191"/>
      <c r="D794" s="191"/>
      <c r="E794" s="18"/>
      <c r="F794" s="18"/>
      <c r="G794" s="18"/>
      <c r="H794" s="18"/>
      <c r="I794" s="18"/>
      <c r="J794" s="18"/>
      <c r="K794" s="18"/>
      <c r="L794" s="18"/>
      <c r="M794" s="18"/>
      <c r="N794" s="18"/>
      <c r="O794" s="18"/>
      <c r="P794" s="18"/>
      <c r="Q794" s="18"/>
      <c r="R794" s="18"/>
      <c r="S794" s="18"/>
      <c r="T794" s="18"/>
      <c r="U794" s="18"/>
      <c r="V794" s="18"/>
      <c r="W794" s="18"/>
      <c r="X794" s="18"/>
      <c r="Y794" s="18"/>
      <c r="Z794" s="18"/>
      <c r="AA794" s="18"/>
      <c r="AB794" s="18"/>
      <c r="AC794" s="18"/>
      <c r="AD794" s="18"/>
      <c r="AE794" s="18"/>
      <c r="AF794" s="18"/>
      <c r="AG794" s="18"/>
    </row>
    <row r="795" spans="1:33" ht="16.5" customHeight="1" x14ac:dyDescent="0.3">
      <c r="A795" s="18"/>
      <c r="B795" s="18"/>
      <c r="C795" s="191"/>
      <c r="D795" s="191"/>
      <c r="E795" s="18"/>
      <c r="F795" s="18"/>
      <c r="G795" s="18"/>
      <c r="H795" s="18"/>
      <c r="I795" s="18"/>
      <c r="J795" s="18"/>
      <c r="K795" s="18"/>
      <c r="L795" s="18"/>
      <c r="M795" s="18"/>
      <c r="N795" s="18"/>
      <c r="O795" s="18"/>
      <c r="P795" s="18"/>
      <c r="Q795" s="18"/>
      <c r="R795" s="18"/>
      <c r="S795" s="18"/>
      <c r="T795" s="18"/>
      <c r="U795" s="18"/>
      <c r="V795" s="18"/>
      <c r="W795" s="18"/>
      <c r="X795" s="18"/>
      <c r="Y795" s="18"/>
      <c r="Z795" s="18"/>
      <c r="AA795" s="18"/>
      <c r="AB795" s="18"/>
      <c r="AC795" s="18"/>
      <c r="AD795" s="18"/>
      <c r="AE795" s="18"/>
      <c r="AF795" s="18"/>
      <c r="AG795" s="18"/>
    </row>
    <row r="796" spans="1:33" ht="16.5" customHeight="1" x14ac:dyDescent="0.3">
      <c r="A796" s="18"/>
      <c r="B796" s="18"/>
      <c r="C796" s="191"/>
      <c r="D796" s="191"/>
      <c r="E796" s="18"/>
      <c r="F796" s="18"/>
      <c r="G796" s="18"/>
      <c r="H796" s="18"/>
      <c r="I796" s="18"/>
      <c r="J796" s="18"/>
      <c r="K796" s="18"/>
      <c r="L796" s="18"/>
      <c r="M796" s="18"/>
      <c r="N796" s="18"/>
      <c r="O796" s="18"/>
      <c r="P796" s="18"/>
      <c r="Q796" s="18"/>
      <c r="R796" s="18"/>
      <c r="S796" s="18"/>
      <c r="T796" s="18"/>
      <c r="U796" s="18"/>
      <c r="V796" s="18"/>
      <c r="W796" s="18"/>
      <c r="X796" s="18"/>
      <c r="Y796" s="18"/>
      <c r="Z796" s="18"/>
      <c r="AA796" s="18"/>
      <c r="AB796" s="18"/>
      <c r="AC796" s="18"/>
      <c r="AD796" s="18"/>
      <c r="AE796" s="18"/>
      <c r="AF796" s="18"/>
      <c r="AG796" s="18"/>
    </row>
    <row r="797" spans="1:33" ht="16.5" customHeight="1" x14ac:dyDescent="0.3">
      <c r="A797" s="18"/>
      <c r="B797" s="18"/>
      <c r="C797" s="191"/>
      <c r="D797" s="191"/>
      <c r="E797" s="18"/>
      <c r="F797" s="18"/>
      <c r="G797" s="18"/>
      <c r="H797" s="18"/>
      <c r="I797" s="18"/>
      <c r="J797" s="18"/>
      <c r="K797" s="18"/>
      <c r="L797" s="18"/>
      <c r="M797" s="18"/>
      <c r="N797" s="18"/>
      <c r="O797" s="18"/>
      <c r="P797" s="18"/>
      <c r="Q797" s="18"/>
      <c r="R797" s="18"/>
      <c r="S797" s="18"/>
      <c r="T797" s="18"/>
      <c r="U797" s="18"/>
      <c r="V797" s="18"/>
      <c r="W797" s="18"/>
      <c r="X797" s="18"/>
      <c r="Y797" s="18"/>
      <c r="Z797" s="18"/>
      <c r="AA797" s="18"/>
      <c r="AB797" s="18"/>
      <c r="AC797" s="18"/>
      <c r="AD797" s="18"/>
      <c r="AE797" s="18"/>
      <c r="AF797" s="18"/>
      <c r="AG797" s="18"/>
    </row>
    <row r="798" spans="1:33" ht="16.5" customHeight="1" x14ac:dyDescent="0.3">
      <c r="A798" s="18"/>
      <c r="B798" s="18"/>
      <c r="C798" s="191"/>
      <c r="D798" s="191"/>
      <c r="E798" s="18"/>
      <c r="F798" s="18"/>
      <c r="G798" s="18"/>
      <c r="H798" s="18"/>
      <c r="I798" s="18"/>
      <c r="J798" s="18"/>
      <c r="K798" s="18"/>
      <c r="L798" s="18"/>
      <c r="M798" s="18"/>
      <c r="N798" s="18"/>
      <c r="O798" s="18"/>
      <c r="P798" s="18"/>
      <c r="Q798" s="18"/>
      <c r="R798" s="18"/>
      <c r="S798" s="18"/>
      <c r="T798" s="18"/>
      <c r="U798" s="18"/>
      <c r="V798" s="18"/>
      <c r="W798" s="18"/>
      <c r="X798" s="18"/>
      <c r="Y798" s="18"/>
      <c r="Z798" s="18"/>
      <c r="AA798" s="18"/>
      <c r="AB798" s="18"/>
      <c r="AC798" s="18"/>
      <c r="AD798" s="18"/>
      <c r="AE798" s="18"/>
      <c r="AF798" s="18"/>
      <c r="AG798" s="18"/>
    </row>
    <row r="799" spans="1:33" ht="16.5" customHeight="1" x14ac:dyDescent="0.3">
      <c r="A799" s="18"/>
      <c r="B799" s="18"/>
      <c r="C799" s="191"/>
      <c r="D799" s="191"/>
      <c r="E799" s="18"/>
      <c r="F799" s="18"/>
      <c r="G799" s="18"/>
      <c r="H799" s="18"/>
      <c r="I799" s="18"/>
      <c r="J799" s="18"/>
      <c r="K799" s="18"/>
      <c r="L799" s="18"/>
      <c r="M799" s="18"/>
      <c r="N799" s="18"/>
      <c r="O799" s="18"/>
      <c r="P799" s="18"/>
      <c r="Q799" s="18"/>
      <c r="R799" s="18"/>
      <c r="S799" s="18"/>
      <c r="T799" s="18"/>
      <c r="U799" s="18"/>
      <c r="V799" s="18"/>
      <c r="W799" s="18"/>
      <c r="X799" s="18"/>
      <c r="Y799" s="18"/>
      <c r="Z799" s="18"/>
      <c r="AA799" s="18"/>
      <c r="AB799" s="18"/>
      <c r="AC799" s="18"/>
      <c r="AD799" s="18"/>
      <c r="AE799" s="18"/>
      <c r="AF799" s="18"/>
      <c r="AG799" s="18"/>
    </row>
    <row r="800" spans="1:33" ht="16.5" customHeight="1" x14ac:dyDescent="0.3">
      <c r="A800" s="18"/>
      <c r="B800" s="18"/>
      <c r="C800" s="191"/>
      <c r="D800" s="191"/>
      <c r="E800" s="18"/>
      <c r="F800" s="18"/>
      <c r="G800" s="18"/>
      <c r="H800" s="18"/>
      <c r="I800" s="18"/>
      <c r="J800" s="18"/>
      <c r="K800" s="18"/>
      <c r="L800" s="18"/>
      <c r="M800" s="18"/>
      <c r="N800" s="18"/>
      <c r="O800" s="18"/>
      <c r="P800" s="18"/>
      <c r="Q800" s="18"/>
      <c r="R800" s="18"/>
      <c r="S800" s="18"/>
      <c r="T800" s="18"/>
      <c r="U800" s="18"/>
      <c r="V800" s="18"/>
      <c r="W800" s="18"/>
      <c r="X800" s="18"/>
      <c r="Y800" s="18"/>
      <c r="Z800" s="18"/>
      <c r="AA800" s="18"/>
      <c r="AB800" s="18"/>
      <c r="AC800" s="18"/>
      <c r="AD800" s="18"/>
      <c r="AE800" s="18"/>
      <c r="AF800" s="18"/>
      <c r="AG800" s="18"/>
    </row>
    <row r="801" spans="1:33" ht="16.5" customHeight="1" x14ac:dyDescent="0.3">
      <c r="A801" s="18"/>
      <c r="B801" s="18"/>
      <c r="C801" s="191"/>
      <c r="D801" s="191"/>
      <c r="E801" s="18"/>
      <c r="F801" s="18"/>
      <c r="G801" s="18"/>
      <c r="H801" s="18"/>
      <c r="I801" s="18"/>
      <c r="J801" s="18"/>
      <c r="K801" s="18"/>
      <c r="L801" s="18"/>
      <c r="M801" s="18"/>
      <c r="N801" s="18"/>
      <c r="O801" s="18"/>
      <c r="P801" s="18"/>
      <c r="Q801" s="18"/>
      <c r="R801" s="18"/>
      <c r="S801" s="18"/>
      <c r="T801" s="18"/>
      <c r="U801" s="18"/>
      <c r="V801" s="18"/>
      <c r="W801" s="18"/>
      <c r="X801" s="18"/>
      <c r="Y801" s="18"/>
      <c r="Z801" s="18"/>
      <c r="AA801" s="18"/>
      <c r="AB801" s="18"/>
      <c r="AC801" s="18"/>
      <c r="AD801" s="18"/>
      <c r="AE801" s="18"/>
      <c r="AF801" s="18"/>
      <c r="AG801" s="18"/>
    </row>
    <row r="802" spans="1:33" ht="16.5" customHeight="1" x14ac:dyDescent="0.3">
      <c r="A802" s="18"/>
      <c r="B802" s="18"/>
      <c r="C802" s="191"/>
      <c r="D802" s="191"/>
      <c r="E802" s="18"/>
      <c r="F802" s="18"/>
      <c r="G802" s="18"/>
      <c r="H802" s="18"/>
      <c r="I802" s="18"/>
      <c r="J802" s="18"/>
      <c r="K802" s="18"/>
      <c r="L802" s="18"/>
      <c r="M802" s="18"/>
      <c r="N802" s="18"/>
      <c r="O802" s="18"/>
      <c r="P802" s="18"/>
      <c r="Q802" s="18"/>
      <c r="R802" s="18"/>
      <c r="S802" s="18"/>
      <c r="T802" s="18"/>
      <c r="U802" s="18"/>
      <c r="V802" s="18"/>
      <c r="W802" s="18"/>
      <c r="X802" s="18"/>
      <c r="Y802" s="18"/>
      <c r="Z802" s="18"/>
      <c r="AA802" s="18"/>
      <c r="AB802" s="18"/>
      <c r="AC802" s="18"/>
      <c r="AD802" s="18"/>
      <c r="AE802" s="18"/>
      <c r="AF802" s="18"/>
      <c r="AG802" s="18"/>
    </row>
    <row r="803" spans="1:33" ht="16.5" customHeight="1" x14ac:dyDescent="0.3">
      <c r="A803" s="18"/>
      <c r="B803" s="18"/>
      <c r="C803" s="191"/>
      <c r="D803" s="191"/>
      <c r="E803" s="18"/>
      <c r="F803" s="18"/>
      <c r="G803" s="18"/>
      <c r="H803" s="18"/>
      <c r="I803" s="18"/>
      <c r="J803" s="18"/>
      <c r="K803" s="18"/>
      <c r="L803" s="18"/>
      <c r="M803" s="18"/>
      <c r="N803" s="18"/>
      <c r="O803" s="18"/>
      <c r="P803" s="18"/>
      <c r="Q803" s="18"/>
      <c r="R803" s="18"/>
      <c r="S803" s="18"/>
      <c r="T803" s="18"/>
      <c r="U803" s="18"/>
      <c r="V803" s="18"/>
      <c r="W803" s="18"/>
      <c r="X803" s="18"/>
      <c r="Y803" s="18"/>
      <c r="Z803" s="18"/>
      <c r="AA803" s="18"/>
      <c r="AB803" s="18"/>
      <c r="AC803" s="18"/>
      <c r="AD803" s="18"/>
      <c r="AE803" s="18"/>
      <c r="AF803" s="18"/>
      <c r="AG803" s="18"/>
    </row>
    <row r="804" spans="1:33" ht="16.5" customHeight="1" x14ac:dyDescent="0.3">
      <c r="A804" s="18"/>
      <c r="B804" s="18"/>
      <c r="C804" s="191"/>
      <c r="D804" s="191"/>
      <c r="E804" s="18"/>
      <c r="F804" s="18"/>
      <c r="G804" s="18"/>
      <c r="H804" s="18"/>
      <c r="I804" s="18"/>
      <c r="J804" s="18"/>
      <c r="K804" s="18"/>
      <c r="L804" s="18"/>
      <c r="M804" s="18"/>
      <c r="N804" s="18"/>
      <c r="O804" s="18"/>
      <c r="P804" s="18"/>
      <c r="Q804" s="18"/>
      <c r="R804" s="18"/>
      <c r="S804" s="18"/>
      <c r="T804" s="18"/>
      <c r="U804" s="18"/>
      <c r="V804" s="18"/>
      <c r="W804" s="18"/>
      <c r="X804" s="18"/>
      <c r="Y804" s="18"/>
      <c r="Z804" s="18"/>
      <c r="AA804" s="18"/>
      <c r="AB804" s="18"/>
      <c r="AC804" s="18"/>
      <c r="AD804" s="18"/>
      <c r="AE804" s="18"/>
      <c r="AF804" s="18"/>
      <c r="AG804" s="18"/>
    </row>
    <row r="805" spans="1:33" ht="16.5" customHeight="1" x14ac:dyDescent="0.3">
      <c r="A805" s="18"/>
      <c r="B805" s="18"/>
      <c r="C805" s="191"/>
      <c r="D805" s="191"/>
      <c r="E805" s="18"/>
      <c r="F805" s="18"/>
      <c r="G805" s="18"/>
      <c r="H805" s="18"/>
      <c r="I805" s="18"/>
      <c r="J805" s="18"/>
      <c r="K805" s="18"/>
      <c r="L805" s="18"/>
      <c r="M805" s="18"/>
      <c r="N805" s="18"/>
      <c r="O805" s="18"/>
      <c r="P805" s="18"/>
      <c r="Q805" s="18"/>
      <c r="R805" s="18"/>
      <c r="S805" s="18"/>
      <c r="T805" s="18"/>
      <c r="U805" s="18"/>
      <c r="V805" s="18"/>
      <c r="W805" s="18"/>
      <c r="X805" s="18"/>
      <c r="Y805" s="18"/>
      <c r="Z805" s="18"/>
      <c r="AA805" s="18"/>
      <c r="AB805" s="18"/>
      <c r="AC805" s="18"/>
      <c r="AD805" s="18"/>
      <c r="AE805" s="18"/>
      <c r="AF805" s="18"/>
      <c r="AG805" s="18"/>
    </row>
    <row r="806" spans="1:33" ht="16.5" customHeight="1" x14ac:dyDescent="0.3">
      <c r="A806" s="18"/>
      <c r="B806" s="18"/>
      <c r="C806" s="191"/>
      <c r="D806" s="191"/>
      <c r="E806" s="18"/>
      <c r="F806" s="18"/>
      <c r="G806" s="18"/>
      <c r="H806" s="18"/>
      <c r="I806" s="18"/>
      <c r="J806" s="18"/>
      <c r="K806" s="18"/>
      <c r="L806" s="18"/>
      <c r="M806" s="18"/>
      <c r="N806" s="18"/>
      <c r="O806" s="18"/>
      <c r="P806" s="18"/>
      <c r="Q806" s="18"/>
      <c r="R806" s="18"/>
      <c r="S806" s="18"/>
      <c r="T806" s="18"/>
      <c r="U806" s="18"/>
      <c r="V806" s="18"/>
      <c r="W806" s="18"/>
      <c r="X806" s="18"/>
      <c r="Y806" s="18"/>
      <c r="Z806" s="18"/>
      <c r="AA806" s="18"/>
      <c r="AB806" s="18"/>
      <c r="AC806" s="18"/>
      <c r="AD806" s="18"/>
      <c r="AE806" s="18"/>
      <c r="AF806" s="18"/>
      <c r="AG806" s="18"/>
    </row>
    <row r="807" spans="1:33" ht="16.5" customHeight="1" x14ac:dyDescent="0.3">
      <c r="A807" s="18"/>
      <c r="B807" s="18"/>
      <c r="C807" s="191"/>
      <c r="D807" s="191"/>
      <c r="E807" s="18"/>
      <c r="F807" s="18"/>
      <c r="G807" s="18"/>
      <c r="H807" s="18"/>
      <c r="I807" s="18"/>
      <c r="J807" s="18"/>
      <c r="K807" s="18"/>
      <c r="L807" s="18"/>
      <c r="M807" s="18"/>
      <c r="N807" s="18"/>
      <c r="O807" s="18"/>
      <c r="P807" s="18"/>
      <c r="Q807" s="18"/>
      <c r="R807" s="18"/>
      <c r="S807" s="18"/>
      <c r="T807" s="18"/>
      <c r="U807" s="18"/>
      <c r="V807" s="18"/>
      <c r="W807" s="18"/>
      <c r="X807" s="18"/>
      <c r="Y807" s="18"/>
      <c r="Z807" s="18"/>
      <c r="AA807" s="18"/>
      <c r="AB807" s="18"/>
      <c r="AC807" s="18"/>
      <c r="AD807" s="18"/>
      <c r="AE807" s="18"/>
      <c r="AF807" s="18"/>
      <c r="AG807" s="18"/>
    </row>
    <row r="808" spans="1:33" ht="16.5" customHeight="1" x14ac:dyDescent="0.3">
      <c r="A808" s="18"/>
      <c r="B808" s="18"/>
      <c r="C808" s="191"/>
      <c r="D808" s="191"/>
      <c r="E808" s="18"/>
      <c r="F808" s="18"/>
      <c r="G808" s="18"/>
      <c r="H808" s="18"/>
      <c r="I808" s="18"/>
      <c r="J808" s="18"/>
      <c r="K808" s="18"/>
      <c r="L808" s="18"/>
      <c r="M808" s="18"/>
      <c r="N808" s="18"/>
      <c r="O808" s="18"/>
      <c r="P808" s="18"/>
      <c r="Q808" s="18"/>
      <c r="R808" s="18"/>
      <c r="S808" s="18"/>
      <c r="T808" s="18"/>
      <c r="U808" s="18"/>
      <c r="V808" s="18"/>
      <c r="W808" s="18"/>
      <c r="X808" s="18"/>
      <c r="Y808" s="18"/>
      <c r="Z808" s="18"/>
      <c r="AA808" s="18"/>
      <c r="AB808" s="18"/>
      <c r="AC808" s="18"/>
      <c r="AD808" s="18"/>
      <c r="AE808" s="18"/>
      <c r="AF808" s="18"/>
      <c r="AG808" s="18"/>
    </row>
    <row r="809" spans="1:33" ht="16.5" customHeight="1" x14ac:dyDescent="0.3">
      <c r="A809" s="18"/>
      <c r="B809" s="18"/>
      <c r="C809" s="191"/>
      <c r="D809" s="191"/>
      <c r="E809" s="18"/>
      <c r="F809" s="18"/>
      <c r="G809" s="18"/>
      <c r="H809" s="18"/>
      <c r="I809" s="18"/>
      <c r="J809" s="18"/>
      <c r="K809" s="18"/>
      <c r="L809" s="18"/>
      <c r="M809" s="18"/>
      <c r="N809" s="18"/>
      <c r="O809" s="18"/>
      <c r="P809" s="18"/>
      <c r="Q809" s="18"/>
      <c r="R809" s="18"/>
      <c r="S809" s="18"/>
      <c r="T809" s="18"/>
      <c r="U809" s="18"/>
      <c r="V809" s="18"/>
      <c r="W809" s="18"/>
      <c r="X809" s="18"/>
      <c r="Y809" s="18"/>
      <c r="Z809" s="18"/>
      <c r="AA809" s="18"/>
      <c r="AB809" s="18"/>
      <c r="AC809" s="18"/>
      <c r="AD809" s="18"/>
      <c r="AE809" s="18"/>
      <c r="AF809" s="18"/>
      <c r="AG809" s="18"/>
    </row>
    <row r="810" spans="1:33" ht="16.5" customHeight="1" x14ac:dyDescent="0.3">
      <c r="A810" s="18"/>
      <c r="B810" s="18"/>
      <c r="C810" s="191"/>
      <c r="D810" s="191"/>
      <c r="E810" s="18"/>
      <c r="F810" s="18"/>
      <c r="G810" s="18"/>
      <c r="H810" s="18"/>
      <c r="I810" s="18"/>
      <c r="J810" s="18"/>
      <c r="K810" s="18"/>
      <c r="L810" s="18"/>
      <c r="M810" s="18"/>
      <c r="N810" s="18"/>
      <c r="O810" s="18"/>
      <c r="P810" s="18"/>
      <c r="Q810" s="18"/>
      <c r="R810" s="18"/>
      <c r="S810" s="18"/>
      <c r="T810" s="18"/>
      <c r="U810" s="18"/>
      <c r="V810" s="18"/>
      <c r="W810" s="18"/>
      <c r="X810" s="18"/>
      <c r="Y810" s="18"/>
      <c r="Z810" s="18"/>
      <c r="AA810" s="18"/>
      <c r="AB810" s="18"/>
      <c r="AC810" s="18"/>
      <c r="AD810" s="18"/>
      <c r="AE810" s="18"/>
      <c r="AF810" s="18"/>
      <c r="AG810" s="18"/>
    </row>
    <row r="811" spans="1:33" ht="16.5" customHeight="1" x14ac:dyDescent="0.3">
      <c r="A811" s="18"/>
      <c r="B811" s="18"/>
      <c r="C811" s="191"/>
      <c r="D811" s="191"/>
      <c r="E811" s="18"/>
      <c r="F811" s="18"/>
      <c r="G811" s="18"/>
      <c r="H811" s="18"/>
      <c r="I811" s="18"/>
      <c r="J811" s="18"/>
      <c r="K811" s="18"/>
      <c r="L811" s="18"/>
      <c r="M811" s="18"/>
      <c r="N811" s="18"/>
      <c r="O811" s="18"/>
      <c r="P811" s="18"/>
      <c r="Q811" s="18"/>
      <c r="R811" s="18"/>
      <c r="S811" s="18"/>
      <c r="T811" s="18"/>
      <c r="U811" s="18"/>
      <c r="V811" s="18"/>
      <c r="W811" s="18"/>
      <c r="X811" s="18"/>
      <c r="Y811" s="18"/>
      <c r="Z811" s="18"/>
      <c r="AA811" s="18"/>
      <c r="AB811" s="18"/>
      <c r="AC811" s="18"/>
      <c r="AD811" s="18"/>
      <c r="AE811" s="18"/>
      <c r="AF811" s="18"/>
      <c r="AG811" s="18"/>
    </row>
    <row r="812" spans="1:33" ht="16.5" customHeight="1" x14ac:dyDescent="0.3">
      <c r="A812" s="18"/>
      <c r="B812" s="18"/>
      <c r="C812" s="191"/>
      <c r="D812" s="191"/>
      <c r="E812" s="18"/>
      <c r="F812" s="18"/>
      <c r="G812" s="18"/>
      <c r="H812" s="18"/>
      <c r="I812" s="18"/>
      <c r="J812" s="18"/>
      <c r="K812" s="18"/>
      <c r="L812" s="18"/>
      <c r="M812" s="18"/>
      <c r="N812" s="18"/>
      <c r="O812" s="18"/>
      <c r="P812" s="18"/>
      <c r="Q812" s="18"/>
      <c r="R812" s="18"/>
      <c r="S812" s="18"/>
      <c r="T812" s="18"/>
      <c r="U812" s="18"/>
      <c r="V812" s="18"/>
      <c r="W812" s="18"/>
      <c r="X812" s="18"/>
      <c r="Y812" s="18"/>
      <c r="Z812" s="18"/>
      <c r="AA812" s="18"/>
      <c r="AB812" s="18"/>
      <c r="AC812" s="18"/>
      <c r="AD812" s="18"/>
      <c r="AE812" s="18"/>
      <c r="AF812" s="18"/>
      <c r="AG812" s="18"/>
    </row>
    <row r="813" spans="1:33" ht="16.5" customHeight="1" x14ac:dyDescent="0.3">
      <c r="A813" s="18"/>
      <c r="B813" s="18"/>
      <c r="C813" s="191"/>
      <c r="D813" s="191"/>
      <c r="E813" s="18"/>
      <c r="F813" s="18"/>
      <c r="G813" s="18"/>
      <c r="H813" s="18"/>
      <c r="I813" s="18"/>
      <c r="J813" s="18"/>
      <c r="K813" s="18"/>
      <c r="L813" s="18"/>
      <c r="M813" s="18"/>
      <c r="N813" s="18"/>
      <c r="O813" s="18"/>
      <c r="P813" s="18"/>
      <c r="Q813" s="18"/>
      <c r="R813" s="18"/>
      <c r="S813" s="18"/>
      <c r="T813" s="18"/>
      <c r="U813" s="18"/>
      <c r="V813" s="18"/>
      <c r="W813" s="18"/>
      <c r="X813" s="18"/>
      <c r="Y813" s="18"/>
      <c r="Z813" s="18"/>
      <c r="AA813" s="18"/>
      <c r="AB813" s="18"/>
      <c r="AC813" s="18"/>
      <c r="AD813" s="18"/>
      <c r="AE813" s="18"/>
      <c r="AF813" s="18"/>
      <c r="AG813" s="18"/>
    </row>
    <row r="814" spans="1:33" ht="16.5" customHeight="1" x14ac:dyDescent="0.3">
      <c r="A814" s="18"/>
      <c r="B814" s="18"/>
      <c r="C814" s="191"/>
      <c r="D814" s="191"/>
      <c r="E814" s="18"/>
      <c r="F814" s="18"/>
      <c r="G814" s="18"/>
      <c r="H814" s="18"/>
      <c r="I814" s="18"/>
      <c r="J814" s="18"/>
      <c r="K814" s="18"/>
      <c r="L814" s="18"/>
      <c r="M814" s="18"/>
      <c r="N814" s="18"/>
      <c r="O814" s="18"/>
      <c r="P814" s="18"/>
      <c r="Q814" s="18"/>
      <c r="R814" s="18"/>
      <c r="S814" s="18"/>
      <c r="T814" s="18"/>
      <c r="U814" s="18"/>
      <c r="V814" s="18"/>
      <c r="W814" s="18"/>
      <c r="X814" s="18"/>
      <c r="Y814" s="18"/>
      <c r="Z814" s="18"/>
      <c r="AA814" s="18"/>
      <c r="AB814" s="18"/>
      <c r="AC814" s="18"/>
      <c r="AD814" s="18"/>
      <c r="AE814" s="18"/>
      <c r="AF814" s="18"/>
      <c r="AG814" s="18"/>
    </row>
    <row r="815" spans="1:33" ht="16.5" customHeight="1" x14ac:dyDescent="0.3">
      <c r="A815" s="18"/>
      <c r="B815" s="18"/>
      <c r="C815" s="191"/>
      <c r="D815" s="191"/>
      <c r="E815" s="18"/>
      <c r="F815" s="18"/>
      <c r="G815" s="18"/>
      <c r="H815" s="18"/>
      <c r="I815" s="18"/>
      <c r="J815" s="18"/>
      <c r="K815" s="18"/>
      <c r="L815" s="18"/>
      <c r="M815" s="18"/>
      <c r="N815" s="18"/>
      <c r="O815" s="18"/>
      <c r="P815" s="18"/>
      <c r="Q815" s="18"/>
      <c r="R815" s="18"/>
      <c r="S815" s="18"/>
      <c r="T815" s="18"/>
      <c r="U815" s="18"/>
      <c r="V815" s="18"/>
      <c r="W815" s="18"/>
      <c r="X815" s="18"/>
      <c r="Y815" s="18"/>
      <c r="Z815" s="18"/>
      <c r="AA815" s="18"/>
      <c r="AB815" s="18"/>
      <c r="AC815" s="18"/>
      <c r="AD815" s="18"/>
      <c r="AE815" s="18"/>
      <c r="AF815" s="18"/>
      <c r="AG815" s="18"/>
    </row>
    <row r="816" spans="1:33" ht="16.5" customHeight="1" x14ac:dyDescent="0.3">
      <c r="A816" s="18"/>
      <c r="B816" s="18"/>
      <c r="C816" s="191"/>
      <c r="D816" s="191"/>
      <c r="E816" s="18"/>
      <c r="F816" s="18"/>
      <c r="G816" s="18"/>
      <c r="H816" s="18"/>
      <c r="I816" s="18"/>
      <c r="J816" s="18"/>
      <c r="K816" s="18"/>
      <c r="L816" s="18"/>
      <c r="M816" s="18"/>
      <c r="N816" s="18"/>
      <c r="O816" s="18"/>
      <c r="P816" s="18"/>
      <c r="Q816" s="18"/>
      <c r="R816" s="18"/>
      <c r="S816" s="18"/>
      <c r="T816" s="18"/>
      <c r="U816" s="18"/>
      <c r="V816" s="18"/>
      <c r="W816" s="18"/>
      <c r="X816" s="18"/>
      <c r="Y816" s="18"/>
      <c r="Z816" s="18"/>
      <c r="AA816" s="18"/>
      <c r="AB816" s="18"/>
      <c r="AC816" s="18"/>
      <c r="AD816" s="18"/>
      <c r="AE816" s="18"/>
      <c r="AF816" s="18"/>
      <c r="AG816" s="18"/>
    </row>
    <row r="817" spans="1:33" ht="16.5" customHeight="1" x14ac:dyDescent="0.3">
      <c r="A817" s="18"/>
      <c r="B817" s="18"/>
      <c r="C817" s="191"/>
      <c r="D817" s="191"/>
      <c r="E817" s="18"/>
      <c r="F817" s="18"/>
      <c r="G817" s="18"/>
      <c r="H817" s="18"/>
      <c r="I817" s="18"/>
      <c r="J817" s="18"/>
      <c r="K817" s="18"/>
      <c r="L817" s="18"/>
      <c r="M817" s="18"/>
      <c r="N817" s="18"/>
      <c r="O817" s="18"/>
      <c r="P817" s="18"/>
      <c r="Q817" s="18"/>
      <c r="R817" s="18"/>
      <c r="S817" s="18"/>
      <c r="T817" s="18"/>
      <c r="U817" s="18"/>
      <c r="V817" s="18"/>
      <c r="W817" s="18"/>
      <c r="X817" s="18"/>
      <c r="Y817" s="18"/>
      <c r="Z817" s="18"/>
      <c r="AA817" s="18"/>
      <c r="AB817" s="18"/>
      <c r="AC817" s="18"/>
      <c r="AD817" s="18"/>
      <c r="AE817" s="18"/>
      <c r="AF817" s="18"/>
      <c r="AG817" s="18"/>
    </row>
    <row r="818" spans="1:33" ht="16.5" customHeight="1" x14ac:dyDescent="0.3">
      <c r="A818" s="18"/>
      <c r="B818" s="18"/>
      <c r="C818" s="191"/>
      <c r="D818" s="191"/>
      <c r="E818" s="18"/>
      <c r="F818" s="18"/>
      <c r="G818" s="18"/>
      <c r="H818" s="18"/>
      <c r="I818" s="18"/>
      <c r="J818" s="18"/>
      <c r="K818" s="18"/>
      <c r="L818" s="18"/>
      <c r="M818" s="18"/>
      <c r="N818" s="18"/>
      <c r="O818" s="18"/>
      <c r="P818" s="18"/>
      <c r="Q818" s="18"/>
      <c r="R818" s="18"/>
      <c r="S818" s="18"/>
      <c r="T818" s="18"/>
      <c r="U818" s="18"/>
      <c r="V818" s="18"/>
      <c r="W818" s="18"/>
      <c r="X818" s="18"/>
      <c r="Y818" s="18"/>
      <c r="Z818" s="18"/>
      <c r="AA818" s="18"/>
      <c r="AB818" s="18"/>
      <c r="AC818" s="18"/>
      <c r="AD818" s="18"/>
      <c r="AE818" s="18"/>
      <c r="AF818" s="18"/>
      <c r="AG818" s="18"/>
    </row>
    <row r="819" spans="1:33" ht="16.5" customHeight="1" x14ac:dyDescent="0.3">
      <c r="A819" s="18"/>
      <c r="B819" s="18"/>
      <c r="C819" s="191"/>
      <c r="D819" s="191"/>
      <c r="E819" s="18"/>
      <c r="F819" s="18"/>
      <c r="G819" s="18"/>
      <c r="H819" s="18"/>
      <c r="I819" s="18"/>
      <c r="J819" s="18"/>
      <c r="K819" s="18"/>
      <c r="L819" s="18"/>
      <c r="M819" s="18"/>
      <c r="N819" s="18"/>
      <c r="O819" s="18"/>
      <c r="P819" s="18"/>
      <c r="Q819" s="18"/>
      <c r="R819" s="18"/>
      <c r="S819" s="18"/>
      <c r="T819" s="18"/>
      <c r="U819" s="18"/>
      <c r="V819" s="18"/>
      <c r="W819" s="18"/>
      <c r="X819" s="18"/>
      <c r="Y819" s="18"/>
      <c r="Z819" s="18"/>
      <c r="AA819" s="18"/>
      <c r="AB819" s="18"/>
      <c r="AC819" s="18"/>
      <c r="AD819" s="18"/>
      <c r="AE819" s="18"/>
      <c r="AF819" s="18"/>
      <c r="AG819" s="18"/>
    </row>
    <row r="820" spans="1:33" ht="16.5" customHeight="1" x14ac:dyDescent="0.3">
      <c r="A820" s="18"/>
      <c r="B820" s="18"/>
      <c r="C820" s="191"/>
      <c r="D820" s="191"/>
      <c r="E820" s="18"/>
      <c r="F820" s="18"/>
      <c r="G820" s="18"/>
      <c r="H820" s="18"/>
      <c r="I820" s="18"/>
      <c r="J820" s="18"/>
      <c r="K820" s="18"/>
      <c r="L820" s="18"/>
      <c r="M820" s="18"/>
      <c r="N820" s="18"/>
      <c r="O820" s="18"/>
      <c r="P820" s="18"/>
      <c r="Q820" s="18"/>
      <c r="R820" s="18"/>
      <c r="S820" s="18"/>
      <c r="T820" s="18"/>
      <c r="U820" s="18"/>
      <c r="V820" s="18"/>
      <c r="W820" s="18"/>
      <c r="X820" s="18"/>
      <c r="Y820" s="18"/>
      <c r="Z820" s="18"/>
      <c r="AA820" s="18"/>
      <c r="AB820" s="18"/>
      <c r="AC820" s="18"/>
      <c r="AD820" s="18"/>
      <c r="AE820" s="18"/>
      <c r="AF820" s="18"/>
      <c r="AG820" s="18"/>
    </row>
    <row r="821" spans="1:33" ht="16.5" customHeight="1" x14ac:dyDescent="0.3">
      <c r="A821" s="18"/>
      <c r="B821" s="18"/>
      <c r="C821" s="191"/>
      <c r="D821" s="191"/>
      <c r="E821" s="18"/>
      <c r="F821" s="18"/>
      <c r="G821" s="18"/>
      <c r="H821" s="18"/>
      <c r="I821" s="18"/>
      <c r="J821" s="18"/>
      <c r="K821" s="18"/>
      <c r="L821" s="18"/>
      <c r="M821" s="18"/>
      <c r="N821" s="18"/>
      <c r="O821" s="18"/>
      <c r="P821" s="18"/>
      <c r="Q821" s="18"/>
      <c r="R821" s="18"/>
      <c r="S821" s="18"/>
      <c r="T821" s="18"/>
      <c r="U821" s="18"/>
      <c r="V821" s="18"/>
      <c r="W821" s="18"/>
      <c r="X821" s="18"/>
      <c r="Y821" s="18"/>
      <c r="Z821" s="18"/>
      <c r="AA821" s="18"/>
      <c r="AB821" s="18"/>
      <c r="AC821" s="18"/>
      <c r="AD821" s="18"/>
      <c r="AE821" s="18"/>
      <c r="AF821" s="18"/>
      <c r="AG821" s="18"/>
    </row>
    <row r="822" spans="1:33" ht="16.5" customHeight="1" x14ac:dyDescent="0.3">
      <c r="A822" s="18"/>
      <c r="B822" s="18"/>
      <c r="C822" s="191"/>
      <c r="D822" s="191"/>
      <c r="E822" s="18"/>
      <c r="F822" s="18"/>
      <c r="G822" s="18"/>
      <c r="H822" s="18"/>
      <c r="I822" s="18"/>
      <c r="J822" s="18"/>
      <c r="K822" s="18"/>
      <c r="L822" s="18"/>
      <c r="M822" s="18"/>
      <c r="N822" s="18"/>
      <c r="O822" s="18"/>
      <c r="P822" s="18"/>
      <c r="Q822" s="18"/>
      <c r="R822" s="18"/>
      <c r="S822" s="18"/>
      <c r="T822" s="18"/>
      <c r="U822" s="18"/>
      <c r="V822" s="18"/>
      <c r="W822" s="18"/>
      <c r="X822" s="18"/>
      <c r="Y822" s="18"/>
      <c r="Z822" s="18"/>
      <c r="AA822" s="18"/>
      <c r="AB822" s="18"/>
      <c r="AC822" s="18"/>
      <c r="AD822" s="18"/>
      <c r="AE822" s="18"/>
      <c r="AF822" s="18"/>
      <c r="AG822" s="18"/>
    </row>
    <row r="823" spans="1:33" ht="16.5" customHeight="1" x14ac:dyDescent="0.3">
      <c r="A823" s="18"/>
      <c r="B823" s="18"/>
      <c r="C823" s="191"/>
      <c r="D823" s="191"/>
      <c r="E823" s="18"/>
      <c r="F823" s="18"/>
      <c r="G823" s="18"/>
      <c r="H823" s="18"/>
      <c r="I823" s="18"/>
      <c r="J823" s="18"/>
      <c r="K823" s="18"/>
      <c r="L823" s="18"/>
      <c r="M823" s="18"/>
      <c r="N823" s="18"/>
      <c r="O823" s="18"/>
      <c r="P823" s="18"/>
      <c r="Q823" s="18"/>
      <c r="R823" s="18"/>
      <c r="S823" s="18"/>
      <c r="T823" s="18"/>
      <c r="U823" s="18"/>
      <c r="V823" s="18"/>
      <c r="W823" s="18"/>
      <c r="X823" s="18"/>
      <c r="Y823" s="18"/>
      <c r="Z823" s="18"/>
      <c r="AA823" s="18"/>
      <c r="AB823" s="18"/>
      <c r="AC823" s="18"/>
      <c r="AD823" s="18"/>
      <c r="AE823" s="18"/>
      <c r="AF823" s="18"/>
      <c r="AG823" s="18"/>
    </row>
    <row r="824" spans="1:33" ht="16.5" customHeight="1" x14ac:dyDescent="0.3">
      <c r="A824" s="18"/>
      <c r="B824" s="18"/>
      <c r="C824" s="191"/>
      <c r="D824" s="191"/>
      <c r="E824" s="18"/>
      <c r="F824" s="18"/>
      <c r="G824" s="18"/>
      <c r="H824" s="18"/>
      <c r="I824" s="18"/>
      <c r="J824" s="18"/>
      <c r="K824" s="18"/>
      <c r="L824" s="18"/>
      <c r="M824" s="18"/>
      <c r="N824" s="18"/>
      <c r="O824" s="18"/>
      <c r="P824" s="18"/>
      <c r="Q824" s="18"/>
      <c r="R824" s="18"/>
      <c r="S824" s="18"/>
      <c r="T824" s="18"/>
      <c r="U824" s="18"/>
      <c r="V824" s="18"/>
      <c r="W824" s="18"/>
      <c r="X824" s="18"/>
      <c r="Y824" s="18"/>
      <c r="Z824" s="18"/>
      <c r="AA824" s="18"/>
      <c r="AB824" s="18"/>
      <c r="AC824" s="18"/>
      <c r="AD824" s="18"/>
      <c r="AE824" s="18"/>
      <c r="AF824" s="18"/>
      <c r="AG824" s="18"/>
    </row>
    <row r="825" spans="1:33" ht="16.5" customHeight="1" x14ac:dyDescent="0.3">
      <c r="A825" s="18"/>
      <c r="B825" s="18"/>
      <c r="C825" s="191"/>
      <c r="D825" s="191"/>
      <c r="E825" s="18"/>
      <c r="F825" s="18"/>
      <c r="G825" s="18"/>
      <c r="H825" s="18"/>
      <c r="I825" s="18"/>
      <c r="J825" s="18"/>
      <c r="K825" s="18"/>
      <c r="L825" s="18"/>
      <c r="M825" s="18"/>
      <c r="N825" s="18"/>
      <c r="O825" s="18"/>
      <c r="P825" s="18"/>
      <c r="Q825" s="18"/>
      <c r="R825" s="18"/>
      <c r="S825" s="18"/>
      <c r="T825" s="18"/>
      <c r="U825" s="18"/>
      <c r="V825" s="18"/>
      <c r="W825" s="18"/>
      <c r="X825" s="18"/>
      <c r="Y825" s="18"/>
      <c r="Z825" s="18"/>
      <c r="AA825" s="18"/>
      <c r="AB825" s="18"/>
      <c r="AC825" s="18"/>
      <c r="AD825" s="18"/>
      <c r="AE825" s="18"/>
      <c r="AF825" s="18"/>
      <c r="AG825" s="18"/>
    </row>
    <row r="826" spans="1:33" ht="16.5" customHeight="1" x14ac:dyDescent="0.3">
      <c r="A826" s="18"/>
      <c r="B826" s="18"/>
      <c r="C826" s="191"/>
      <c r="D826" s="191"/>
      <c r="E826" s="18"/>
      <c r="F826" s="18"/>
      <c r="G826" s="18"/>
      <c r="H826" s="18"/>
      <c r="I826" s="18"/>
      <c r="J826" s="18"/>
      <c r="K826" s="18"/>
      <c r="L826" s="18"/>
      <c r="M826" s="18"/>
      <c r="N826" s="18"/>
      <c r="O826" s="18"/>
      <c r="P826" s="18"/>
      <c r="Q826" s="18"/>
      <c r="R826" s="18"/>
      <c r="S826" s="18"/>
      <c r="T826" s="18"/>
      <c r="U826" s="18"/>
      <c r="V826" s="18"/>
      <c r="W826" s="18"/>
      <c r="X826" s="18"/>
      <c r="Y826" s="18"/>
      <c r="Z826" s="18"/>
      <c r="AA826" s="18"/>
      <c r="AB826" s="18"/>
      <c r="AC826" s="18"/>
      <c r="AD826" s="18"/>
      <c r="AE826" s="18"/>
      <c r="AF826" s="18"/>
      <c r="AG826" s="18"/>
    </row>
    <row r="827" spans="1:33" ht="16.5" customHeight="1" x14ac:dyDescent="0.3">
      <c r="A827" s="18"/>
      <c r="B827" s="18"/>
      <c r="C827" s="191"/>
      <c r="D827" s="191"/>
      <c r="E827" s="18"/>
      <c r="F827" s="18"/>
      <c r="G827" s="18"/>
      <c r="H827" s="18"/>
      <c r="I827" s="18"/>
      <c r="J827" s="18"/>
      <c r="K827" s="18"/>
      <c r="L827" s="18"/>
      <c r="M827" s="18"/>
      <c r="N827" s="18"/>
      <c r="O827" s="18"/>
      <c r="P827" s="18"/>
      <c r="Q827" s="18"/>
      <c r="R827" s="18"/>
      <c r="S827" s="18"/>
      <c r="T827" s="18"/>
      <c r="U827" s="18"/>
      <c r="V827" s="18"/>
      <c r="W827" s="18"/>
      <c r="X827" s="18"/>
      <c r="Y827" s="18"/>
      <c r="Z827" s="18"/>
      <c r="AA827" s="18"/>
      <c r="AB827" s="18"/>
      <c r="AC827" s="18"/>
      <c r="AD827" s="18"/>
      <c r="AE827" s="18"/>
      <c r="AF827" s="18"/>
      <c r="AG827" s="18"/>
    </row>
    <row r="828" spans="1:33" ht="16.5" customHeight="1" x14ac:dyDescent="0.3">
      <c r="A828" s="18"/>
      <c r="B828" s="18"/>
      <c r="C828" s="191"/>
      <c r="D828" s="191"/>
      <c r="E828" s="18"/>
      <c r="F828" s="18"/>
      <c r="G828" s="18"/>
      <c r="H828" s="18"/>
      <c r="I828" s="18"/>
      <c r="J828" s="18"/>
      <c r="K828" s="18"/>
      <c r="L828" s="18"/>
      <c r="M828" s="18"/>
      <c r="N828" s="18"/>
      <c r="O828" s="18"/>
      <c r="P828" s="18"/>
      <c r="Q828" s="18"/>
      <c r="R828" s="18"/>
      <c r="S828" s="18"/>
      <c r="T828" s="18"/>
      <c r="U828" s="18"/>
      <c r="V828" s="18"/>
      <c r="W828" s="18"/>
      <c r="X828" s="18"/>
      <c r="Y828" s="18"/>
      <c r="Z828" s="18"/>
      <c r="AA828" s="18"/>
      <c r="AB828" s="18"/>
      <c r="AC828" s="18"/>
      <c r="AD828" s="18"/>
      <c r="AE828" s="18"/>
      <c r="AF828" s="18"/>
      <c r="AG828" s="18"/>
    </row>
    <row r="829" spans="1:33" ht="16.5" customHeight="1" x14ac:dyDescent="0.3">
      <c r="A829" s="18"/>
      <c r="B829" s="18"/>
      <c r="C829" s="191"/>
      <c r="D829" s="191"/>
      <c r="E829" s="18"/>
      <c r="F829" s="18"/>
      <c r="G829" s="18"/>
      <c r="H829" s="18"/>
      <c r="I829" s="18"/>
      <c r="J829" s="18"/>
      <c r="K829" s="18"/>
      <c r="L829" s="18"/>
      <c r="M829" s="18"/>
      <c r="N829" s="18"/>
      <c r="O829" s="18"/>
      <c r="P829" s="18"/>
      <c r="Q829" s="18"/>
      <c r="R829" s="18"/>
      <c r="S829" s="18"/>
      <c r="T829" s="18"/>
      <c r="U829" s="18"/>
      <c r="V829" s="18"/>
      <c r="W829" s="18"/>
      <c r="X829" s="18"/>
      <c r="Y829" s="18"/>
      <c r="Z829" s="18"/>
      <c r="AA829" s="18"/>
      <c r="AB829" s="18"/>
      <c r="AC829" s="18"/>
      <c r="AD829" s="18"/>
      <c r="AE829" s="18"/>
      <c r="AF829" s="18"/>
      <c r="AG829" s="18"/>
    </row>
    <row r="830" spans="1:33" ht="16.5" customHeight="1" x14ac:dyDescent="0.3">
      <c r="A830" s="18"/>
      <c r="B830" s="18"/>
      <c r="C830" s="191"/>
      <c r="D830" s="191"/>
      <c r="E830" s="18"/>
      <c r="F830" s="18"/>
      <c r="G830" s="18"/>
      <c r="H830" s="18"/>
      <c r="I830" s="18"/>
      <c r="J830" s="18"/>
      <c r="K830" s="18"/>
      <c r="L830" s="18"/>
      <c r="M830" s="18"/>
      <c r="N830" s="18"/>
      <c r="O830" s="18"/>
      <c r="P830" s="18"/>
      <c r="Q830" s="18"/>
      <c r="R830" s="18"/>
      <c r="S830" s="18"/>
      <c r="T830" s="18"/>
      <c r="U830" s="18"/>
      <c r="V830" s="18"/>
      <c r="W830" s="18"/>
      <c r="X830" s="18"/>
      <c r="Y830" s="18"/>
      <c r="Z830" s="18"/>
      <c r="AA830" s="18"/>
      <c r="AB830" s="18"/>
      <c r="AC830" s="18"/>
      <c r="AD830" s="18"/>
      <c r="AE830" s="18"/>
      <c r="AF830" s="18"/>
      <c r="AG830" s="18"/>
    </row>
    <row r="831" spans="1:33" ht="16.5" customHeight="1" x14ac:dyDescent="0.3">
      <c r="A831" s="18"/>
      <c r="B831" s="18"/>
      <c r="C831" s="191"/>
      <c r="D831" s="191"/>
      <c r="E831" s="18"/>
      <c r="F831" s="18"/>
      <c r="G831" s="18"/>
      <c r="H831" s="18"/>
      <c r="I831" s="18"/>
      <c r="J831" s="18"/>
      <c r="K831" s="18"/>
      <c r="L831" s="18"/>
      <c r="M831" s="18"/>
      <c r="N831" s="18"/>
      <c r="O831" s="18"/>
      <c r="P831" s="18"/>
      <c r="Q831" s="18"/>
      <c r="R831" s="18"/>
      <c r="S831" s="18"/>
      <c r="T831" s="18"/>
      <c r="U831" s="18"/>
      <c r="V831" s="18"/>
      <c r="W831" s="18"/>
      <c r="X831" s="18"/>
      <c r="Y831" s="18"/>
      <c r="Z831" s="18"/>
      <c r="AA831" s="18"/>
      <c r="AB831" s="18"/>
      <c r="AC831" s="18"/>
      <c r="AD831" s="18"/>
      <c r="AE831" s="18"/>
      <c r="AF831" s="18"/>
      <c r="AG831" s="18"/>
    </row>
    <row r="832" spans="1:33" ht="16.5" customHeight="1" x14ac:dyDescent="0.3">
      <c r="A832" s="18"/>
      <c r="B832" s="18"/>
      <c r="C832" s="191"/>
      <c r="D832" s="191"/>
      <c r="E832" s="18"/>
      <c r="F832" s="18"/>
      <c r="G832" s="18"/>
      <c r="H832" s="18"/>
      <c r="I832" s="18"/>
      <c r="J832" s="18"/>
      <c r="K832" s="18"/>
      <c r="L832" s="18"/>
      <c r="M832" s="18"/>
      <c r="N832" s="18"/>
      <c r="O832" s="18"/>
      <c r="P832" s="18"/>
      <c r="Q832" s="18"/>
      <c r="R832" s="18"/>
      <c r="S832" s="18"/>
      <c r="T832" s="18"/>
      <c r="U832" s="18"/>
      <c r="V832" s="18"/>
      <c r="W832" s="18"/>
      <c r="X832" s="18"/>
      <c r="Y832" s="18"/>
      <c r="Z832" s="18"/>
      <c r="AA832" s="18"/>
      <c r="AB832" s="18"/>
      <c r="AC832" s="18"/>
      <c r="AD832" s="18"/>
      <c r="AE832" s="18"/>
      <c r="AF832" s="18"/>
      <c r="AG832" s="18"/>
    </row>
    <row r="833" spans="1:33" ht="16.5" customHeight="1" x14ac:dyDescent="0.3">
      <c r="A833" s="18"/>
      <c r="B833" s="18"/>
      <c r="C833" s="191"/>
      <c r="D833" s="191"/>
      <c r="E833" s="18"/>
      <c r="F833" s="18"/>
      <c r="G833" s="18"/>
      <c r="H833" s="18"/>
      <c r="I833" s="18"/>
      <c r="J833" s="18"/>
      <c r="K833" s="18"/>
      <c r="L833" s="18"/>
      <c r="M833" s="18"/>
      <c r="N833" s="18"/>
      <c r="O833" s="18"/>
      <c r="P833" s="18"/>
      <c r="Q833" s="18"/>
      <c r="R833" s="18"/>
      <c r="S833" s="18"/>
      <c r="T833" s="18"/>
      <c r="U833" s="18"/>
      <c r="V833" s="18"/>
      <c r="W833" s="18"/>
      <c r="X833" s="18"/>
      <c r="Y833" s="18"/>
      <c r="Z833" s="18"/>
      <c r="AA833" s="18"/>
      <c r="AB833" s="18"/>
      <c r="AC833" s="18"/>
      <c r="AD833" s="18"/>
      <c r="AE833" s="18"/>
      <c r="AF833" s="18"/>
      <c r="AG833" s="18"/>
    </row>
    <row r="834" spans="1:33" ht="16.5" customHeight="1" x14ac:dyDescent="0.3">
      <c r="A834" s="18"/>
      <c r="B834" s="18"/>
      <c r="C834" s="191"/>
      <c r="D834" s="191"/>
      <c r="E834" s="18"/>
      <c r="F834" s="18"/>
      <c r="G834" s="18"/>
      <c r="H834" s="18"/>
      <c r="I834" s="18"/>
      <c r="J834" s="18"/>
      <c r="K834" s="18"/>
      <c r="L834" s="18"/>
      <c r="M834" s="18"/>
      <c r="N834" s="18"/>
      <c r="O834" s="18"/>
      <c r="P834" s="18"/>
      <c r="Q834" s="18"/>
      <c r="R834" s="18"/>
      <c r="S834" s="18"/>
      <c r="T834" s="18"/>
      <c r="U834" s="18"/>
      <c r="V834" s="18"/>
      <c r="W834" s="18"/>
      <c r="X834" s="18"/>
      <c r="Y834" s="18"/>
      <c r="Z834" s="18"/>
      <c r="AA834" s="18"/>
      <c r="AB834" s="18"/>
      <c r="AC834" s="18"/>
      <c r="AD834" s="18"/>
      <c r="AE834" s="18"/>
      <c r="AF834" s="18"/>
      <c r="AG834" s="18"/>
    </row>
    <row r="835" spans="1:33" ht="16.5" customHeight="1" x14ac:dyDescent="0.3">
      <c r="A835" s="18"/>
      <c r="B835" s="18"/>
      <c r="C835" s="191"/>
      <c r="D835" s="191"/>
      <c r="E835" s="18"/>
      <c r="F835" s="18"/>
      <c r="G835" s="18"/>
      <c r="H835" s="18"/>
      <c r="I835" s="18"/>
      <c r="J835" s="18"/>
      <c r="K835" s="18"/>
      <c r="L835" s="18"/>
      <c r="M835" s="18"/>
      <c r="N835" s="18"/>
      <c r="O835" s="18"/>
      <c r="P835" s="18"/>
      <c r="Q835" s="18"/>
      <c r="R835" s="18"/>
      <c r="S835" s="18"/>
      <c r="T835" s="18"/>
      <c r="U835" s="18"/>
      <c r="V835" s="18"/>
      <c r="W835" s="18"/>
      <c r="X835" s="18"/>
      <c r="Y835" s="18"/>
      <c r="Z835" s="18"/>
      <c r="AA835" s="18"/>
      <c r="AB835" s="18"/>
      <c r="AC835" s="18"/>
      <c r="AD835" s="18"/>
      <c r="AE835" s="18"/>
      <c r="AF835" s="18"/>
      <c r="AG835" s="18"/>
    </row>
    <row r="836" spans="1:33" ht="16.5" customHeight="1" x14ac:dyDescent="0.3">
      <c r="A836" s="18"/>
      <c r="B836" s="18"/>
      <c r="C836" s="191"/>
      <c r="D836" s="191"/>
      <c r="E836" s="18"/>
      <c r="F836" s="18"/>
      <c r="G836" s="18"/>
      <c r="H836" s="18"/>
      <c r="I836" s="18"/>
      <c r="J836" s="18"/>
      <c r="K836" s="18"/>
      <c r="L836" s="18"/>
      <c r="M836" s="18"/>
      <c r="N836" s="18"/>
      <c r="O836" s="18"/>
      <c r="P836" s="18"/>
      <c r="Q836" s="18"/>
      <c r="R836" s="18"/>
      <c r="S836" s="18"/>
      <c r="T836" s="18"/>
      <c r="U836" s="18"/>
      <c r="V836" s="18"/>
      <c r="W836" s="18"/>
      <c r="X836" s="18"/>
      <c r="Y836" s="18"/>
      <c r="Z836" s="18"/>
      <c r="AA836" s="18"/>
      <c r="AB836" s="18"/>
      <c r="AC836" s="18"/>
      <c r="AD836" s="18"/>
      <c r="AE836" s="18"/>
      <c r="AF836" s="18"/>
      <c r="AG836" s="18"/>
    </row>
    <row r="837" spans="1:33" ht="16.5" customHeight="1" x14ac:dyDescent="0.3">
      <c r="A837" s="18"/>
      <c r="B837" s="18"/>
      <c r="C837" s="191"/>
      <c r="D837" s="191"/>
      <c r="E837" s="18"/>
      <c r="F837" s="18"/>
      <c r="G837" s="18"/>
      <c r="H837" s="18"/>
      <c r="I837" s="18"/>
      <c r="J837" s="18"/>
      <c r="K837" s="18"/>
      <c r="L837" s="18"/>
      <c r="M837" s="18"/>
      <c r="N837" s="18"/>
      <c r="O837" s="18"/>
      <c r="P837" s="18"/>
      <c r="Q837" s="18"/>
      <c r="R837" s="18"/>
      <c r="S837" s="18"/>
      <c r="T837" s="18"/>
      <c r="U837" s="18"/>
      <c r="V837" s="18"/>
      <c r="W837" s="18"/>
      <c r="X837" s="18"/>
      <c r="Y837" s="18"/>
      <c r="Z837" s="18"/>
      <c r="AA837" s="18"/>
      <c r="AB837" s="18"/>
      <c r="AC837" s="18"/>
      <c r="AD837" s="18"/>
      <c r="AE837" s="18"/>
      <c r="AF837" s="18"/>
      <c r="AG837" s="18"/>
    </row>
    <row r="838" spans="1:33" ht="16.5" customHeight="1" x14ac:dyDescent="0.3">
      <c r="A838" s="18"/>
      <c r="B838" s="18"/>
      <c r="C838" s="191"/>
      <c r="D838" s="191"/>
      <c r="E838" s="18"/>
      <c r="F838" s="18"/>
      <c r="G838" s="18"/>
      <c r="H838" s="18"/>
      <c r="I838" s="18"/>
      <c r="J838" s="18"/>
      <c r="K838" s="18"/>
      <c r="L838" s="18"/>
      <c r="M838" s="18"/>
      <c r="N838" s="18"/>
      <c r="O838" s="18"/>
      <c r="P838" s="18"/>
      <c r="Q838" s="18"/>
      <c r="R838" s="18"/>
      <c r="S838" s="18"/>
      <c r="T838" s="18"/>
      <c r="U838" s="18"/>
      <c r="V838" s="18"/>
      <c r="W838" s="18"/>
      <c r="X838" s="18"/>
      <c r="Y838" s="18"/>
      <c r="Z838" s="18"/>
      <c r="AA838" s="18"/>
      <c r="AB838" s="18"/>
      <c r="AC838" s="18"/>
      <c r="AD838" s="18"/>
      <c r="AE838" s="18"/>
      <c r="AF838" s="18"/>
      <c r="AG838" s="18"/>
    </row>
    <row r="839" spans="1:33" ht="16.5" customHeight="1" x14ac:dyDescent="0.3">
      <c r="A839" s="18"/>
      <c r="B839" s="18"/>
      <c r="C839" s="191"/>
      <c r="D839" s="191"/>
      <c r="E839" s="18"/>
      <c r="F839" s="18"/>
      <c r="G839" s="18"/>
      <c r="H839" s="18"/>
      <c r="I839" s="18"/>
      <c r="J839" s="18"/>
      <c r="K839" s="18"/>
      <c r="L839" s="18"/>
      <c r="M839" s="18"/>
      <c r="N839" s="18"/>
      <c r="O839" s="18"/>
      <c r="P839" s="18"/>
      <c r="Q839" s="18"/>
      <c r="R839" s="18"/>
      <c r="S839" s="18"/>
      <c r="T839" s="18"/>
      <c r="U839" s="18"/>
      <c r="V839" s="18"/>
      <c r="W839" s="18"/>
      <c r="X839" s="18"/>
      <c r="Y839" s="18"/>
      <c r="Z839" s="18"/>
      <c r="AA839" s="18"/>
      <c r="AB839" s="18"/>
      <c r="AC839" s="18"/>
      <c r="AD839" s="18"/>
      <c r="AE839" s="18"/>
      <c r="AF839" s="18"/>
      <c r="AG839" s="18"/>
    </row>
    <row r="840" spans="1:33" ht="16.5" customHeight="1" x14ac:dyDescent="0.3">
      <c r="A840" s="18"/>
      <c r="B840" s="18"/>
      <c r="C840" s="191"/>
      <c r="D840" s="191"/>
      <c r="E840" s="18"/>
      <c r="F840" s="18"/>
      <c r="G840" s="18"/>
      <c r="H840" s="18"/>
      <c r="I840" s="18"/>
      <c r="J840" s="18"/>
      <c r="K840" s="18"/>
      <c r="L840" s="18"/>
      <c r="M840" s="18"/>
      <c r="N840" s="18"/>
      <c r="O840" s="18"/>
      <c r="P840" s="18"/>
      <c r="Q840" s="18"/>
      <c r="R840" s="18"/>
      <c r="S840" s="18"/>
      <c r="T840" s="18"/>
      <c r="U840" s="18"/>
      <c r="V840" s="18"/>
      <c r="W840" s="18"/>
      <c r="X840" s="18"/>
      <c r="Y840" s="18"/>
      <c r="Z840" s="18"/>
      <c r="AA840" s="18"/>
      <c r="AB840" s="18"/>
      <c r="AC840" s="18"/>
      <c r="AD840" s="18"/>
      <c r="AE840" s="18"/>
      <c r="AF840" s="18"/>
      <c r="AG840" s="18"/>
    </row>
    <row r="841" spans="1:33" ht="16.5" customHeight="1" x14ac:dyDescent="0.3">
      <c r="A841" s="18"/>
      <c r="B841" s="18"/>
      <c r="C841" s="191"/>
      <c r="D841" s="191"/>
      <c r="E841" s="18"/>
      <c r="F841" s="18"/>
      <c r="G841" s="18"/>
      <c r="H841" s="18"/>
      <c r="I841" s="18"/>
      <c r="J841" s="18"/>
      <c r="K841" s="18"/>
      <c r="L841" s="18"/>
      <c r="M841" s="18"/>
      <c r="N841" s="18"/>
      <c r="O841" s="18"/>
      <c r="P841" s="18"/>
      <c r="Q841" s="18"/>
      <c r="R841" s="18"/>
      <c r="S841" s="18"/>
      <c r="T841" s="18"/>
      <c r="U841" s="18"/>
      <c r="V841" s="18"/>
      <c r="W841" s="18"/>
      <c r="X841" s="18"/>
      <c r="Y841" s="18"/>
      <c r="Z841" s="18"/>
      <c r="AA841" s="18"/>
      <c r="AB841" s="18"/>
      <c r="AC841" s="18"/>
      <c r="AD841" s="18"/>
      <c r="AE841" s="18"/>
      <c r="AF841" s="18"/>
      <c r="AG841" s="18"/>
    </row>
    <row r="842" spans="1:33" ht="16.5" customHeight="1" x14ac:dyDescent="0.3">
      <c r="A842" s="18"/>
      <c r="B842" s="18"/>
      <c r="C842" s="191"/>
      <c r="D842" s="191"/>
      <c r="E842" s="18"/>
      <c r="F842" s="18"/>
      <c r="G842" s="18"/>
      <c r="H842" s="18"/>
      <c r="I842" s="18"/>
      <c r="J842" s="18"/>
      <c r="K842" s="18"/>
      <c r="L842" s="18"/>
      <c r="M842" s="18"/>
      <c r="N842" s="18"/>
      <c r="O842" s="18"/>
      <c r="P842" s="18"/>
      <c r="Q842" s="18"/>
      <c r="R842" s="18"/>
      <c r="S842" s="18"/>
      <c r="T842" s="18"/>
      <c r="U842" s="18"/>
      <c r="V842" s="18"/>
      <c r="W842" s="18"/>
      <c r="X842" s="18"/>
      <c r="Y842" s="18"/>
      <c r="Z842" s="18"/>
      <c r="AA842" s="18"/>
      <c r="AB842" s="18"/>
      <c r="AC842" s="18"/>
      <c r="AD842" s="18"/>
      <c r="AE842" s="18"/>
      <c r="AF842" s="18"/>
      <c r="AG842" s="18"/>
    </row>
    <row r="843" spans="1:33" ht="16.5" customHeight="1" x14ac:dyDescent="0.3">
      <c r="A843" s="18"/>
      <c r="B843" s="18"/>
      <c r="C843" s="191"/>
      <c r="D843" s="191"/>
      <c r="E843" s="18"/>
      <c r="F843" s="18"/>
      <c r="G843" s="18"/>
      <c r="H843" s="18"/>
      <c r="I843" s="18"/>
      <c r="J843" s="18"/>
      <c r="K843" s="18"/>
      <c r="L843" s="18"/>
      <c r="M843" s="18"/>
      <c r="N843" s="18"/>
      <c r="O843" s="18"/>
      <c r="P843" s="18"/>
      <c r="Q843" s="18"/>
      <c r="R843" s="18"/>
      <c r="S843" s="18"/>
      <c r="T843" s="18"/>
      <c r="U843" s="18"/>
      <c r="V843" s="18"/>
      <c r="W843" s="18"/>
      <c r="X843" s="18"/>
      <c r="Y843" s="18"/>
      <c r="Z843" s="18"/>
      <c r="AA843" s="18"/>
      <c r="AB843" s="18"/>
      <c r="AC843" s="18"/>
      <c r="AD843" s="18"/>
      <c r="AE843" s="18"/>
      <c r="AF843" s="18"/>
      <c r="AG843" s="18"/>
    </row>
    <row r="844" spans="1:33" ht="16.5" customHeight="1" x14ac:dyDescent="0.3">
      <c r="A844" s="18"/>
      <c r="B844" s="18"/>
      <c r="C844" s="191"/>
      <c r="D844" s="191"/>
      <c r="E844" s="18"/>
      <c r="F844" s="18"/>
      <c r="G844" s="18"/>
      <c r="H844" s="18"/>
      <c r="I844" s="18"/>
      <c r="J844" s="18"/>
      <c r="K844" s="18"/>
      <c r="L844" s="18"/>
      <c r="M844" s="18"/>
      <c r="N844" s="18"/>
      <c r="O844" s="18"/>
      <c r="P844" s="18"/>
      <c r="Q844" s="18"/>
      <c r="R844" s="18"/>
      <c r="S844" s="18"/>
      <c r="T844" s="18"/>
      <c r="U844" s="18"/>
      <c r="V844" s="18"/>
      <c r="W844" s="18"/>
      <c r="X844" s="18"/>
      <c r="Y844" s="18"/>
      <c r="Z844" s="18"/>
      <c r="AA844" s="18"/>
      <c r="AB844" s="18"/>
      <c r="AC844" s="18"/>
      <c r="AD844" s="18"/>
      <c r="AE844" s="18"/>
      <c r="AF844" s="18"/>
      <c r="AG844" s="18"/>
    </row>
    <row r="845" spans="1:33" ht="16.5" customHeight="1" x14ac:dyDescent="0.3">
      <c r="A845" s="18"/>
      <c r="B845" s="18"/>
      <c r="C845" s="191"/>
      <c r="D845" s="191"/>
      <c r="E845" s="18"/>
      <c r="F845" s="18"/>
      <c r="G845" s="18"/>
      <c r="H845" s="18"/>
      <c r="I845" s="18"/>
      <c r="J845" s="18"/>
      <c r="K845" s="18"/>
      <c r="L845" s="18"/>
      <c r="M845" s="18"/>
      <c r="N845" s="18"/>
      <c r="O845" s="18"/>
      <c r="P845" s="18"/>
      <c r="Q845" s="18"/>
      <c r="R845" s="18"/>
      <c r="S845" s="18"/>
      <c r="T845" s="18"/>
      <c r="U845" s="18"/>
      <c r="V845" s="18"/>
      <c r="W845" s="18"/>
      <c r="X845" s="18"/>
      <c r="Y845" s="18"/>
      <c r="Z845" s="18"/>
      <c r="AA845" s="18"/>
      <c r="AB845" s="18"/>
      <c r="AC845" s="18"/>
      <c r="AD845" s="18"/>
      <c r="AE845" s="18"/>
      <c r="AF845" s="18"/>
      <c r="AG845" s="18"/>
    </row>
    <row r="846" spans="1:33" ht="16.5" customHeight="1" x14ac:dyDescent="0.3">
      <c r="A846" s="18"/>
      <c r="B846" s="18"/>
      <c r="C846" s="191"/>
      <c r="D846" s="191"/>
      <c r="E846" s="18"/>
      <c r="F846" s="18"/>
      <c r="G846" s="18"/>
      <c r="H846" s="18"/>
      <c r="I846" s="18"/>
      <c r="J846" s="18"/>
      <c r="K846" s="18"/>
      <c r="L846" s="18"/>
      <c r="M846" s="18"/>
      <c r="N846" s="18"/>
      <c r="O846" s="18"/>
      <c r="P846" s="18"/>
      <c r="Q846" s="18"/>
      <c r="R846" s="18"/>
      <c r="S846" s="18"/>
      <c r="T846" s="18"/>
      <c r="U846" s="18"/>
      <c r="V846" s="18"/>
      <c r="W846" s="18"/>
      <c r="X846" s="18"/>
      <c r="Y846" s="18"/>
      <c r="Z846" s="18"/>
      <c r="AA846" s="18"/>
      <c r="AB846" s="18"/>
      <c r="AC846" s="18"/>
      <c r="AD846" s="18"/>
      <c r="AE846" s="18"/>
      <c r="AF846" s="18"/>
      <c r="AG846" s="18"/>
    </row>
    <row r="847" spans="1:33" ht="16.5" customHeight="1" x14ac:dyDescent="0.3">
      <c r="A847" s="18"/>
      <c r="B847" s="18"/>
      <c r="C847" s="191"/>
      <c r="D847" s="191"/>
      <c r="E847" s="18"/>
      <c r="F847" s="18"/>
      <c r="G847" s="18"/>
      <c r="H847" s="18"/>
      <c r="I847" s="18"/>
      <c r="J847" s="18"/>
      <c r="K847" s="18"/>
      <c r="L847" s="18"/>
      <c r="M847" s="18"/>
      <c r="N847" s="18"/>
      <c r="O847" s="18"/>
      <c r="P847" s="18"/>
      <c r="Q847" s="18"/>
      <c r="R847" s="18"/>
      <c r="S847" s="18"/>
      <c r="T847" s="18"/>
      <c r="U847" s="18"/>
      <c r="V847" s="18"/>
      <c r="W847" s="18"/>
      <c r="X847" s="18"/>
      <c r="Y847" s="18"/>
      <c r="Z847" s="18"/>
      <c r="AA847" s="18"/>
      <c r="AB847" s="18"/>
      <c r="AC847" s="18"/>
      <c r="AD847" s="18"/>
      <c r="AE847" s="18"/>
      <c r="AF847" s="18"/>
      <c r="AG847" s="18"/>
    </row>
    <row r="848" spans="1:33" ht="16.5" customHeight="1" x14ac:dyDescent="0.3">
      <c r="A848" s="18"/>
      <c r="B848" s="18"/>
      <c r="C848" s="191"/>
      <c r="D848" s="191"/>
      <c r="E848" s="18"/>
      <c r="F848" s="18"/>
      <c r="G848" s="18"/>
      <c r="H848" s="18"/>
      <c r="I848" s="18"/>
      <c r="J848" s="18"/>
      <c r="K848" s="18"/>
      <c r="L848" s="18"/>
      <c r="M848" s="18"/>
      <c r="N848" s="18"/>
      <c r="O848" s="18"/>
      <c r="P848" s="18"/>
      <c r="Q848" s="18"/>
      <c r="R848" s="18"/>
      <c r="S848" s="18"/>
      <c r="T848" s="18"/>
      <c r="U848" s="18"/>
      <c r="V848" s="18"/>
      <c r="W848" s="18"/>
      <c r="X848" s="18"/>
      <c r="Y848" s="18"/>
      <c r="Z848" s="18"/>
      <c r="AA848" s="18"/>
      <c r="AB848" s="18"/>
      <c r="AC848" s="18"/>
      <c r="AD848" s="18"/>
      <c r="AE848" s="18"/>
      <c r="AF848" s="18"/>
      <c r="AG848" s="18"/>
    </row>
    <row r="849" spans="1:33" ht="16.5" customHeight="1" x14ac:dyDescent="0.3">
      <c r="A849" s="18"/>
      <c r="B849" s="18"/>
      <c r="C849" s="191"/>
      <c r="D849" s="191"/>
      <c r="E849" s="18"/>
      <c r="F849" s="18"/>
      <c r="G849" s="18"/>
      <c r="H849" s="18"/>
      <c r="I849" s="18"/>
      <c r="J849" s="18"/>
      <c r="K849" s="18"/>
      <c r="L849" s="18"/>
      <c r="M849" s="18"/>
      <c r="N849" s="18"/>
      <c r="O849" s="18"/>
      <c r="P849" s="18"/>
      <c r="Q849" s="18"/>
      <c r="R849" s="18"/>
      <c r="S849" s="18"/>
      <c r="T849" s="18"/>
      <c r="U849" s="18"/>
      <c r="V849" s="18"/>
      <c r="W849" s="18"/>
      <c r="X849" s="18"/>
      <c r="Y849" s="18"/>
      <c r="Z849" s="18"/>
      <c r="AA849" s="18"/>
      <c r="AB849" s="18"/>
      <c r="AC849" s="18"/>
      <c r="AD849" s="18"/>
      <c r="AE849" s="18"/>
      <c r="AF849" s="18"/>
      <c r="AG849" s="18"/>
    </row>
    <row r="850" spans="1:33" ht="16.5" customHeight="1" x14ac:dyDescent="0.3">
      <c r="A850" s="18"/>
      <c r="B850" s="18"/>
      <c r="C850" s="191"/>
      <c r="D850" s="191"/>
      <c r="E850" s="18"/>
      <c r="F850" s="18"/>
      <c r="G850" s="18"/>
      <c r="H850" s="18"/>
      <c r="I850" s="18"/>
      <c r="J850" s="18"/>
      <c r="K850" s="18"/>
      <c r="L850" s="18"/>
      <c r="M850" s="18"/>
      <c r="N850" s="18"/>
      <c r="O850" s="18"/>
      <c r="P850" s="18"/>
      <c r="Q850" s="18"/>
      <c r="R850" s="18"/>
      <c r="S850" s="18"/>
      <c r="T850" s="18"/>
      <c r="U850" s="18"/>
      <c r="V850" s="18"/>
      <c r="W850" s="18"/>
      <c r="X850" s="18"/>
      <c r="Y850" s="18"/>
      <c r="Z850" s="18"/>
      <c r="AA850" s="18"/>
      <c r="AB850" s="18"/>
      <c r="AC850" s="18"/>
      <c r="AD850" s="18"/>
      <c r="AE850" s="18"/>
      <c r="AF850" s="18"/>
      <c r="AG850" s="18"/>
    </row>
    <row r="851" spans="1:33" ht="16.5" customHeight="1" x14ac:dyDescent="0.3">
      <c r="A851" s="18"/>
      <c r="B851" s="18"/>
      <c r="C851" s="191"/>
      <c r="D851" s="191"/>
      <c r="E851" s="18"/>
      <c r="F851" s="18"/>
      <c r="G851" s="18"/>
      <c r="H851" s="18"/>
      <c r="I851" s="18"/>
      <c r="J851" s="18"/>
      <c r="K851" s="18"/>
      <c r="L851" s="18"/>
      <c r="M851" s="18"/>
      <c r="N851" s="18"/>
      <c r="O851" s="18"/>
      <c r="P851" s="18"/>
      <c r="Q851" s="18"/>
      <c r="R851" s="18"/>
      <c r="S851" s="18"/>
      <c r="T851" s="18"/>
      <c r="U851" s="18"/>
      <c r="V851" s="18"/>
      <c r="W851" s="18"/>
      <c r="X851" s="18"/>
      <c r="Y851" s="18"/>
      <c r="Z851" s="18"/>
      <c r="AA851" s="18"/>
      <c r="AB851" s="18"/>
      <c r="AC851" s="18"/>
      <c r="AD851" s="18"/>
      <c r="AE851" s="18"/>
      <c r="AF851" s="18"/>
      <c r="AG851" s="18"/>
    </row>
    <row r="852" spans="1:33" ht="16.5" customHeight="1" x14ac:dyDescent="0.3">
      <c r="A852" s="18"/>
      <c r="B852" s="18"/>
      <c r="C852" s="191"/>
      <c r="D852" s="191"/>
      <c r="E852" s="18"/>
      <c r="F852" s="18"/>
      <c r="G852" s="18"/>
      <c r="H852" s="18"/>
      <c r="I852" s="18"/>
      <c r="J852" s="18"/>
      <c r="K852" s="18"/>
      <c r="L852" s="18"/>
      <c r="M852" s="18"/>
      <c r="N852" s="18"/>
      <c r="O852" s="18"/>
      <c r="P852" s="18"/>
      <c r="Q852" s="18"/>
      <c r="R852" s="18"/>
      <c r="S852" s="18"/>
      <c r="T852" s="18"/>
      <c r="U852" s="18"/>
      <c r="V852" s="18"/>
      <c r="W852" s="18"/>
      <c r="X852" s="18"/>
      <c r="Y852" s="18"/>
      <c r="Z852" s="18"/>
      <c r="AA852" s="18"/>
      <c r="AB852" s="18"/>
      <c r="AC852" s="18"/>
      <c r="AD852" s="18"/>
      <c r="AE852" s="18"/>
      <c r="AF852" s="18"/>
      <c r="AG852" s="18"/>
    </row>
    <row r="853" spans="1:33" ht="16.5" customHeight="1" x14ac:dyDescent="0.3">
      <c r="A853" s="18"/>
      <c r="B853" s="18"/>
      <c r="C853" s="191"/>
      <c r="D853" s="191"/>
      <c r="E853" s="18"/>
      <c r="F853" s="18"/>
      <c r="G853" s="18"/>
      <c r="H853" s="18"/>
      <c r="I853" s="18"/>
      <c r="J853" s="18"/>
      <c r="K853" s="18"/>
      <c r="L853" s="18"/>
      <c r="M853" s="18"/>
      <c r="N853" s="18"/>
      <c r="O853" s="18"/>
      <c r="P853" s="18"/>
      <c r="Q853" s="18"/>
      <c r="R853" s="18"/>
      <c r="S853" s="18"/>
      <c r="T853" s="18"/>
      <c r="U853" s="18"/>
      <c r="V853" s="18"/>
      <c r="W853" s="18"/>
      <c r="X853" s="18"/>
      <c r="Y853" s="18"/>
      <c r="Z853" s="18"/>
      <c r="AA853" s="18"/>
      <c r="AB853" s="18"/>
      <c r="AC853" s="18"/>
      <c r="AD853" s="18"/>
      <c r="AE853" s="18"/>
      <c r="AF853" s="18"/>
      <c r="AG853" s="18"/>
    </row>
    <row r="854" spans="1:33" ht="16.5" customHeight="1" x14ac:dyDescent="0.3">
      <c r="A854" s="18"/>
      <c r="B854" s="18"/>
      <c r="C854" s="191"/>
      <c r="D854" s="191"/>
      <c r="E854" s="18"/>
      <c r="F854" s="18"/>
      <c r="G854" s="18"/>
      <c r="H854" s="18"/>
      <c r="I854" s="18"/>
      <c r="J854" s="18"/>
      <c r="K854" s="18"/>
      <c r="L854" s="18"/>
      <c r="M854" s="18"/>
      <c r="N854" s="18"/>
      <c r="O854" s="18"/>
      <c r="P854" s="18"/>
      <c r="Q854" s="18"/>
      <c r="R854" s="18"/>
      <c r="S854" s="18"/>
      <c r="T854" s="18"/>
      <c r="U854" s="18"/>
      <c r="V854" s="18"/>
      <c r="W854" s="18"/>
      <c r="X854" s="18"/>
      <c r="Y854" s="18"/>
      <c r="Z854" s="18"/>
      <c r="AA854" s="18"/>
      <c r="AB854" s="18"/>
      <c r="AC854" s="18"/>
      <c r="AD854" s="18"/>
      <c r="AE854" s="18"/>
      <c r="AF854" s="18"/>
      <c r="AG854" s="18"/>
    </row>
    <row r="855" spans="1:33" ht="16.5" customHeight="1" x14ac:dyDescent="0.3">
      <c r="A855" s="18"/>
      <c r="B855" s="18"/>
      <c r="C855" s="191"/>
      <c r="D855" s="191"/>
      <c r="E855" s="18"/>
      <c r="F855" s="18"/>
      <c r="G855" s="18"/>
      <c r="H855" s="18"/>
      <c r="I855" s="18"/>
      <c r="J855" s="18"/>
      <c r="K855" s="18"/>
      <c r="L855" s="18"/>
      <c r="M855" s="18"/>
      <c r="N855" s="18"/>
      <c r="O855" s="18"/>
      <c r="P855" s="18"/>
      <c r="Q855" s="18"/>
      <c r="R855" s="18"/>
      <c r="S855" s="18"/>
      <c r="T855" s="18"/>
      <c r="U855" s="18"/>
      <c r="V855" s="18"/>
      <c r="W855" s="18"/>
      <c r="X855" s="18"/>
      <c r="Y855" s="18"/>
      <c r="Z855" s="18"/>
      <c r="AA855" s="18"/>
      <c r="AB855" s="18"/>
      <c r="AC855" s="18"/>
      <c r="AD855" s="18"/>
      <c r="AE855" s="18"/>
      <c r="AF855" s="18"/>
      <c r="AG855" s="18"/>
    </row>
    <row r="856" spans="1:33" ht="16.5" customHeight="1" x14ac:dyDescent="0.3">
      <c r="A856" s="18"/>
      <c r="B856" s="18"/>
      <c r="C856" s="191"/>
      <c r="D856" s="191"/>
      <c r="E856" s="18"/>
      <c r="F856" s="18"/>
      <c r="G856" s="18"/>
      <c r="H856" s="18"/>
      <c r="I856" s="18"/>
      <c r="J856" s="18"/>
      <c r="K856" s="18"/>
      <c r="L856" s="18"/>
      <c r="M856" s="18"/>
      <c r="N856" s="18"/>
      <c r="O856" s="18"/>
      <c r="P856" s="18"/>
      <c r="Q856" s="18"/>
      <c r="R856" s="18"/>
      <c r="S856" s="18"/>
      <c r="T856" s="18"/>
      <c r="U856" s="18"/>
      <c r="V856" s="18"/>
      <c r="W856" s="18"/>
      <c r="X856" s="18"/>
      <c r="Y856" s="18"/>
      <c r="Z856" s="18"/>
      <c r="AA856" s="18"/>
      <c r="AB856" s="18"/>
      <c r="AC856" s="18"/>
      <c r="AD856" s="18"/>
      <c r="AE856" s="18"/>
      <c r="AF856" s="18"/>
      <c r="AG856" s="18"/>
    </row>
    <row r="857" spans="1:33" ht="16.5" customHeight="1" x14ac:dyDescent="0.3">
      <c r="A857" s="18"/>
      <c r="B857" s="18"/>
      <c r="C857" s="191"/>
      <c r="D857" s="191"/>
      <c r="E857" s="18"/>
      <c r="F857" s="18"/>
      <c r="G857" s="18"/>
      <c r="H857" s="18"/>
      <c r="I857" s="18"/>
      <c r="J857" s="18"/>
      <c r="K857" s="18"/>
      <c r="L857" s="18"/>
      <c r="M857" s="18"/>
      <c r="N857" s="18"/>
      <c r="O857" s="18"/>
      <c r="P857" s="18"/>
      <c r="Q857" s="18"/>
      <c r="R857" s="18"/>
      <c r="S857" s="18"/>
      <c r="T857" s="18"/>
      <c r="U857" s="18"/>
      <c r="V857" s="18"/>
      <c r="W857" s="18"/>
      <c r="X857" s="18"/>
      <c r="Y857" s="18"/>
      <c r="Z857" s="18"/>
      <c r="AA857" s="18"/>
      <c r="AB857" s="18"/>
      <c r="AC857" s="18"/>
      <c r="AD857" s="18"/>
      <c r="AE857" s="18"/>
      <c r="AF857" s="18"/>
      <c r="AG857" s="18"/>
    </row>
    <row r="858" spans="1:33" ht="16.5" customHeight="1" x14ac:dyDescent="0.3">
      <c r="A858" s="18"/>
      <c r="B858" s="18"/>
      <c r="C858" s="191"/>
      <c r="D858" s="191"/>
      <c r="E858" s="18"/>
      <c r="F858" s="18"/>
      <c r="G858" s="18"/>
      <c r="H858" s="18"/>
      <c r="I858" s="18"/>
      <c r="J858" s="18"/>
      <c r="K858" s="18"/>
      <c r="L858" s="18"/>
      <c r="M858" s="18"/>
      <c r="N858" s="18"/>
      <c r="O858" s="18"/>
      <c r="P858" s="18"/>
      <c r="Q858" s="18"/>
      <c r="R858" s="18"/>
      <c r="S858" s="18"/>
      <c r="T858" s="18"/>
      <c r="U858" s="18"/>
      <c r="V858" s="18"/>
      <c r="W858" s="18"/>
      <c r="X858" s="18"/>
      <c r="Y858" s="18"/>
      <c r="Z858" s="18"/>
      <c r="AA858" s="18"/>
      <c r="AB858" s="18"/>
      <c r="AC858" s="18"/>
      <c r="AD858" s="18"/>
      <c r="AE858" s="18"/>
      <c r="AF858" s="18"/>
      <c r="AG858" s="18"/>
    </row>
    <row r="859" spans="1:33" ht="16.5" customHeight="1" x14ac:dyDescent="0.3">
      <c r="A859" s="18"/>
      <c r="B859" s="18"/>
      <c r="C859" s="191"/>
      <c r="D859" s="191"/>
      <c r="E859" s="18"/>
      <c r="F859" s="18"/>
      <c r="G859" s="18"/>
      <c r="H859" s="18"/>
      <c r="I859" s="18"/>
      <c r="J859" s="18"/>
      <c r="K859" s="18"/>
      <c r="L859" s="18"/>
      <c r="M859" s="18"/>
      <c r="N859" s="18"/>
      <c r="O859" s="18"/>
      <c r="P859" s="18"/>
      <c r="Q859" s="18"/>
      <c r="R859" s="18"/>
      <c r="S859" s="18"/>
      <c r="T859" s="18"/>
      <c r="U859" s="18"/>
      <c r="V859" s="18"/>
      <c r="W859" s="18"/>
      <c r="X859" s="18"/>
      <c r="Y859" s="18"/>
      <c r="Z859" s="18"/>
      <c r="AA859" s="18"/>
      <c r="AB859" s="18"/>
      <c r="AC859" s="18"/>
      <c r="AD859" s="18"/>
      <c r="AE859" s="18"/>
      <c r="AF859" s="18"/>
      <c r="AG859" s="18"/>
    </row>
    <row r="860" spans="1:33" ht="16.5" customHeight="1" x14ac:dyDescent="0.3">
      <c r="A860" s="18"/>
      <c r="B860" s="18"/>
      <c r="C860" s="191"/>
      <c r="D860" s="191"/>
      <c r="E860" s="18"/>
      <c r="F860" s="18"/>
      <c r="G860" s="18"/>
      <c r="H860" s="18"/>
      <c r="I860" s="18"/>
      <c r="J860" s="18"/>
      <c r="K860" s="18"/>
      <c r="L860" s="18"/>
      <c r="M860" s="18"/>
      <c r="N860" s="18"/>
      <c r="O860" s="18"/>
      <c r="P860" s="18"/>
      <c r="Q860" s="18"/>
      <c r="R860" s="18"/>
      <c r="S860" s="18"/>
      <c r="T860" s="18"/>
      <c r="U860" s="18"/>
      <c r="V860" s="18"/>
      <c r="W860" s="18"/>
      <c r="X860" s="18"/>
      <c r="Y860" s="18"/>
      <c r="Z860" s="18"/>
      <c r="AA860" s="18"/>
      <c r="AB860" s="18"/>
      <c r="AC860" s="18"/>
      <c r="AD860" s="18"/>
      <c r="AE860" s="18"/>
      <c r="AF860" s="18"/>
      <c r="AG860" s="18"/>
    </row>
    <row r="861" spans="1:33" ht="16.5" customHeight="1" x14ac:dyDescent="0.3">
      <c r="A861" s="18"/>
      <c r="B861" s="18"/>
      <c r="C861" s="191"/>
      <c r="D861" s="191"/>
      <c r="E861" s="18"/>
      <c r="F861" s="18"/>
      <c r="G861" s="18"/>
      <c r="H861" s="18"/>
      <c r="I861" s="18"/>
      <c r="J861" s="18"/>
      <c r="K861" s="18"/>
      <c r="L861" s="18"/>
      <c r="M861" s="18"/>
      <c r="N861" s="18"/>
      <c r="O861" s="18"/>
      <c r="P861" s="18"/>
      <c r="Q861" s="18"/>
      <c r="R861" s="18"/>
      <c r="S861" s="18"/>
      <c r="T861" s="18"/>
      <c r="U861" s="18"/>
      <c r="V861" s="18"/>
      <c r="W861" s="18"/>
      <c r="X861" s="18"/>
      <c r="Y861" s="18"/>
      <c r="Z861" s="18"/>
      <c r="AA861" s="18"/>
      <c r="AB861" s="18"/>
      <c r="AC861" s="18"/>
      <c r="AD861" s="18"/>
      <c r="AE861" s="18"/>
      <c r="AF861" s="18"/>
      <c r="AG861" s="18"/>
    </row>
    <row r="862" spans="1:33" ht="16.5" customHeight="1" x14ac:dyDescent="0.3">
      <c r="A862" s="18"/>
      <c r="B862" s="18"/>
      <c r="C862" s="191"/>
      <c r="D862" s="191"/>
      <c r="E862" s="18"/>
      <c r="F862" s="18"/>
      <c r="G862" s="18"/>
      <c r="H862" s="18"/>
      <c r="I862" s="18"/>
      <c r="J862" s="18"/>
      <c r="K862" s="18"/>
      <c r="L862" s="18"/>
      <c r="M862" s="18"/>
      <c r="N862" s="18"/>
      <c r="O862" s="18"/>
      <c r="P862" s="18"/>
      <c r="Q862" s="18"/>
      <c r="R862" s="18"/>
      <c r="S862" s="18"/>
      <c r="T862" s="18"/>
      <c r="U862" s="18"/>
      <c r="V862" s="18"/>
      <c r="W862" s="18"/>
      <c r="X862" s="18"/>
      <c r="Y862" s="18"/>
      <c r="Z862" s="18"/>
      <c r="AA862" s="18"/>
      <c r="AB862" s="18"/>
      <c r="AC862" s="18"/>
      <c r="AD862" s="18"/>
      <c r="AE862" s="18"/>
      <c r="AF862" s="18"/>
      <c r="AG862" s="18"/>
    </row>
    <row r="863" spans="1:33" ht="16.5" customHeight="1" x14ac:dyDescent="0.3">
      <c r="A863" s="18"/>
      <c r="B863" s="18"/>
      <c r="C863" s="191"/>
      <c r="D863" s="191"/>
      <c r="E863" s="18"/>
      <c r="F863" s="18"/>
      <c r="G863" s="18"/>
      <c r="H863" s="18"/>
      <c r="I863" s="18"/>
      <c r="J863" s="18"/>
      <c r="K863" s="18"/>
      <c r="L863" s="18"/>
      <c r="M863" s="18"/>
      <c r="N863" s="18"/>
      <c r="O863" s="18"/>
      <c r="P863" s="18"/>
      <c r="Q863" s="18"/>
      <c r="R863" s="18"/>
      <c r="S863" s="18"/>
      <c r="T863" s="18"/>
      <c r="U863" s="18"/>
      <c r="V863" s="18"/>
      <c r="W863" s="18"/>
      <c r="X863" s="18"/>
      <c r="Y863" s="18"/>
      <c r="Z863" s="18"/>
      <c r="AA863" s="18"/>
      <c r="AB863" s="18"/>
      <c r="AC863" s="18"/>
      <c r="AD863" s="18"/>
      <c r="AE863" s="18"/>
      <c r="AF863" s="18"/>
      <c r="AG863" s="18"/>
    </row>
    <row r="864" spans="1:33" ht="16.5" customHeight="1" x14ac:dyDescent="0.3">
      <c r="A864" s="18"/>
      <c r="B864" s="18"/>
      <c r="C864" s="191"/>
      <c r="D864" s="191"/>
      <c r="E864" s="18"/>
      <c r="F864" s="18"/>
      <c r="G864" s="18"/>
      <c r="H864" s="18"/>
      <c r="I864" s="18"/>
      <c r="J864" s="18"/>
      <c r="K864" s="18"/>
      <c r="L864" s="18"/>
      <c r="M864" s="18"/>
      <c r="N864" s="18"/>
      <c r="O864" s="18"/>
      <c r="P864" s="18"/>
      <c r="Q864" s="18"/>
      <c r="R864" s="18"/>
      <c r="S864" s="18"/>
      <c r="T864" s="18"/>
      <c r="U864" s="18"/>
      <c r="V864" s="18"/>
      <c r="W864" s="18"/>
      <c r="X864" s="18"/>
      <c r="Y864" s="18"/>
      <c r="Z864" s="18"/>
      <c r="AA864" s="18"/>
      <c r="AB864" s="18"/>
      <c r="AC864" s="18"/>
      <c r="AD864" s="18"/>
      <c r="AE864" s="18"/>
      <c r="AF864" s="18"/>
      <c r="AG864" s="18"/>
    </row>
    <row r="865" spans="1:33" ht="16.5" customHeight="1" x14ac:dyDescent="0.3">
      <c r="A865" s="18"/>
      <c r="B865" s="18"/>
      <c r="C865" s="191"/>
      <c r="D865" s="191"/>
      <c r="E865" s="18"/>
      <c r="F865" s="18"/>
      <c r="G865" s="18"/>
      <c r="H865" s="18"/>
      <c r="I865" s="18"/>
      <c r="J865" s="18"/>
      <c r="K865" s="18"/>
      <c r="L865" s="18"/>
      <c r="M865" s="18"/>
      <c r="N865" s="18"/>
      <c r="O865" s="18"/>
      <c r="P865" s="18"/>
      <c r="Q865" s="18"/>
      <c r="R865" s="18"/>
      <c r="S865" s="18"/>
      <c r="T865" s="18"/>
      <c r="U865" s="18"/>
      <c r="V865" s="18"/>
      <c r="W865" s="18"/>
      <c r="X865" s="18"/>
      <c r="Y865" s="18"/>
      <c r="Z865" s="18"/>
      <c r="AA865" s="18"/>
      <c r="AB865" s="18"/>
      <c r="AC865" s="18"/>
      <c r="AD865" s="18"/>
      <c r="AE865" s="18"/>
      <c r="AF865" s="18"/>
      <c r="AG865" s="18"/>
    </row>
    <row r="866" spans="1:33" ht="16.5" customHeight="1" x14ac:dyDescent="0.3">
      <c r="A866" s="18"/>
      <c r="B866" s="18"/>
      <c r="C866" s="191"/>
      <c r="D866" s="191"/>
      <c r="E866" s="18"/>
      <c r="F866" s="18"/>
      <c r="G866" s="18"/>
      <c r="H866" s="18"/>
      <c r="I866" s="18"/>
      <c r="J866" s="18"/>
      <c r="K866" s="18"/>
      <c r="L866" s="18"/>
      <c r="M866" s="18"/>
      <c r="N866" s="18"/>
      <c r="O866" s="18"/>
      <c r="P866" s="18"/>
      <c r="Q866" s="18"/>
      <c r="R866" s="18"/>
      <c r="S866" s="18"/>
      <c r="T866" s="18"/>
      <c r="U866" s="18"/>
      <c r="V866" s="18"/>
      <c r="W866" s="18"/>
      <c r="X866" s="18"/>
      <c r="Y866" s="18"/>
      <c r="Z866" s="18"/>
      <c r="AA866" s="18"/>
      <c r="AB866" s="18"/>
      <c r="AC866" s="18"/>
      <c r="AD866" s="18"/>
      <c r="AE866" s="18"/>
      <c r="AF866" s="18"/>
      <c r="AG866" s="18"/>
    </row>
    <row r="867" spans="1:33" ht="16.5" customHeight="1" x14ac:dyDescent="0.3">
      <c r="A867" s="18"/>
      <c r="B867" s="18"/>
      <c r="C867" s="191"/>
      <c r="D867" s="191"/>
      <c r="E867" s="18"/>
      <c r="F867" s="18"/>
      <c r="G867" s="18"/>
      <c r="H867" s="18"/>
      <c r="I867" s="18"/>
      <c r="J867" s="18"/>
      <c r="K867" s="18"/>
      <c r="L867" s="18"/>
      <c r="M867" s="18"/>
      <c r="N867" s="18"/>
      <c r="O867" s="18"/>
      <c r="P867" s="18"/>
      <c r="Q867" s="18"/>
      <c r="R867" s="18"/>
      <c r="S867" s="18"/>
      <c r="T867" s="18"/>
      <c r="U867" s="18"/>
      <c r="V867" s="18"/>
      <c r="W867" s="18"/>
      <c r="X867" s="18"/>
      <c r="Y867" s="18"/>
      <c r="Z867" s="18"/>
      <c r="AA867" s="18"/>
      <c r="AB867" s="18"/>
      <c r="AC867" s="18"/>
      <c r="AD867" s="18"/>
      <c r="AE867" s="18"/>
      <c r="AF867" s="18"/>
      <c r="AG867" s="18"/>
    </row>
    <row r="868" spans="1:33" ht="16.5" customHeight="1" x14ac:dyDescent="0.3">
      <c r="A868" s="18"/>
      <c r="B868" s="18"/>
      <c r="C868" s="191"/>
      <c r="D868" s="191"/>
      <c r="E868" s="18"/>
      <c r="F868" s="18"/>
      <c r="G868" s="18"/>
      <c r="H868" s="18"/>
      <c r="I868" s="18"/>
      <c r="J868" s="18"/>
      <c r="K868" s="18"/>
      <c r="L868" s="18"/>
      <c r="M868" s="18"/>
      <c r="N868" s="18"/>
      <c r="O868" s="18"/>
      <c r="P868" s="18"/>
      <c r="Q868" s="18"/>
      <c r="R868" s="18"/>
      <c r="S868" s="18"/>
      <c r="T868" s="18"/>
      <c r="U868" s="18"/>
      <c r="V868" s="18"/>
      <c r="W868" s="18"/>
      <c r="X868" s="18"/>
      <c r="Y868" s="18"/>
      <c r="Z868" s="18"/>
      <c r="AA868" s="18"/>
      <c r="AB868" s="18"/>
      <c r="AC868" s="18"/>
      <c r="AD868" s="18"/>
      <c r="AE868" s="18"/>
      <c r="AF868" s="18"/>
      <c r="AG868" s="18"/>
    </row>
    <row r="869" spans="1:33" ht="16.5" customHeight="1" x14ac:dyDescent="0.3">
      <c r="A869" s="18"/>
      <c r="B869" s="18"/>
      <c r="C869" s="191"/>
      <c r="D869" s="191"/>
      <c r="E869" s="18"/>
      <c r="F869" s="18"/>
      <c r="G869" s="18"/>
      <c r="H869" s="18"/>
      <c r="I869" s="18"/>
      <c r="J869" s="18"/>
      <c r="K869" s="18"/>
      <c r="L869" s="18"/>
      <c r="M869" s="18"/>
      <c r="N869" s="18"/>
      <c r="O869" s="18"/>
      <c r="P869" s="18"/>
      <c r="Q869" s="18"/>
      <c r="R869" s="18"/>
      <c r="S869" s="18"/>
      <c r="T869" s="18"/>
      <c r="U869" s="18"/>
      <c r="V869" s="18"/>
      <c r="W869" s="18"/>
      <c r="X869" s="18"/>
      <c r="Y869" s="18"/>
      <c r="Z869" s="18"/>
      <c r="AA869" s="18"/>
      <c r="AB869" s="18"/>
      <c r="AC869" s="18"/>
      <c r="AD869" s="18"/>
      <c r="AE869" s="18"/>
      <c r="AF869" s="18"/>
      <c r="AG869" s="18"/>
    </row>
    <row r="870" spans="1:33" ht="16.5" customHeight="1" x14ac:dyDescent="0.3">
      <c r="A870" s="18"/>
      <c r="B870" s="18"/>
      <c r="C870" s="191"/>
      <c r="D870" s="191"/>
      <c r="E870" s="18"/>
      <c r="F870" s="18"/>
      <c r="G870" s="18"/>
      <c r="H870" s="18"/>
      <c r="I870" s="18"/>
      <c r="J870" s="18"/>
      <c r="K870" s="18"/>
      <c r="L870" s="18"/>
      <c r="M870" s="18"/>
      <c r="N870" s="18"/>
      <c r="O870" s="18"/>
      <c r="P870" s="18"/>
      <c r="Q870" s="18"/>
      <c r="R870" s="18"/>
      <c r="S870" s="18"/>
      <c r="T870" s="18"/>
      <c r="U870" s="18"/>
      <c r="V870" s="18"/>
      <c r="W870" s="18"/>
      <c r="X870" s="18"/>
      <c r="Y870" s="18"/>
      <c r="Z870" s="18"/>
      <c r="AA870" s="18"/>
      <c r="AB870" s="18"/>
      <c r="AC870" s="18"/>
      <c r="AD870" s="18"/>
      <c r="AE870" s="18"/>
      <c r="AF870" s="18"/>
      <c r="AG870" s="18"/>
    </row>
    <row r="871" spans="1:33" ht="16.5" customHeight="1" x14ac:dyDescent="0.3">
      <c r="A871" s="18"/>
      <c r="B871" s="18"/>
      <c r="C871" s="191"/>
      <c r="D871" s="191"/>
      <c r="E871" s="18"/>
      <c r="F871" s="18"/>
      <c r="G871" s="18"/>
      <c r="H871" s="18"/>
      <c r="I871" s="18"/>
      <c r="J871" s="18"/>
      <c r="K871" s="18"/>
      <c r="L871" s="18"/>
      <c r="M871" s="18"/>
      <c r="N871" s="18"/>
      <c r="O871" s="18"/>
      <c r="P871" s="18"/>
      <c r="Q871" s="18"/>
      <c r="R871" s="18"/>
      <c r="S871" s="18"/>
      <c r="T871" s="18"/>
      <c r="U871" s="18"/>
      <c r="V871" s="18"/>
      <c r="W871" s="18"/>
      <c r="X871" s="18"/>
      <c r="Y871" s="18"/>
      <c r="Z871" s="18"/>
      <c r="AA871" s="18"/>
      <c r="AB871" s="18"/>
      <c r="AC871" s="18"/>
      <c r="AD871" s="18"/>
      <c r="AE871" s="18"/>
      <c r="AF871" s="18"/>
      <c r="AG871" s="18"/>
    </row>
    <row r="872" spans="1:33" ht="16.5" customHeight="1" x14ac:dyDescent="0.3">
      <c r="A872" s="18"/>
      <c r="B872" s="18"/>
      <c r="C872" s="191"/>
      <c r="D872" s="191"/>
      <c r="E872" s="18"/>
      <c r="F872" s="18"/>
      <c r="G872" s="18"/>
      <c r="H872" s="18"/>
      <c r="I872" s="18"/>
      <c r="J872" s="18"/>
      <c r="K872" s="18"/>
      <c r="L872" s="18"/>
      <c r="M872" s="18"/>
      <c r="N872" s="18"/>
      <c r="O872" s="18"/>
      <c r="P872" s="18"/>
      <c r="Q872" s="18"/>
      <c r="R872" s="18"/>
      <c r="S872" s="18"/>
      <c r="T872" s="18"/>
      <c r="U872" s="18"/>
      <c r="V872" s="18"/>
      <c r="W872" s="18"/>
      <c r="X872" s="18"/>
      <c r="Y872" s="18"/>
      <c r="Z872" s="18"/>
      <c r="AA872" s="18"/>
      <c r="AB872" s="18"/>
      <c r="AC872" s="18"/>
      <c r="AD872" s="18"/>
      <c r="AE872" s="18"/>
      <c r="AF872" s="18"/>
      <c r="AG872" s="18"/>
    </row>
    <row r="873" spans="1:33" ht="16.5" customHeight="1" x14ac:dyDescent="0.3">
      <c r="A873" s="18"/>
      <c r="B873" s="18"/>
      <c r="C873" s="191"/>
      <c r="D873" s="191"/>
      <c r="E873" s="18"/>
      <c r="F873" s="18"/>
      <c r="G873" s="18"/>
      <c r="H873" s="18"/>
      <c r="I873" s="18"/>
      <c r="J873" s="18"/>
      <c r="K873" s="18"/>
      <c r="L873" s="18"/>
      <c r="M873" s="18"/>
      <c r="N873" s="18"/>
      <c r="O873" s="18"/>
      <c r="P873" s="18"/>
      <c r="Q873" s="18"/>
      <c r="R873" s="18"/>
      <c r="S873" s="18"/>
      <c r="T873" s="18"/>
      <c r="U873" s="18"/>
      <c r="V873" s="18"/>
      <c r="W873" s="18"/>
      <c r="X873" s="18"/>
      <c r="Y873" s="18"/>
      <c r="Z873" s="18"/>
      <c r="AA873" s="18"/>
      <c r="AB873" s="18"/>
      <c r="AC873" s="18"/>
      <c r="AD873" s="18"/>
      <c r="AE873" s="18"/>
      <c r="AF873" s="18"/>
      <c r="AG873" s="18"/>
    </row>
    <row r="874" spans="1:33" ht="16.5" customHeight="1" x14ac:dyDescent="0.3">
      <c r="A874" s="18"/>
      <c r="B874" s="18"/>
      <c r="C874" s="191"/>
      <c r="D874" s="191"/>
      <c r="E874" s="18"/>
      <c r="F874" s="18"/>
      <c r="G874" s="18"/>
      <c r="H874" s="18"/>
      <c r="I874" s="18"/>
      <c r="J874" s="18"/>
      <c r="K874" s="18"/>
      <c r="L874" s="18"/>
      <c r="M874" s="18"/>
      <c r="N874" s="18"/>
      <c r="O874" s="18"/>
      <c r="P874" s="18"/>
      <c r="Q874" s="18"/>
      <c r="R874" s="18"/>
      <c r="S874" s="18"/>
      <c r="T874" s="18"/>
      <c r="U874" s="18"/>
      <c r="V874" s="18"/>
      <c r="W874" s="18"/>
      <c r="X874" s="18"/>
      <c r="Y874" s="18"/>
      <c r="Z874" s="18"/>
      <c r="AA874" s="18"/>
      <c r="AB874" s="18"/>
      <c r="AC874" s="18"/>
      <c r="AD874" s="18"/>
      <c r="AE874" s="18"/>
      <c r="AF874" s="18"/>
      <c r="AG874" s="18"/>
    </row>
    <row r="875" spans="1:33" ht="16.5" customHeight="1" x14ac:dyDescent="0.3">
      <c r="A875" s="18"/>
      <c r="B875" s="18"/>
      <c r="C875" s="191"/>
      <c r="D875" s="191"/>
      <c r="E875" s="18"/>
      <c r="F875" s="18"/>
      <c r="G875" s="18"/>
      <c r="H875" s="18"/>
      <c r="I875" s="18"/>
      <c r="J875" s="18"/>
      <c r="K875" s="18"/>
      <c r="L875" s="18"/>
      <c r="M875" s="18"/>
      <c r="N875" s="18"/>
      <c r="O875" s="18"/>
      <c r="P875" s="18"/>
      <c r="Q875" s="18"/>
      <c r="R875" s="18"/>
      <c r="S875" s="18"/>
      <c r="T875" s="18"/>
      <c r="U875" s="18"/>
      <c r="V875" s="18"/>
      <c r="W875" s="18"/>
      <c r="X875" s="18"/>
      <c r="Y875" s="18"/>
      <c r="Z875" s="18"/>
      <c r="AA875" s="18"/>
      <c r="AB875" s="18"/>
      <c r="AC875" s="18"/>
      <c r="AD875" s="18"/>
      <c r="AE875" s="18"/>
      <c r="AF875" s="18"/>
      <c r="AG875" s="18"/>
    </row>
    <row r="876" spans="1:33" ht="16.5" customHeight="1" x14ac:dyDescent="0.3">
      <c r="A876" s="18"/>
      <c r="B876" s="18"/>
      <c r="C876" s="191"/>
      <c r="D876" s="191"/>
      <c r="E876" s="18"/>
      <c r="F876" s="18"/>
      <c r="G876" s="18"/>
      <c r="H876" s="18"/>
      <c r="I876" s="18"/>
      <c r="J876" s="18"/>
      <c r="K876" s="18"/>
      <c r="L876" s="18"/>
      <c r="M876" s="18"/>
      <c r="N876" s="18"/>
      <c r="O876" s="18"/>
      <c r="P876" s="18"/>
      <c r="Q876" s="18"/>
      <c r="R876" s="18"/>
      <c r="S876" s="18"/>
      <c r="T876" s="18"/>
      <c r="U876" s="18"/>
      <c r="V876" s="18"/>
      <c r="W876" s="18"/>
      <c r="X876" s="18"/>
      <c r="Y876" s="18"/>
      <c r="Z876" s="18"/>
      <c r="AA876" s="18"/>
      <c r="AB876" s="18"/>
      <c r="AC876" s="18"/>
      <c r="AD876" s="18"/>
      <c r="AE876" s="18"/>
      <c r="AF876" s="18"/>
      <c r="AG876" s="18"/>
    </row>
    <row r="877" spans="1:33" ht="16.5" customHeight="1" x14ac:dyDescent="0.3">
      <c r="A877" s="18"/>
      <c r="B877" s="18"/>
      <c r="C877" s="191"/>
      <c r="D877" s="191"/>
      <c r="E877" s="18"/>
      <c r="F877" s="18"/>
      <c r="G877" s="18"/>
      <c r="H877" s="18"/>
      <c r="I877" s="18"/>
      <c r="J877" s="18"/>
      <c r="K877" s="18"/>
      <c r="L877" s="18"/>
      <c r="M877" s="18"/>
      <c r="N877" s="18"/>
      <c r="O877" s="18"/>
      <c r="P877" s="18"/>
      <c r="Q877" s="18"/>
      <c r="R877" s="18"/>
      <c r="S877" s="18"/>
      <c r="T877" s="18"/>
      <c r="U877" s="18"/>
      <c r="V877" s="18"/>
      <c r="W877" s="18"/>
      <c r="X877" s="18"/>
      <c r="Y877" s="18"/>
      <c r="Z877" s="18"/>
      <c r="AA877" s="18"/>
      <c r="AB877" s="18"/>
      <c r="AC877" s="18"/>
      <c r="AD877" s="18"/>
      <c r="AE877" s="18"/>
      <c r="AF877" s="18"/>
      <c r="AG877" s="18"/>
    </row>
    <row r="878" spans="1:33" ht="16.5" customHeight="1" x14ac:dyDescent="0.3">
      <c r="A878" s="18"/>
      <c r="B878" s="18"/>
      <c r="C878" s="191"/>
      <c r="D878" s="191"/>
      <c r="E878" s="18"/>
      <c r="F878" s="18"/>
      <c r="G878" s="18"/>
      <c r="H878" s="18"/>
      <c r="I878" s="18"/>
      <c r="J878" s="18"/>
      <c r="K878" s="18"/>
      <c r="L878" s="18"/>
      <c r="M878" s="18"/>
      <c r="N878" s="18"/>
      <c r="O878" s="18"/>
      <c r="P878" s="18"/>
      <c r="Q878" s="18"/>
      <c r="R878" s="18"/>
      <c r="S878" s="18"/>
      <c r="T878" s="18"/>
      <c r="U878" s="18"/>
      <c r="V878" s="18"/>
      <c r="W878" s="18"/>
      <c r="X878" s="18"/>
      <c r="Y878" s="18"/>
      <c r="Z878" s="18"/>
      <c r="AA878" s="18"/>
      <c r="AB878" s="18"/>
      <c r="AC878" s="18"/>
      <c r="AD878" s="18"/>
      <c r="AE878" s="18"/>
      <c r="AF878" s="18"/>
      <c r="AG878" s="18"/>
    </row>
    <row r="879" spans="1:33" ht="16.5" customHeight="1" x14ac:dyDescent="0.3">
      <c r="A879" s="18"/>
      <c r="B879" s="18"/>
      <c r="C879" s="191"/>
      <c r="D879" s="191"/>
      <c r="E879" s="18"/>
      <c r="F879" s="18"/>
      <c r="G879" s="18"/>
      <c r="H879" s="18"/>
      <c r="I879" s="18"/>
      <c r="J879" s="18"/>
      <c r="K879" s="18"/>
      <c r="L879" s="18"/>
      <c r="M879" s="18"/>
      <c r="N879" s="18"/>
      <c r="O879" s="18"/>
      <c r="P879" s="18"/>
      <c r="Q879" s="18"/>
      <c r="R879" s="18"/>
      <c r="S879" s="18"/>
      <c r="T879" s="18"/>
      <c r="U879" s="18"/>
      <c r="V879" s="18"/>
      <c r="W879" s="18"/>
      <c r="X879" s="18"/>
      <c r="Y879" s="18"/>
      <c r="Z879" s="18"/>
      <c r="AA879" s="18"/>
      <c r="AB879" s="18"/>
      <c r="AC879" s="18"/>
      <c r="AD879" s="18"/>
      <c r="AE879" s="18"/>
      <c r="AF879" s="18"/>
      <c r="AG879" s="18"/>
    </row>
    <row r="880" spans="1:33" ht="16.5" customHeight="1" x14ac:dyDescent="0.3">
      <c r="A880" s="18"/>
      <c r="B880" s="18"/>
      <c r="C880" s="191"/>
      <c r="D880" s="191"/>
      <c r="E880" s="18"/>
      <c r="F880" s="18"/>
      <c r="G880" s="18"/>
      <c r="H880" s="18"/>
      <c r="I880" s="18"/>
      <c r="J880" s="18"/>
      <c r="K880" s="18"/>
      <c r="L880" s="18"/>
      <c r="M880" s="18"/>
      <c r="N880" s="18"/>
      <c r="O880" s="18"/>
      <c r="P880" s="18"/>
      <c r="Q880" s="18"/>
      <c r="R880" s="18"/>
      <c r="S880" s="18"/>
      <c r="T880" s="18"/>
      <c r="U880" s="18"/>
      <c r="V880" s="18"/>
      <c r="W880" s="18"/>
      <c r="X880" s="18"/>
      <c r="Y880" s="18"/>
      <c r="Z880" s="18"/>
      <c r="AA880" s="18"/>
      <c r="AB880" s="18"/>
      <c r="AC880" s="18"/>
      <c r="AD880" s="18"/>
      <c r="AE880" s="18"/>
      <c r="AF880" s="18"/>
      <c r="AG880" s="18"/>
    </row>
    <row r="881" spans="1:33" ht="16.5" customHeight="1" x14ac:dyDescent="0.3">
      <c r="A881" s="18"/>
      <c r="B881" s="18"/>
      <c r="C881" s="191"/>
      <c r="D881" s="191"/>
      <c r="E881" s="18"/>
      <c r="F881" s="18"/>
      <c r="G881" s="18"/>
      <c r="H881" s="18"/>
      <c r="I881" s="18"/>
      <c r="J881" s="18"/>
      <c r="K881" s="18"/>
      <c r="L881" s="18"/>
      <c r="M881" s="18"/>
      <c r="N881" s="18"/>
      <c r="O881" s="18"/>
      <c r="P881" s="18"/>
      <c r="Q881" s="18"/>
      <c r="R881" s="18"/>
      <c r="S881" s="18"/>
      <c r="T881" s="18"/>
      <c r="U881" s="18"/>
      <c r="V881" s="18"/>
      <c r="W881" s="18"/>
      <c r="X881" s="18"/>
      <c r="Y881" s="18"/>
      <c r="Z881" s="18"/>
      <c r="AA881" s="18"/>
      <c r="AB881" s="18"/>
      <c r="AC881" s="18"/>
      <c r="AD881" s="18"/>
      <c r="AE881" s="18"/>
      <c r="AF881" s="18"/>
      <c r="AG881" s="18"/>
    </row>
    <row r="882" spans="1:33" ht="16.5" customHeight="1" x14ac:dyDescent="0.3">
      <c r="A882" s="18"/>
      <c r="B882" s="18"/>
      <c r="C882" s="191"/>
      <c r="D882" s="191"/>
      <c r="E882" s="18"/>
      <c r="F882" s="18"/>
      <c r="G882" s="18"/>
      <c r="H882" s="18"/>
      <c r="I882" s="18"/>
      <c r="J882" s="18"/>
      <c r="K882" s="18"/>
      <c r="L882" s="18"/>
      <c r="M882" s="18"/>
      <c r="N882" s="18"/>
      <c r="O882" s="18"/>
      <c r="P882" s="18"/>
      <c r="Q882" s="18"/>
      <c r="R882" s="18"/>
      <c r="S882" s="18"/>
      <c r="T882" s="18"/>
      <c r="U882" s="18"/>
      <c r="V882" s="18"/>
      <c r="W882" s="18"/>
      <c r="X882" s="18"/>
      <c r="Y882" s="18"/>
      <c r="Z882" s="18"/>
      <c r="AA882" s="18"/>
      <c r="AB882" s="18"/>
      <c r="AC882" s="18"/>
      <c r="AD882" s="18"/>
      <c r="AE882" s="18"/>
      <c r="AF882" s="18"/>
      <c r="AG882" s="18"/>
    </row>
    <row r="883" spans="1:33" ht="16.5" customHeight="1" x14ac:dyDescent="0.3">
      <c r="A883" s="18"/>
      <c r="B883" s="18"/>
      <c r="C883" s="191"/>
      <c r="D883" s="191"/>
      <c r="E883" s="18"/>
      <c r="F883" s="18"/>
      <c r="G883" s="18"/>
      <c r="H883" s="18"/>
      <c r="I883" s="18"/>
      <c r="J883" s="18"/>
      <c r="K883" s="18"/>
      <c r="L883" s="18"/>
      <c r="M883" s="18"/>
      <c r="N883" s="18"/>
      <c r="O883" s="18"/>
      <c r="P883" s="18"/>
      <c r="Q883" s="18"/>
      <c r="R883" s="18"/>
      <c r="S883" s="18"/>
      <c r="T883" s="18"/>
      <c r="U883" s="18"/>
      <c r="V883" s="18"/>
      <c r="W883" s="18"/>
      <c r="X883" s="18"/>
      <c r="Y883" s="18"/>
      <c r="Z883" s="18"/>
      <c r="AA883" s="18"/>
      <c r="AB883" s="18"/>
      <c r="AC883" s="18"/>
      <c r="AD883" s="18"/>
      <c r="AE883" s="18"/>
      <c r="AF883" s="18"/>
      <c r="AG883" s="18"/>
    </row>
    <row r="884" spans="1:33" ht="16.5" customHeight="1" x14ac:dyDescent="0.3">
      <c r="A884" s="18"/>
      <c r="B884" s="18"/>
      <c r="C884" s="191"/>
      <c r="D884" s="191"/>
      <c r="E884" s="18"/>
      <c r="F884" s="18"/>
      <c r="G884" s="18"/>
      <c r="H884" s="18"/>
      <c r="I884" s="18"/>
      <c r="J884" s="18"/>
      <c r="K884" s="18"/>
      <c r="L884" s="18"/>
      <c r="M884" s="18"/>
      <c r="N884" s="18"/>
      <c r="O884" s="18"/>
      <c r="P884" s="18"/>
      <c r="Q884" s="18"/>
      <c r="R884" s="18"/>
      <c r="S884" s="18"/>
      <c r="T884" s="18"/>
      <c r="U884" s="18"/>
      <c r="V884" s="18"/>
      <c r="W884" s="18"/>
      <c r="X884" s="18"/>
      <c r="Y884" s="18"/>
      <c r="Z884" s="18"/>
      <c r="AA884" s="18"/>
      <c r="AB884" s="18"/>
      <c r="AC884" s="18"/>
      <c r="AD884" s="18"/>
      <c r="AE884" s="18"/>
      <c r="AF884" s="18"/>
      <c r="AG884" s="18"/>
    </row>
    <row r="885" spans="1:33" ht="16.5" customHeight="1" x14ac:dyDescent="0.3">
      <c r="A885" s="18"/>
      <c r="B885" s="18"/>
      <c r="C885" s="191"/>
      <c r="D885" s="191"/>
      <c r="E885" s="18"/>
      <c r="F885" s="18"/>
      <c r="G885" s="18"/>
      <c r="H885" s="18"/>
      <c r="I885" s="18"/>
      <c r="J885" s="18"/>
      <c r="K885" s="18"/>
      <c r="L885" s="18"/>
      <c r="M885" s="18"/>
      <c r="N885" s="18"/>
      <c r="O885" s="18"/>
      <c r="P885" s="18"/>
      <c r="Q885" s="18"/>
      <c r="R885" s="18"/>
      <c r="S885" s="18"/>
      <c r="T885" s="18"/>
      <c r="U885" s="18"/>
      <c r="V885" s="18"/>
      <c r="W885" s="18"/>
      <c r="X885" s="18"/>
      <c r="Y885" s="18"/>
      <c r="Z885" s="18"/>
      <c r="AA885" s="18"/>
      <c r="AB885" s="18"/>
      <c r="AC885" s="18"/>
      <c r="AD885" s="18"/>
      <c r="AE885" s="18"/>
      <c r="AF885" s="18"/>
      <c r="AG885" s="18"/>
    </row>
    <row r="886" spans="1:33" ht="16.5" customHeight="1" x14ac:dyDescent="0.3">
      <c r="A886" s="18"/>
      <c r="B886" s="18"/>
      <c r="C886" s="191"/>
      <c r="D886" s="191"/>
      <c r="E886" s="18"/>
      <c r="F886" s="18"/>
      <c r="G886" s="18"/>
      <c r="H886" s="18"/>
      <c r="I886" s="18"/>
      <c r="J886" s="18"/>
      <c r="K886" s="18"/>
      <c r="L886" s="18"/>
      <c r="M886" s="18"/>
      <c r="N886" s="18"/>
      <c r="O886" s="18"/>
      <c r="P886" s="18"/>
      <c r="Q886" s="18"/>
      <c r="R886" s="18"/>
      <c r="S886" s="18"/>
      <c r="T886" s="18"/>
      <c r="U886" s="18"/>
      <c r="V886" s="18"/>
      <c r="W886" s="18"/>
      <c r="X886" s="18"/>
      <c r="Y886" s="18"/>
      <c r="Z886" s="18"/>
      <c r="AA886" s="18"/>
      <c r="AB886" s="18"/>
      <c r="AC886" s="18"/>
      <c r="AD886" s="18"/>
      <c r="AE886" s="18"/>
      <c r="AF886" s="18"/>
      <c r="AG886" s="18"/>
    </row>
    <row r="887" spans="1:33" ht="16.5" customHeight="1" x14ac:dyDescent="0.3">
      <c r="A887" s="18"/>
      <c r="B887" s="18"/>
      <c r="C887" s="191"/>
      <c r="D887" s="191"/>
      <c r="E887" s="18"/>
      <c r="F887" s="18"/>
      <c r="G887" s="18"/>
      <c r="H887" s="18"/>
      <c r="I887" s="18"/>
      <c r="J887" s="18"/>
      <c r="K887" s="18"/>
      <c r="L887" s="18"/>
      <c r="M887" s="18"/>
      <c r="N887" s="18"/>
      <c r="O887" s="18"/>
      <c r="P887" s="18"/>
      <c r="Q887" s="18"/>
      <c r="R887" s="18"/>
      <c r="S887" s="18"/>
      <c r="T887" s="18"/>
      <c r="U887" s="18"/>
      <c r="V887" s="18"/>
      <c r="W887" s="18"/>
      <c r="X887" s="18"/>
      <c r="Y887" s="18"/>
      <c r="Z887" s="18"/>
      <c r="AA887" s="18"/>
      <c r="AB887" s="18"/>
      <c r="AC887" s="18"/>
      <c r="AD887" s="18"/>
      <c r="AE887" s="18"/>
      <c r="AF887" s="18"/>
      <c r="AG887" s="18"/>
    </row>
    <row r="888" spans="1:33" ht="16.5" customHeight="1" x14ac:dyDescent="0.3">
      <c r="A888" s="18"/>
      <c r="B888" s="18"/>
      <c r="C888" s="191"/>
      <c r="D888" s="191"/>
      <c r="E888" s="18"/>
      <c r="F888" s="18"/>
      <c r="G888" s="18"/>
      <c r="H888" s="18"/>
      <c r="I888" s="18"/>
      <c r="J888" s="18"/>
      <c r="K888" s="18"/>
      <c r="L888" s="18"/>
      <c r="M888" s="18"/>
      <c r="N888" s="18"/>
      <c r="O888" s="18"/>
      <c r="P888" s="18"/>
      <c r="Q888" s="18"/>
      <c r="R888" s="18"/>
      <c r="S888" s="18"/>
      <c r="T888" s="18"/>
      <c r="U888" s="18"/>
      <c r="V888" s="18"/>
      <c r="W888" s="18"/>
      <c r="X888" s="18"/>
      <c r="Y888" s="18"/>
      <c r="Z888" s="18"/>
      <c r="AA888" s="18"/>
      <c r="AB888" s="18"/>
      <c r="AC888" s="18"/>
      <c r="AD888" s="18"/>
      <c r="AE888" s="18"/>
      <c r="AF888" s="18"/>
      <c r="AG888" s="18"/>
    </row>
    <row r="889" spans="1:33" ht="16.5" customHeight="1" x14ac:dyDescent="0.3">
      <c r="A889" s="18"/>
      <c r="B889" s="18"/>
      <c r="C889" s="191"/>
      <c r="D889" s="191"/>
      <c r="E889" s="18"/>
      <c r="F889" s="18"/>
      <c r="G889" s="18"/>
      <c r="H889" s="18"/>
      <c r="I889" s="18"/>
      <c r="J889" s="18"/>
      <c r="K889" s="18"/>
      <c r="L889" s="18"/>
      <c r="M889" s="18"/>
      <c r="N889" s="18"/>
      <c r="O889" s="18"/>
      <c r="P889" s="18"/>
      <c r="Q889" s="18"/>
      <c r="R889" s="18"/>
      <c r="S889" s="18"/>
      <c r="T889" s="18"/>
      <c r="U889" s="18"/>
      <c r="V889" s="18"/>
      <c r="W889" s="18"/>
      <c r="X889" s="18"/>
      <c r="Y889" s="18"/>
      <c r="Z889" s="18"/>
      <c r="AA889" s="18"/>
      <c r="AB889" s="18"/>
      <c r="AC889" s="18"/>
      <c r="AD889" s="18"/>
      <c r="AE889" s="18"/>
      <c r="AF889" s="18"/>
      <c r="AG889" s="18"/>
    </row>
    <row r="890" spans="1:33" ht="16.5" customHeight="1" x14ac:dyDescent="0.3">
      <c r="A890" s="18"/>
      <c r="B890" s="18"/>
      <c r="C890" s="191"/>
      <c r="D890" s="191"/>
      <c r="E890" s="18"/>
      <c r="F890" s="18"/>
      <c r="G890" s="18"/>
      <c r="H890" s="18"/>
      <c r="I890" s="18"/>
      <c r="J890" s="18"/>
      <c r="K890" s="18"/>
      <c r="L890" s="18"/>
      <c r="M890" s="18"/>
      <c r="N890" s="18"/>
      <c r="O890" s="18"/>
      <c r="P890" s="18"/>
      <c r="Q890" s="18"/>
      <c r="R890" s="18"/>
      <c r="S890" s="18"/>
      <c r="T890" s="18"/>
      <c r="U890" s="18"/>
      <c r="V890" s="18"/>
      <c r="W890" s="18"/>
      <c r="X890" s="18"/>
      <c r="Y890" s="18"/>
      <c r="Z890" s="18"/>
      <c r="AA890" s="18"/>
      <c r="AB890" s="18"/>
      <c r="AC890" s="18"/>
      <c r="AD890" s="18"/>
      <c r="AE890" s="18"/>
      <c r="AF890" s="18"/>
      <c r="AG890" s="18"/>
    </row>
    <row r="891" spans="1:33" ht="16.5" customHeight="1" x14ac:dyDescent="0.3">
      <c r="A891" s="18"/>
      <c r="B891" s="18"/>
      <c r="C891" s="191"/>
      <c r="D891" s="191"/>
      <c r="E891" s="18"/>
      <c r="F891" s="18"/>
      <c r="G891" s="18"/>
      <c r="H891" s="18"/>
      <c r="I891" s="18"/>
      <c r="J891" s="18"/>
      <c r="K891" s="18"/>
      <c r="L891" s="18"/>
      <c r="M891" s="18"/>
      <c r="N891" s="18"/>
      <c r="O891" s="18"/>
      <c r="P891" s="18"/>
      <c r="Q891" s="18"/>
      <c r="R891" s="18"/>
      <c r="S891" s="18"/>
      <c r="T891" s="18"/>
      <c r="U891" s="18"/>
      <c r="V891" s="18"/>
      <c r="W891" s="18"/>
      <c r="X891" s="18"/>
      <c r="Y891" s="18"/>
      <c r="Z891" s="18"/>
      <c r="AA891" s="18"/>
      <c r="AB891" s="18"/>
      <c r="AC891" s="18"/>
      <c r="AD891" s="18"/>
      <c r="AE891" s="18"/>
      <c r="AF891" s="18"/>
      <c r="AG891" s="18"/>
    </row>
    <row r="892" spans="1:33" ht="16.5" customHeight="1" x14ac:dyDescent="0.3">
      <c r="A892" s="18"/>
      <c r="B892" s="18"/>
      <c r="C892" s="191"/>
      <c r="D892" s="191"/>
      <c r="E892" s="18"/>
      <c r="F892" s="18"/>
      <c r="G892" s="18"/>
      <c r="H892" s="18"/>
      <c r="I892" s="18"/>
      <c r="J892" s="18"/>
      <c r="K892" s="18"/>
      <c r="L892" s="18"/>
      <c r="M892" s="18"/>
      <c r="N892" s="18"/>
      <c r="O892" s="18"/>
      <c r="P892" s="18"/>
      <c r="Q892" s="18"/>
      <c r="R892" s="18"/>
      <c r="S892" s="18"/>
      <c r="T892" s="18"/>
      <c r="U892" s="18"/>
      <c r="V892" s="18"/>
      <c r="W892" s="18"/>
      <c r="X892" s="18"/>
      <c r="Y892" s="18"/>
      <c r="Z892" s="18"/>
      <c r="AA892" s="18"/>
      <c r="AB892" s="18"/>
      <c r="AC892" s="18"/>
      <c r="AD892" s="18"/>
      <c r="AE892" s="18"/>
      <c r="AF892" s="18"/>
      <c r="AG892" s="18"/>
    </row>
    <row r="893" spans="1:33" ht="16.5" customHeight="1" x14ac:dyDescent="0.3">
      <c r="A893" s="18"/>
      <c r="B893" s="18"/>
      <c r="C893" s="191"/>
      <c r="D893" s="191"/>
      <c r="E893" s="18"/>
      <c r="F893" s="18"/>
      <c r="G893" s="18"/>
      <c r="H893" s="18"/>
      <c r="I893" s="18"/>
      <c r="J893" s="18"/>
      <c r="K893" s="18"/>
      <c r="L893" s="18"/>
      <c r="M893" s="18"/>
      <c r="N893" s="18"/>
      <c r="O893" s="18"/>
      <c r="P893" s="18"/>
      <c r="Q893" s="18"/>
      <c r="R893" s="18"/>
      <c r="S893" s="18"/>
      <c r="T893" s="18"/>
      <c r="U893" s="18"/>
      <c r="V893" s="18"/>
      <c r="W893" s="18"/>
      <c r="X893" s="18"/>
      <c r="Y893" s="18"/>
      <c r="Z893" s="18"/>
      <c r="AA893" s="18"/>
      <c r="AB893" s="18"/>
      <c r="AC893" s="18"/>
      <c r="AD893" s="18"/>
      <c r="AE893" s="18"/>
      <c r="AF893" s="18"/>
      <c r="AG893" s="18"/>
    </row>
    <row r="894" spans="1:33" ht="16.5" customHeight="1" x14ac:dyDescent="0.3">
      <c r="A894" s="18"/>
      <c r="B894" s="18"/>
      <c r="C894" s="191"/>
      <c r="D894" s="191"/>
      <c r="E894" s="18"/>
      <c r="F894" s="18"/>
      <c r="G894" s="18"/>
      <c r="H894" s="18"/>
      <c r="I894" s="18"/>
      <c r="J894" s="18"/>
      <c r="K894" s="18"/>
      <c r="L894" s="18"/>
      <c r="M894" s="18"/>
      <c r="N894" s="18"/>
      <c r="O894" s="18"/>
      <c r="P894" s="18"/>
      <c r="Q894" s="18"/>
      <c r="R894" s="18"/>
      <c r="S894" s="18"/>
      <c r="T894" s="18"/>
      <c r="U894" s="18"/>
      <c r="V894" s="18"/>
      <c r="W894" s="18"/>
      <c r="X894" s="18"/>
      <c r="Y894" s="18"/>
      <c r="Z894" s="18"/>
      <c r="AA894" s="18"/>
      <c r="AB894" s="18"/>
      <c r="AC894" s="18"/>
      <c r="AD894" s="18"/>
      <c r="AE894" s="18"/>
      <c r="AF894" s="18"/>
      <c r="AG894" s="18"/>
    </row>
    <row r="895" spans="1:33" ht="16.5" customHeight="1" x14ac:dyDescent="0.3">
      <c r="A895" s="18"/>
      <c r="B895" s="18"/>
      <c r="C895" s="191"/>
      <c r="D895" s="191"/>
      <c r="E895" s="18"/>
      <c r="F895" s="18"/>
      <c r="G895" s="18"/>
      <c r="H895" s="18"/>
      <c r="I895" s="18"/>
      <c r="J895" s="18"/>
      <c r="K895" s="18"/>
      <c r="L895" s="18"/>
      <c r="M895" s="18"/>
      <c r="N895" s="18"/>
      <c r="O895" s="18"/>
      <c r="P895" s="18"/>
      <c r="Q895" s="18"/>
      <c r="R895" s="18"/>
      <c r="S895" s="18"/>
      <c r="T895" s="18"/>
      <c r="U895" s="18"/>
      <c r="V895" s="18"/>
      <c r="W895" s="18"/>
      <c r="X895" s="18"/>
      <c r="Y895" s="18"/>
      <c r="Z895" s="18"/>
      <c r="AA895" s="18"/>
      <c r="AB895" s="18"/>
      <c r="AC895" s="18"/>
      <c r="AD895" s="18"/>
      <c r="AE895" s="18"/>
      <c r="AF895" s="18"/>
      <c r="AG895" s="18"/>
    </row>
    <row r="896" spans="1:33" ht="16.5" customHeight="1" x14ac:dyDescent="0.3">
      <c r="A896" s="18"/>
      <c r="B896" s="18"/>
      <c r="C896" s="191"/>
      <c r="D896" s="191"/>
      <c r="E896" s="18"/>
      <c r="F896" s="18"/>
      <c r="G896" s="18"/>
      <c r="H896" s="18"/>
      <c r="I896" s="18"/>
      <c r="J896" s="18"/>
      <c r="K896" s="18"/>
      <c r="L896" s="18"/>
      <c r="M896" s="18"/>
      <c r="N896" s="18"/>
      <c r="O896" s="18"/>
      <c r="P896" s="18"/>
      <c r="Q896" s="18"/>
      <c r="R896" s="18"/>
      <c r="S896" s="18"/>
      <c r="T896" s="18"/>
      <c r="U896" s="18"/>
      <c r="V896" s="18"/>
      <c r="W896" s="18"/>
      <c r="X896" s="18"/>
      <c r="Y896" s="18"/>
      <c r="Z896" s="18"/>
      <c r="AA896" s="18"/>
      <c r="AB896" s="18"/>
      <c r="AC896" s="18"/>
      <c r="AD896" s="18"/>
      <c r="AE896" s="18"/>
      <c r="AF896" s="18"/>
      <c r="AG896" s="18"/>
    </row>
    <row r="897" spans="1:33" ht="16.5" customHeight="1" x14ac:dyDescent="0.3">
      <c r="A897" s="18"/>
      <c r="B897" s="18"/>
      <c r="C897" s="191"/>
      <c r="D897" s="191"/>
      <c r="E897" s="18"/>
      <c r="F897" s="18"/>
      <c r="G897" s="18"/>
      <c r="H897" s="18"/>
      <c r="I897" s="18"/>
      <c r="J897" s="18"/>
      <c r="K897" s="18"/>
      <c r="L897" s="18"/>
      <c r="M897" s="18"/>
      <c r="N897" s="18"/>
      <c r="O897" s="18"/>
      <c r="P897" s="18"/>
      <c r="Q897" s="18"/>
      <c r="R897" s="18"/>
      <c r="S897" s="18"/>
      <c r="T897" s="18"/>
      <c r="U897" s="18"/>
      <c r="V897" s="18"/>
      <c r="W897" s="18"/>
      <c r="X897" s="18"/>
      <c r="Y897" s="18"/>
      <c r="Z897" s="18"/>
      <c r="AA897" s="18"/>
      <c r="AB897" s="18"/>
      <c r="AC897" s="18"/>
      <c r="AD897" s="18"/>
      <c r="AE897" s="18"/>
      <c r="AF897" s="18"/>
      <c r="AG897" s="18"/>
    </row>
    <row r="898" spans="1:33" ht="16.5" customHeight="1" x14ac:dyDescent="0.3">
      <c r="A898" s="18"/>
      <c r="B898" s="18"/>
      <c r="C898" s="191"/>
      <c r="D898" s="191"/>
      <c r="E898" s="18"/>
      <c r="F898" s="18"/>
      <c r="G898" s="18"/>
      <c r="H898" s="18"/>
      <c r="I898" s="18"/>
      <c r="J898" s="18"/>
      <c r="K898" s="18"/>
      <c r="L898" s="18"/>
      <c r="M898" s="18"/>
      <c r="N898" s="18"/>
      <c r="O898" s="18"/>
      <c r="P898" s="18"/>
      <c r="Q898" s="18"/>
      <c r="R898" s="18"/>
      <c r="S898" s="18"/>
      <c r="T898" s="18"/>
      <c r="U898" s="18"/>
      <c r="V898" s="18"/>
      <c r="W898" s="18"/>
      <c r="X898" s="18"/>
      <c r="Y898" s="18"/>
      <c r="Z898" s="18"/>
      <c r="AA898" s="18"/>
      <c r="AB898" s="18"/>
      <c r="AC898" s="18"/>
      <c r="AD898" s="18"/>
      <c r="AE898" s="18"/>
      <c r="AF898" s="18"/>
      <c r="AG898" s="18"/>
    </row>
    <row r="899" spans="1:33" ht="16.5" customHeight="1" x14ac:dyDescent="0.3">
      <c r="A899" s="18"/>
      <c r="B899" s="18"/>
      <c r="C899" s="191"/>
      <c r="D899" s="191"/>
      <c r="E899" s="18"/>
      <c r="F899" s="18"/>
      <c r="G899" s="18"/>
      <c r="H899" s="18"/>
      <c r="I899" s="18"/>
      <c r="J899" s="18"/>
      <c r="K899" s="18"/>
      <c r="L899" s="18"/>
      <c r="M899" s="18"/>
      <c r="N899" s="18"/>
      <c r="O899" s="18"/>
      <c r="P899" s="18"/>
      <c r="Q899" s="18"/>
      <c r="R899" s="18"/>
      <c r="S899" s="18"/>
      <c r="T899" s="18"/>
      <c r="U899" s="18"/>
      <c r="V899" s="18"/>
      <c r="W899" s="18"/>
      <c r="X899" s="18"/>
      <c r="Y899" s="18"/>
      <c r="Z899" s="18"/>
      <c r="AA899" s="18"/>
      <c r="AB899" s="18"/>
      <c r="AC899" s="18"/>
      <c r="AD899" s="18"/>
      <c r="AE899" s="18"/>
      <c r="AF899" s="18"/>
      <c r="AG899" s="18"/>
    </row>
    <row r="900" spans="1:33" ht="16.5" customHeight="1" x14ac:dyDescent="0.3">
      <c r="A900" s="18"/>
      <c r="B900" s="18"/>
      <c r="C900" s="191"/>
      <c r="D900" s="191"/>
      <c r="E900" s="18"/>
      <c r="F900" s="18"/>
      <c r="G900" s="18"/>
      <c r="H900" s="18"/>
      <c r="I900" s="18"/>
      <c r="J900" s="18"/>
      <c r="K900" s="18"/>
      <c r="L900" s="18"/>
      <c r="M900" s="18"/>
      <c r="N900" s="18"/>
      <c r="O900" s="18"/>
      <c r="P900" s="18"/>
      <c r="Q900" s="18"/>
      <c r="R900" s="18"/>
      <c r="S900" s="18"/>
      <c r="T900" s="18"/>
      <c r="U900" s="18"/>
      <c r="V900" s="18"/>
      <c r="W900" s="18"/>
      <c r="X900" s="18"/>
      <c r="Y900" s="18"/>
      <c r="Z900" s="18"/>
      <c r="AA900" s="18"/>
      <c r="AB900" s="18"/>
      <c r="AC900" s="18"/>
      <c r="AD900" s="18"/>
      <c r="AE900" s="18"/>
      <c r="AF900" s="18"/>
      <c r="AG900" s="18"/>
    </row>
    <row r="901" spans="1:33" ht="16.5" customHeight="1" x14ac:dyDescent="0.3">
      <c r="A901" s="18"/>
      <c r="B901" s="18"/>
      <c r="C901" s="191"/>
      <c r="D901" s="191"/>
      <c r="E901" s="18"/>
      <c r="F901" s="18"/>
      <c r="G901" s="18"/>
      <c r="H901" s="18"/>
      <c r="I901" s="18"/>
      <c r="J901" s="18"/>
      <c r="K901" s="18"/>
      <c r="L901" s="18"/>
      <c r="M901" s="18"/>
      <c r="N901" s="18"/>
      <c r="O901" s="18"/>
      <c r="P901" s="18"/>
      <c r="Q901" s="18"/>
      <c r="R901" s="18"/>
      <c r="S901" s="18"/>
      <c r="T901" s="18"/>
      <c r="U901" s="18"/>
      <c r="V901" s="18"/>
      <c r="W901" s="18"/>
      <c r="X901" s="18"/>
      <c r="Y901" s="18"/>
      <c r="Z901" s="18"/>
      <c r="AA901" s="18"/>
      <c r="AB901" s="18"/>
      <c r="AC901" s="18"/>
      <c r="AD901" s="18"/>
      <c r="AE901" s="18"/>
      <c r="AF901" s="18"/>
      <c r="AG901" s="18"/>
    </row>
    <row r="902" spans="1:33" ht="16.5" customHeight="1" x14ac:dyDescent="0.3">
      <c r="A902" s="18"/>
      <c r="B902" s="18"/>
      <c r="C902" s="191"/>
      <c r="D902" s="191"/>
      <c r="E902" s="18"/>
      <c r="F902" s="18"/>
      <c r="G902" s="18"/>
      <c r="H902" s="18"/>
      <c r="I902" s="18"/>
      <c r="J902" s="18"/>
      <c r="K902" s="18"/>
      <c r="L902" s="18"/>
      <c r="M902" s="18"/>
      <c r="N902" s="18"/>
      <c r="O902" s="18"/>
      <c r="P902" s="18"/>
      <c r="Q902" s="18"/>
      <c r="R902" s="18"/>
      <c r="S902" s="18"/>
      <c r="T902" s="18"/>
      <c r="U902" s="18"/>
      <c r="V902" s="18"/>
      <c r="W902" s="18"/>
      <c r="X902" s="18"/>
      <c r="Y902" s="18"/>
      <c r="Z902" s="18"/>
      <c r="AA902" s="18"/>
      <c r="AB902" s="18"/>
      <c r="AC902" s="18"/>
      <c r="AD902" s="18"/>
      <c r="AE902" s="18"/>
      <c r="AF902" s="18"/>
      <c r="AG902" s="18"/>
    </row>
    <row r="903" spans="1:33" ht="16.5" customHeight="1" x14ac:dyDescent="0.3">
      <c r="A903" s="18"/>
      <c r="B903" s="18"/>
      <c r="C903" s="191"/>
      <c r="D903" s="191"/>
      <c r="E903" s="18"/>
      <c r="F903" s="18"/>
      <c r="G903" s="18"/>
      <c r="H903" s="18"/>
      <c r="I903" s="18"/>
      <c r="J903" s="18"/>
      <c r="K903" s="18"/>
      <c r="L903" s="18"/>
      <c r="M903" s="18"/>
      <c r="N903" s="18"/>
      <c r="O903" s="18"/>
      <c r="P903" s="18"/>
      <c r="Q903" s="18"/>
      <c r="R903" s="18"/>
      <c r="S903" s="18"/>
      <c r="T903" s="18"/>
      <c r="U903" s="18"/>
      <c r="V903" s="18"/>
      <c r="W903" s="18"/>
      <c r="X903" s="18"/>
      <c r="Y903" s="18"/>
      <c r="Z903" s="18"/>
      <c r="AA903" s="18"/>
      <c r="AB903" s="18"/>
      <c r="AC903" s="18"/>
      <c r="AD903" s="18"/>
      <c r="AE903" s="18"/>
      <c r="AF903" s="18"/>
      <c r="AG903" s="18"/>
    </row>
    <row r="904" spans="1:33" ht="16.5" customHeight="1" x14ac:dyDescent="0.3">
      <c r="A904" s="18"/>
      <c r="B904" s="18"/>
      <c r="C904" s="191"/>
      <c r="D904" s="191"/>
      <c r="E904" s="18"/>
      <c r="F904" s="18"/>
      <c r="G904" s="18"/>
      <c r="H904" s="18"/>
      <c r="I904" s="18"/>
      <c r="J904" s="18"/>
      <c r="K904" s="18"/>
      <c r="L904" s="18"/>
      <c r="M904" s="18"/>
      <c r="N904" s="18"/>
      <c r="O904" s="18"/>
      <c r="P904" s="18"/>
      <c r="Q904" s="18"/>
      <c r="R904" s="18"/>
      <c r="S904" s="18"/>
      <c r="T904" s="18"/>
      <c r="U904" s="18"/>
      <c r="V904" s="18"/>
      <c r="W904" s="18"/>
      <c r="X904" s="18"/>
      <c r="Y904" s="18"/>
      <c r="Z904" s="18"/>
      <c r="AA904" s="18"/>
      <c r="AB904" s="18"/>
      <c r="AC904" s="18"/>
      <c r="AD904" s="18"/>
      <c r="AE904" s="18"/>
      <c r="AF904" s="18"/>
      <c r="AG904" s="18"/>
    </row>
    <row r="905" spans="1:33" ht="16.5" customHeight="1" x14ac:dyDescent="0.3">
      <c r="A905" s="18"/>
      <c r="B905" s="18"/>
      <c r="C905" s="191"/>
      <c r="D905" s="191"/>
      <c r="E905" s="18"/>
      <c r="F905" s="18"/>
      <c r="G905" s="18"/>
      <c r="H905" s="18"/>
      <c r="I905" s="18"/>
      <c r="J905" s="18"/>
      <c r="K905" s="18"/>
      <c r="L905" s="18"/>
      <c r="M905" s="18"/>
      <c r="N905" s="18"/>
      <c r="O905" s="18"/>
      <c r="P905" s="18"/>
      <c r="Q905" s="18"/>
      <c r="R905" s="18"/>
      <c r="S905" s="18"/>
      <c r="T905" s="18"/>
      <c r="U905" s="18"/>
      <c r="V905" s="18"/>
      <c r="W905" s="18"/>
      <c r="X905" s="18"/>
      <c r="Y905" s="18"/>
      <c r="Z905" s="18"/>
      <c r="AA905" s="18"/>
      <c r="AB905" s="18"/>
      <c r="AC905" s="18"/>
      <c r="AD905" s="18"/>
      <c r="AE905" s="18"/>
      <c r="AF905" s="18"/>
      <c r="AG905" s="18"/>
    </row>
    <row r="906" spans="1:33" ht="16.5" customHeight="1" x14ac:dyDescent="0.3">
      <c r="A906" s="18"/>
      <c r="B906" s="18"/>
      <c r="C906" s="191"/>
      <c r="D906" s="191"/>
      <c r="E906" s="18"/>
      <c r="F906" s="18"/>
      <c r="G906" s="18"/>
      <c r="H906" s="18"/>
      <c r="I906" s="18"/>
      <c r="J906" s="18"/>
      <c r="K906" s="18"/>
      <c r="L906" s="18"/>
      <c r="M906" s="18"/>
      <c r="N906" s="18"/>
      <c r="O906" s="18"/>
      <c r="P906" s="18"/>
      <c r="Q906" s="18"/>
      <c r="R906" s="18"/>
      <c r="S906" s="18"/>
      <c r="T906" s="18"/>
      <c r="U906" s="18"/>
      <c r="V906" s="18"/>
      <c r="W906" s="18"/>
      <c r="X906" s="18"/>
      <c r="Y906" s="18"/>
      <c r="Z906" s="18"/>
      <c r="AA906" s="18"/>
      <c r="AB906" s="18"/>
      <c r="AC906" s="18"/>
      <c r="AD906" s="18"/>
      <c r="AE906" s="18"/>
      <c r="AF906" s="18"/>
      <c r="AG906" s="18"/>
    </row>
    <row r="907" spans="1:33" ht="16.5" customHeight="1" x14ac:dyDescent="0.3">
      <c r="A907" s="18"/>
      <c r="B907" s="18"/>
      <c r="C907" s="191"/>
      <c r="D907" s="191"/>
      <c r="E907" s="18"/>
      <c r="F907" s="18"/>
      <c r="G907" s="18"/>
      <c r="H907" s="18"/>
      <c r="I907" s="18"/>
      <c r="J907" s="18"/>
      <c r="K907" s="18"/>
      <c r="L907" s="18"/>
      <c r="M907" s="18"/>
      <c r="N907" s="18"/>
      <c r="O907" s="18"/>
      <c r="P907" s="18"/>
      <c r="Q907" s="18"/>
      <c r="R907" s="18"/>
      <c r="S907" s="18"/>
      <c r="T907" s="18"/>
      <c r="U907" s="18"/>
      <c r="V907" s="18"/>
      <c r="W907" s="18"/>
      <c r="X907" s="18"/>
      <c r="Y907" s="18"/>
      <c r="Z907" s="18"/>
      <c r="AA907" s="18"/>
      <c r="AB907" s="18"/>
      <c r="AC907" s="18"/>
      <c r="AD907" s="18"/>
      <c r="AE907" s="18"/>
      <c r="AF907" s="18"/>
      <c r="AG907" s="18"/>
    </row>
    <row r="908" spans="1:33" ht="16.5" customHeight="1" x14ac:dyDescent="0.3">
      <c r="A908" s="18"/>
      <c r="B908" s="18"/>
      <c r="C908" s="191"/>
      <c r="D908" s="191"/>
      <c r="E908" s="18"/>
      <c r="F908" s="18"/>
      <c r="G908" s="18"/>
      <c r="H908" s="18"/>
      <c r="I908" s="18"/>
      <c r="J908" s="18"/>
      <c r="K908" s="18"/>
      <c r="L908" s="18"/>
      <c r="M908" s="18"/>
      <c r="N908" s="18"/>
      <c r="O908" s="18"/>
      <c r="P908" s="18"/>
      <c r="Q908" s="18"/>
      <c r="R908" s="18"/>
      <c r="S908" s="18"/>
      <c r="T908" s="18"/>
      <c r="U908" s="18"/>
      <c r="V908" s="18"/>
      <c r="W908" s="18"/>
      <c r="X908" s="18"/>
      <c r="Y908" s="18"/>
      <c r="Z908" s="18"/>
      <c r="AA908" s="18"/>
      <c r="AB908" s="18"/>
      <c r="AC908" s="18"/>
      <c r="AD908" s="18"/>
      <c r="AE908" s="18"/>
      <c r="AF908" s="18"/>
      <c r="AG908" s="18"/>
    </row>
    <row r="909" spans="1:33" ht="16.5" customHeight="1" x14ac:dyDescent="0.3">
      <c r="A909" s="18"/>
      <c r="B909" s="18"/>
      <c r="C909" s="191"/>
      <c r="D909" s="191"/>
      <c r="E909" s="18"/>
      <c r="F909" s="18"/>
      <c r="G909" s="18"/>
      <c r="H909" s="18"/>
      <c r="I909" s="18"/>
      <c r="J909" s="18"/>
      <c r="K909" s="18"/>
      <c r="L909" s="18"/>
      <c r="M909" s="18"/>
      <c r="N909" s="18"/>
      <c r="O909" s="18"/>
      <c r="P909" s="18"/>
      <c r="Q909" s="18"/>
      <c r="R909" s="18"/>
      <c r="S909" s="18"/>
      <c r="T909" s="18"/>
      <c r="U909" s="18"/>
      <c r="V909" s="18"/>
      <c r="W909" s="18"/>
      <c r="X909" s="18"/>
      <c r="Y909" s="18"/>
      <c r="Z909" s="18"/>
      <c r="AA909" s="18"/>
      <c r="AB909" s="18"/>
      <c r="AC909" s="18"/>
      <c r="AD909" s="18"/>
      <c r="AE909" s="18"/>
      <c r="AF909" s="18"/>
      <c r="AG909" s="18"/>
    </row>
    <row r="910" spans="1:33" ht="16.5" customHeight="1" x14ac:dyDescent="0.3">
      <c r="A910" s="18"/>
      <c r="B910" s="18"/>
      <c r="C910" s="191"/>
      <c r="D910" s="191"/>
      <c r="E910" s="18"/>
      <c r="F910" s="18"/>
      <c r="G910" s="18"/>
      <c r="H910" s="18"/>
      <c r="I910" s="18"/>
      <c r="J910" s="18"/>
      <c r="K910" s="18"/>
      <c r="L910" s="18"/>
      <c r="M910" s="18"/>
      <c r="N910" s="18"/>
      <c r="O910" s="18"/>
      <c r="P910" s="18"/>
      <c r="Q910" s="18"/>
      <c r="R910" s="18"/>
      <c r="S910" s="18"/>
      <c r="T910" s="18"/>
      <c r="U910" s="18"/>
      <c r="V910" s="18"/>
      <c r="W910" s="18"/>
      <c r="X910" s="18"/>
      <c r="Y910" s="18"/>
      <c r="Z910" s="18"/>
      <c r="AA910" s="18"/>
      <c r="AB910" s="18"/>
      <c r="AC910" s="18"/>
      <c r="AD910" s="18"/>
      <c r="AE910" s="18"/>
      <c r="AF910" s="18"/>
      <c r="AG910" s="18"/>
    </row>
    <row r="911" spans="1:33" ht="16.5" customHeight="1" x14ac:dyDescent="0.3">
      <c r="A911" s="18"/>
      <c r="B911" s="18"/>
      <c r="C911" s="191"/>
      <c r="D911" s="191"/>
      <c r="E911" s="18"/>
      <c r="F911" s="18"/>
      <c r="G911" s="18"/>
      <c r="H911" s="18"/>
      <c r="I911" s="18"/>
      <c r="J911" s="18"/>
      <c r="K911" s="18"/>
      <c r="L911" s="18"/>
      <c r="M911" s="18"/>
      <c r="N911" s="18"/>
      <c r="O911" s="18"/>
      <c r="P911" s="18"/>
      <c r="Q911" s="18"/>
      <c r="R911" s="18"/>
      <c r="S911" s="18"/>
      <c r="T911" s="18"/>
      <c r="U911" s="18"/>
      <c r="V911" s="18"/>
      <c r="W911" s="18"/>
      <c r="X911" s="18"/>
      <c r="Y911" s="18"/>
      <c r="Z911" s="18"/>
      <c r="AA911" s="18"/>
      <c r="AB911" s="18"/>
      <c r="AC911" s="18"/>
      <c r="AD911" s="18"/>
      <c r="AE911" s="18"/>
      <c r="AF911" s="18"/>
      <c r="AG911" s="18"/>
    </row>
    <row r="912" spans="1:33" ht="16.5" customHeight="1" x14ac:dyDescent="0.3">
      <c r="A912" s="18"/>
      <c r="B912" s="18"/>
      <c r="C912" s="191"/>
      <c r="D912" s="191"/>
      <c r="E912" s="18"/>
      <c r="F912" s="18"/>
      <c r="G912" s="18"/>
      <c r="H912" s="18"/>
      <c r="I912" s="18"/>
      <c r="J912" s="18"/>
      <c r="K912" s="18"/>
      <c r="L912" s="18"/>
      <c r="M912" s="18"/>
      <c r="N912" s="18"/>
      <c r="O912" s="18"/>
      <c r="P912" s="18"/>
      <c r="Q912" s="18"/>
      <c r="R912" s="18"/>
      <c r="S912" s="18"/>
      <c r="T912" s="18"/>
      <c r="U912" s="18"/>
      <c r="V912" s="18"/>
      <c r="W912" s="18"/>
      <c r="X912" s="18"/>
      <c r="Y912" s="18"/>
      <c r="Z912" s="18"/>
      <c r="AA912" s="18"/>
      <c r="AB912" s="18"/>
      <c r="AC912" s="18"/>
      <c r="AD912" s="18"/>
      <c r="AE912" s="18"/>
      <c r="AF912" s="18"/>
      <c r="AG912" s="18"/>
    </row>
    <row r="913" spans="1:33" ht="16.5" customHeight="1" x14ac:dyDescent="0.3">
      <c r="A913" s="18"/>
      <c r="B913" s="18"/>
      <c r="C913" s="191"/>
      <c r="D913" s="191"/>
      <c r="E913" s="18"/>
      <c r="F913" s="18"/>
      <c r="G913" s="18"/>
      <c r="H913" s="18"/>
      <c r="I913" s="18"/>
      <c r="J913" s="18"/>
      <c r="K913" s="18"/>
      <c r="L913" s="18"/>
      <c r="M913" s="18"/>
      <c r="N913" s="18"/>
      <c r="O913" s="18"/>
      <c r="P913" s="18"/>
      <c r="Q913" s="18"/>
      <c r="R913" s="18"/>
      <c r="S913" s="18"/>
      <c r="T913" s="18"/>
      <c r="U913" s="18"/>
      <c r="V913" s="18"/>
      <c r="W913" s="18"/>
      <c r="X913" s="18"/>
      <c r="Y913" s="18"/>
      <c r="Z913" s="18"/>
      <c r="AA913" s="18"/>
      <c r="AB913" s="18"/>
      <c r="AC913" s="18"/>
      <c r="AD913" s="18"/>
      <c r="AE913" s="18"/>
      <c r="AF913" s="18"/>
      <c r="AG913" s="18"/>
    </row>
    <row r="914" spans="1:33" ht="16.5" customHeight="1" x14ac:dyDescent="0.3">
      <c r="A914" s="18"/>
      <c r="B914" s="18"/>
      <c r="C914" s="191"/>
      <c r="D914" s="191"/>
      <c r="E914" s="18"/>
      <c r="F914" s="18"/>
      <c r="G914" s="18"/>
      <c r="H914" s="18"/>
      <c r="I914" s="18"/>
      <c r="J914" s="18"/>
      <c r="K914" s="18"/>
      <c r="L914" s="18"/>
      <c r="M914" s="18"/>
      <c r="N914" s="18"/>
      <c r="O914" s="18"/>
      <c r="P914" s="18"/>
      <c r="Q914" s="18"/>
      <c r="R914" s="18"/>
      <c r="S914" s="18"/>
      <c r="T914" s="18"/>
      <c r="U914" s="18"/>
      <c r="V914" s="18"/>
      <c r="W914" s="18"/>
      <c r="X914" s="18"/>
      <c r="Y914" s="18"/>
      <c r="Z914" s="18"/>
      <c r="AA914" s="18"/>
      <c r="AB914" s="18"/>
      <c r="AC914" s="18"/>
      <c r="AD914" s="18"/>
      <c r="AE914" s="18"/>
      <c r="AF914" s="18"/>
      <c r="AG914" s="18"/>
    </row>
    <row r="915" spans="1:33" ht="16.5" customHeight="1" x14ac:dyDescent="0.3">
      <c r="A915" s="18"/>
      <c r="B915" s="18"/>
      <c r="C915" s="191"/>
      <c r="D915" s="191"/>
      <c r="E915" s="18"/>
      <c r="F915" s="18"/>
      <c r="G915" s="18"/>
      <c r="H915" s="18"/>
      <c r="I915" s="18"/>
      <c r="J915" s="18"/>
      <c r="K915" s="18"/>
      <c r="L915" s="18"/>
      <c r="M915" s="18"/>
      <c r="N915" s="18"/>
      <c r="O915" s="18"/>
      <c r="P915" s="18"/>
      <c r="Q915" s="18"/>
      <c r="R915" s="18"/>
      <c r="S915" s="18"/>
      <c r="T915" s="18"/>
      <c r="U915" s="18"/>
      <c r="V915" s="18"/>
      <c r="W915" s="18"/>
      <c r="X915" s="18"/>
      <c r="Y915" s="18"/>
      <c r="Z915" s="18"/>
      <c r="AA915" s="18"/>
      <c r="AB915" s="18"/>
      <c r="AC915" s="18"/>
      <c r="AD915" s="18"/>
      <c r="AE915" s="18"/>
      <c r="AF915" s="18"/>
      <c r="AG915" s="18"/>
    </row>
    <row r="916" spans="1:33" ht="16.5" customHeight="1" x14ac:dyDescent="0.3">
      <c r="A916" s="18"/>
      <c r="B916" s="18"/>
      <c r="C916" s="191"/>
      <c r="D916" s="191"/>
      <c r="E916" s="18"/>
      <c r="F916" s="18"/>
      <c r="G916" s="18"/>
      <c r="H916" s="18"/>
      <c r="I916" s="18"/>
      <c r="J916" s="18"/>
      <c r="K916" s="18"/>
      <c r="L916" s="18"/>
      <c r="M916" s="18"/>
      <c r="N916" s="18"/>
      <c r="O916" s="18"/>
      <c r="P916" s="18"/>
      <c r="Q916" s="18"/>
      <c r="R916" s="18"/>
      <c r="S916" s="18"/>
      <c r="T916" s="18"/>
      <c r="U916" s="18"/>
      <c r="V916" s="18"/>
      <c r="W916" s="18"/>
      <c r="X916" s="18"/>
      <c r="Y916" s="18"/>
      <c r="Z916" s="18"/>
      <c r="AA916" s="18"/>
      <c r="AB916" s="18"/>
      <c r="AC916" s="18"/>
      <c r="AD916" s="18"/>
      <c r="AE916" s="18"/>
      <c r="AF916" s="18"/>
      <c r="AG916" s="18"/>
    </row>
    <row r="917" spans="1:33" ht="16.5" customHeight="1" x14ac:dyDescent="0.3">
      <c r="A917" s="18"/>
      <c r="B917" s="18"/>
      <c r="C917" s="191"/>
      <c r="D917" s="191"/>
      <c r="E917" s="18"/>
      <c r="F917" s="18"/>
      <c r="G917" s="18"/>
      <c r="H917" s="18"/>
      <c r="I917" s="18"/>
      <c r="J917" s="18"/>
      <c r="K917" s="18"/>
      <c r="L917" s="18"/>
      <c r="M917" s="18"/>
      <c r="N917" s="18"/>
      <c r="O917" s="18"/>
      <c r="P917" s="18"/>
      <c r="Q917" s="18"/>
      <c r="R917" s="18"/>
      <c r="S917" s="18"/>
      <c r="T917" s="18"/>
      <c r="U917" s="18"/>
      <c r="V917" s="18"/>
      <c r="W917" s="18"/>
      <c r="X917" s="18"/>
      <c r="Y917" s="18"/>
      <c r="Z917" s="18"/>
      <c r="AA917" s="18"/>
      <c r="AB917" s="18"/>
      <c r="AC917" s="18"/>
      <c r="AD917" s="18"/>
      <c r="AE917" s="18"/>
      <c r="AF917" s="18"/>
      <c r="AG917" s="18"/>
    </row>
    <row r="918" spans="1:33" ht="16.5" customHeight="1" x14ac:dyDescent="0.3">
      <c r="A918" s="18"/>
      <c r="B918" s="18"/>
      <c r="C918" s="191"/>
      <c r="D918" s="191"/>
      <c r="E918" s="18"/>
      <c r="F918" s="18"/>
      <c r="G918" s="18"/>
      <c r="H918" s="18"/>
      <c r="I918" s="18"/>
      <c r="J918" s="18"/>
      <c r="K918" s="18"/>
      <c r="L918" s="18"/>
      <c r="M918" s="18"/>
      <c r="N918" s="18"/>
      <c r="O918" s="18"/>
      <c r="P918" s="18"/>
      <c r="Q918" s="18"/>
      <c r="R918" s="18"/>
      <c r="S918" s="18"/>
      <c r="T918" s="18"/>
      <c r="U918" s="18"/>
      <c r="V918" s="18"/>
      <c r="W918" s="18"/>
      <c r="X918" s="18"/>
      <c r="Y918" s="18"/>
      <c r="Z918" s="18"/>
      <c r="AA918" s="18"/>
      <c r="AB918" s="18"/>
      <c r="AC918" s="18"/>
      <c r="AD918" s="18"/>
      <c r="AE918" s="18"/>
      <c r="AF918" s="18"/>
      <c r="AG918" s="18"/>
    </row>
    <row r="919" spans="1:33" ht="16.5" customHeight="1" x14ac:dyDescent="0.3">
      <c r="A919" s="18"/>
      <c r="B919" s="18"/>
      <c r="C919" s="191"/>
      <c r="D919" s="191"/>
      <c r="E919" s="18"/>
      <c r="F919" s="18"/>
      <c r="G919" s="18"/>
      <c r="H919" s="18"/>
      <c r="I919" s="18"/>
      <c r="J919" s="18"/>
      <c r="K919" s="18"/>
      <c r="L919" s="18"/>
      <c r="M919" s="18"/>
      <c r="N919" s="18"/>
      <c r="O919" s="18"/>
      <c r="P919" s="18"/>
      <c r="Q919" s="18"/>
      <c r="R919" s="18"/>
      <c r="S919" s="18"/>
      <c r="T919" s="18"/>
      <c r="U919" s="18"/>
      <c r="V919" s="18"/>
      <c r="W919" s="18"/>
      <c r="X919" s="18"/>
      <c r="Y919" s="18"/>
      <c r="Z919" s="18"/>
      <c r="AA919" s="18"/>
      <c r="AB919" s="18"/>
      <c r="AC919" s="18"/>
      <c r="AD919" s="18"/>
      <c r="AE919" s="18"/>
      <c r="AF919" s="18"/>
      <c r="AG919" s="18"/>
    </row>
    <row r="920" spans="1:33" ht="16.5" customHeight="1" x14ac:dyDescent="0.3">
      <c r="A920" s="18"/>
      <c r="B920" s="18"/>
      <c r="C920" s="191"/>
      <c r="D920" s="191"/>
      <c r="E920" s="18"/>
      <c r="F920" s="18"/>
      <c r="G920" s="18"/>
      <c r="H920" s="18"/>
      <c r="I920" s="18"/>
      <c r="J920" s="18"/>
      <c r="K920" s="18"/>
      <c r="L920" s="18"/>
      <c r="M920" s="18"/>
      <c r="N920" s="18"/>
      <c r="O920" s="18"/>
      <c r="P920" s="18"/>
      <c r="Q920" s="18"/>
      <c r="R920" s="18"/>
      <c r="S920" s="18"/>
      <c r="T920" s="18"/>
      <c r="U920" s="18"/>
      <c r="V920" s="18"/>
      <c r="W920" s="18"/>
      <c r="X920" s="18"/>
      <c r="Y920" s="18"/>
      <c r="Z920" s="18"/>
      <c r="AA920" s="18"/>
      <c r="AB920" s="18"/>
      <c r="AC920" s="18"/>
      <c r="AD920" s="18"/>
      <c r="AE920" s="18"/>
      <c r="AF920" s="18"/>
      <c r="AG920" s="18"/>
    </row>
    <row r="921" spans="1:33" ht="16.5" customHeight="1" x14ac:dyDescent="0.3">
      <c r="A921" s="18"/>
      <c r="B921" s="18"/>
      <c r="C921" s="191"/>
      <c r="D921" s="191"/>
      <c r="E921" s="18"/>
      <c r="F921" s="18"/>
      <c r="G921" s="18"/>
      <c r="H921" s="18"/>
      <c r="I921" s="18"/>
      <c r="J921" s="18"/>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row>
    <row r="922" spans="1:33" ht="16.5" customHeight="1" x14ac:dyDescent="0.3">
      <c r="A922" s="18"/>
      <c r="B922" s="18"/>
      <c r="C922" s="191"/>
      <c r="D922" s="191"/>
      <c r="E922" s="18"/>
      <c r="F922" s="18"/>
      <c r="G922" s="18"/>
      <c r="H922" s="18"/>
      <c r="I922" s="18"/>
      <c r="J922" s="18"/>
      <c r="K922" s="18"/>
      <c r="L922" s="18"/>
      <c r="M922" s="18"/>
      <c r="N922" s="18"/>
      <c r="O922" s="18"/>
      <c r="P922" s="18"/>
      <c r="Q922" s="18"/>
      <c r="R922" s="18"/>
      <c r="S922" s="18"/>
      <c r="T922" s="18"/>
      <c r="U922" s="18"/>
      <c r="V922" s="18"/>
      <c r="W922" s="18"/>
      <c r="X922" s="18"/>
      <c r="Y922" s="18"/>
      <c r="Z922" s="18"/>
      <c r="AA922" s="18"/>
      <c r="AB922" s="18"/>
      <c r="AC922" s="18"/>
      <c r="AD922" s="18"/>
      <c r="AE922" s="18"/>
      <c r="AF922" s="18"/>
      <c r="AG922" s="18"/>
    </row>
    <row r="923" spans="1:33" ht="16.5" customHeight="1" x14ac:dyDescent="0.3">
      <c r="A923" s="18"/>
      <c r="B923" s="18"/>
      <c r="C923" s="191"/>
      <c r="D923" s="191"/>
      <c r="E923" s="18"/>
      <c r="F923" s="18"/>
      <c r="G923" s="18"/>
      <c r="H923" s="18"/>
      <c r="I923" s="18"/>
      <c r="J923" s="18"/>
      <c r="K923" s="18"/>
      <c r="L923" s="18"/>
      <c r="M923" s="18"/>
      <c r="N923" s="18"/>
      <c r="O923" s="18"/>
      <c r="P923" s="18"/>
      <c r="Q923" s="18"/>
      <c r="R923" s="18"/>
      <c r="S923" s="18"/>
      <c r="T923" s="18"/>
      <c r="U923" s="18"/>
      <c r="V923" s="18"/>
      <c r="W923" s="18"/>
      <c r="X923" s="18"/>
      <c r="Y923" s="18"/>
      <c r="Z923" s="18"/>
      <c r="AA923" s="18"/>
      <c r="AB923" s="18"/>
      <c r="AC923" s="18"/>
      <c r="AD923" s="18"/>
      <c r="AE923" s="18"/>
      <c r="AF923" s="18"/>
      <c r="AG923" s="18"/>
    </row>
    <row r="924" spans="1:33" ht="16.5" customHeight="1" x14ac:dyDescent="0.3">
      <c r="A924" s="18"/>
      <c r="B924" s="18"/>
      <c r="C924" s="191"/>
      <c r="D924" s="191"/>
      <c r="E924" s="18"/>
      <c r="F924" s="18"/>
      <c r="G924" s="18"/>
      <c r="H924" s="18"/>
      <c r="I924" s="18"/>
      <c r="J924" s="18"/>
      <c r="K924" s="18"/>
      <c r="L924" s="18"/>
      <c r="M924" s="18"/>
      <c r="N924" s="18"/>
      <c r="O924" s="18"/>
      <c r="P924" s="18"/>
      <c r="Q924" s="18"/>
      <c r="R924" s="18"/>
      <c r="S924" s="18"/>
      <c r="T924" s="18"/>
      <c r="U924" s="18"/>
      <c r="V924" s="18"/>
      <c r="W924" s="18"/>
      <c r="X924" s="18"/>
      <c r="Y924" s="18"/>
      <c r="Z924" s="18"/>
      <c r="AA924" s="18"/>
      <c r="AB924" s="18"/>
      <c r="AC924" s="18"/>
      <c r="AD924" s="18"/>
      <c r="AE924" s="18"/>
      <c r="AF924" s="18"/>
      <c r="AG924" s="18"/>
    </row>
    <row r="925" spans="1:33" ht="16.5" customHeight="1" x14ac:dyDescent="0.3">
      <c r="A925" s="18"/>
      <c r="B925" s="18"/>
      <c r="C925" s="191"/>
      <c r="D925" s="191"/>
      <c r="E925" s="18"/>
      <c r="F925" s="18"/>
      <c r="G925" s="18"/>
      <c r="H925" s="18"/>
      <c r="I925" s="18"/>
      <c r="J925" s="18"/>
      <c r="K925" s="18"/>
      <c r="L925" s="18"/>
      <c r="M925" s="18"/>
      <c r="N925" s="18"/>
      <c r="O925" s="18"/>
      <c r="P925" s="18"/>
      <c r="Q925" s="18"/>
      <c r="R925" s="18"/>
      <c r="S925" s="18"/>
      <c r="T925" s="18"/>
      <c r="U925" s="18"/>
      <c r="V925" s="18"/>
      <c r="W925" s="18"/>
      <c r="X925" s="18"/>
      <c r="Y925" s="18"/>
      <c r="Z925" s="18"/>
      <c r="AA925" s="18"/>
      <c r="AB925" s="18"/>
      <c r="AC925" s="18"/>
      <c r="AD925" s="18"/>
      <c r="AE925" s="18"/>
      <c r="AF925" s="18"/>
      <c r="AG925" s="18"/>
    </row>
    <row r="926" spans="1:33" ht="16.5" customHeight="1" x14ac:dyDescent="0.3">
      <c r="A926" s="18"/>
      <c r="B926" s="18"/>
      <c r="C926" s="191"/>
      <c r="D926" s="191"/>
      <c r="E926" s="18"/>
      <c r="F926" s="18"/>
      <c r="G926" s="18"/>
      <c r="H926" s="18"/>
      <c r="I926" s="18"/>
      <c r="J926" s="18"/>
      <c r="K926" s="18"/>
      <c r="L926" s="18"/>
      <c r="M926" s="18"/>
      <c r="N926" s="18"/>
      <c r="O926" s="18"/>
      <c r="P926" s="18"/>
      <c r="Q926" s="18"/>
      <c r="R926" s="18"/>
      <c r="S926" s="18"/>
      <c r="T926" s="18"/>
      <c r="U926" s="18"/>
      <c r="V926" s="18"/>
      <c r="W926" s="18"/>
      <c r="X926" s="18"/>
      <c r="Y926" s="18"/>
      <c r="Z926" s="18"/>
      <c r="AA926" s="18"/>
      <c r="AB926" s="18"/>
      <c r="AC926" s="18"/>
      <c r="AD926" s="18"/>
      <c r="AE926" s="18"/>
      <c r="AF926" s="18"/>
      <c r="AG926" s="18"/>
    </row>
    <row r="927" spans="1:33" ht="16.5" customHeight="1" x14ac:dyDescent="0.3">
      <c r="A927" s="18"/>
      <c r="B927" s="18"/>
      <c r="C927" s="191"/>
      <c r="D927" s="191"/>
      <c r="E927" s="18"/>
      <c r="F927" s="18"/>
      <c r="G927" s="18"/>
      <c r="H927" s="18"/>
      <c r="I927" s="18"/>
      <c r="J927" s="18"/>
      <c r="K927" s="18"/>
      <c r="L927" s="18"/>
      <c r="M927" s="18"/>
      <c r="N927" s="18"/>
      <c r="O927" s="18"/>
      <c r="P927" s="18"/>
      <c r="Q927" s="18"/>
      <c r="R927" s="18"/>
      <c r="S927" s="18"/>
      <c r="T927" s="18"/>
      <c r="U927" s="18"/>
      <c r="V927" s="18"/>
      <c r="W927" s="18"/>
      <c r="X927" s="18"/>
      <c r="Y927" s="18"/>
      <c r="Z927" s="18"/>
      <c r="AA927" s="18"/>
      <c r="AB927" s="18"/>
      <c r="AC927" s="18"/>
      <c r="AD927" s="18"/>
      <c r="AE927" s="18"/>
      <c r="AF927" s="18"/>
      <c r="AG927" s="18"/>
    </row>
    <row r="928" spans="1:33" ht="16.5" customHeight="1" x14ac:dyDescent="0.3">
      <c r="A928" s="18"/>
      <c r="B928" s="18"/>
      <c r="C928" s="191"/>
      <c r="D928" s="191"/>
      <c r="E928" s="18"/>
      <c r="F928" s="18"/>
      <c r="G928" s="18"/>
      <c r="H928" s="18"/>
      <c r="I928" s="18"/>
      <c r="J928" s="18"/>
      <c r="K928" s="18"/>
      <c r="L928" s="18"/>
      <c r="M928" s="18"/>
      <c r="N928" s="18"/>
      <c r="O928" s="18"/>
      <c r="P928" s="18"/>
      <c r="Q928" s="18"/>
      <c r="R928" s="18"/>
      <c r="S928" s="18"/>
      <c r="T928" s="18"/>
      <c r="U928" s="18"/>
      <c r="V928" s="18"/>
      <c r="W928" s="18"/>
      <c r="X928" s="18"/>
      <c r="Y928" s="18"/>
      <c r="Z928" s="18"/>
      <c r="AA928" s="18"/>
      <c r="AB928" s="18"/>
      <c r="AC928" s="18"/>
      <c r="AD928" s="18"/>
      <c r="AE928" s="18"/>
      <c r="AF928" s="18"/>
      <c r="AG928" s="18"/>
    </row>
    <row r="929" spans="1:33" ht="16.5" customHeight="1" x14ac:dyDescent="0.3">
      <c r="A929" s="18"/>
      <c r="B929" s="18"/>
      <c r="C929" s="191"/>
      <c r="D929" s="191"/>
      <c r="E929" s="18"/>
      <c r="F929" s="18"/>
      <c r="G929" s="18"/>
      <c r="H929" s="18"/>
      <c r="I929" s="18"/>
      <c r="J929" s="18"/>
      <c r="K929" s="18"/>
      <c r="L929" s="18"/>
      <c r="M929" s="18"/>
      <c r="N929" s="18"/>
      <c r="O929" s="18"/>
      <c r="P929" s="18"/>
      <c r="Q929" s="18"/>
      <c r="R929" s="18"/>
      <c r="S929" s="18"/>
      <c r="T929" s="18"/>
      <c r="U929" s="18"/>
      <c r="V929" s="18"/>
      <c r="W929" s="18"/>
      <c r="X929" s="18"/>
      <c r="Y929" s="18"/>
      <c r="Z929" s="18"/>
      <c r="AA929" s="18"/>
      <c r="AB929" s="18"/>
      <c r="AC929" s="18"/>
      <c r="AD929" s="18"/>
      <c r="AE929" s="18"/>
      <c r="AF929" s="18"/>
      <c r="AG929" s="18"/>
    </row>
    <row r="930" spans="1:33" ht="16.5" customHeight="1" x14ac:dyDescent="0.3">
      <c r="A930" s="18"/>
      <c r="B930" s="18"/>
      <c r="C930" s="191"/>
      <c r="D930" s="191"/>
      <c r="E930" s="18"/>
      <c r="F930" s="18"/>
      <c r="G930" s="18"/>
      <c r="H930" s="18"/>
      <c r="I930" s="18"/>
      <c r="J930" s="18"/>
      <c r="K930" s="18"/>
      <c r="L930" s="18"/>
      <c r="M930" s="18"/>
      <c r="N930" s="18"/>
      <c r="O930" s="18"/>
      <c r="P930" s="18"/>
      <c r="Q930" s="18"/>
      <c r="R930" s="18"/>
      <c r="S930" s="18"/>
      <c r="T930" s="18"/>
      <c r="U930" s="18"/>
      <c r="V930" s="18"/>
      <c r="W930" s="18"/>
      <c r="X930" s="18"/>
      <c r="Y930" s="18"/>
      <c r="Z930" s="18"/>
      <c r="AA930" s="18"/>
      <c r="AB930" s="18"/>
      <c r="AC930" s="18"/>
      <c r="AD930" s="18"/>
      <c r="AE930" s="18"/>
      <c r="AF930" s="18"/>
      <c r="AG930" s="18"/>
    </row>
    <row r="931" spans="1:33" ht="16.5" customHeight="1" x14ac:dyDescent="0.3">
      <c r="A931" s="18"/>
      <c r="B931" s="18"/>
      <c r="C931" s="191"/>
      <c r="D931" s="191"/>
      <c r="E931" s="18"/>
      <c r="F931" s="18"/>
      <c r="G931" s="18"/>
      <c r="H931" s="18"/>
      <c r="I931" s="18"/>
      <c r="J931" s="18"/>
      <c r="K931" s="18"/>
      <c r="L931" s="18"/>
      <c r="M931" s="18"/>
      <c r="N931" s="18"/>
      <c r="O931" s="18"/>
      <c r="P931" s="18"/>
      <c r="Q931" s="18"/>
      <c r="R931" s="18"/>
      <c r="S931" s="18"/>
      <c r="T931" s="18"/>
      <c r="U931" s="18"/>
      <c r="V931" s="18"/>
      <c r="W931" s="18"/>
      <c r="X931" s="18"/>
      <c r="Y931" s="18"/>
      <c r="Z931" s="18"/>
      <c r="AA931" s="18"/>
      <c r="AB931" s="18"/>
      <c r="AC931" s="18"/>
      <c r="AD931" s="18"/>
      <c r="AE931" s="18"/>
      <c r="AF931" s="18"/>
      <c r="AG931" s="18"/>
    </row>
    <row r="932" spans="1:33" ht="16.5" customHeight="1" x14ac:dyDescent="0.3">
      <c r="A932" s="18"/>
      <c r="B932" s="18"/>
      <c r="C932" s="191"/>
      <c r="D932" s="191"/>
      <c r="E932" s="18"/>
      <c r="F932" s="18"/>
      <c r="G932" s="18"/>
      <c r="H932" s="18"/>
      <c r="I932" s="18"/>
      <c r="J932" s="18"/>
      <c r="K932" s="18"/>
      <c r="L932" s="18"/>
      <c r="M932" s="18"/>
      <c r="N932" s="18"/>
      <c r="O932" s="18"/>
      <c r="P932" s="18"/>
      <c r="Q932" s="18"/>
      <c r="R932" s="18"/>
      <c r="S932" s="18"/>
      <c r="T932" s="18"/>
      <c r="U932" s="18"/>
      <c r="V932" s="18"/>
      <c r="W932" s="18"/>
      <c r="X932" s="18"/>
      <c r="Y932" s="18"/>
      <c r="Z932" s="18"/>
      <c r="AA932" s="18"/>
      <c r="AB932" s="18"/>
      <c r="AC932" s="18"/>
      <c r="AD932" s="18"/>
      <c r="AE932" s="18"/>
      <c r="AF932" s="18"/>
      <c r="AG932" s="18"/>
    </row>
    <row r="933" spans="1:33" ht="16.5" customHeight="1" x14ac:dyDescent="0.3">
      <c r="A933" s="18"/>
      <c r="B933" s="18"/>
      <c r="C933" s="191"/>
      <c r="D933" s="191"/>
      <c r="E933" s="18"/>
      <c r="F933" s="18"/>
      <c r="G933" s="18"/>
      <c r="H933" s="18"/>
      <c r="I933" s="18"/>
      <c r="J933" s="18"/>
      <c r="K933" s="18"/>
      <c r="L933" s="18"/>
      <c r="M933" s="18"/>
      <c r="N933" s="18"/>
      <c r="O933" s="18"/>
      <c r="P933" s="18"/>
      <c r="Q933" s="18"/>
      <c r="R933" s="18"/>
      <c r="S933" s="18"/>
      <c r="T933" s="18"/>
      <c r="U933" s="18"/>
      <c r="V933" s="18"/>
      <c r="W933" s="18"/>
      <c r="X933" s="18"/>
      <c r="Y933" s="18"/>
      <c r="Z933" s="18"/>
      <c r="AA933" s="18"/>
      <c r="AB933" s="18"/>
      <c r="AC933" s="18"/>
      <c r="AD933" s="18"/>
      <c r="AE933" s="18"/>
      <c r="AF933" s="18"/>
      <c r="AG933" s="18"/>
    </row>
    <row r="934" spans="1:33" ht="16.5" customHeight="1" x14ac:dyDescent="0.3">
      <c r="A934" s="18"/>
      <c r="B934" s="18"/>
      <c r="C934" s="191"/>
      <c r="D934" s="191"/>
      <c r="E934" s="18"/>
      <c r="F934" s="18"/>
      <c r="G934" s="18"/>
      <c r="H934" s="18"/>
      <c r="I934" s="18"/>
      <c r="J934" s="18"/>
      <c r="K934" s="18"/>
      <c r="L934" s="18"/>
      <c r="M934" s="18"/>
      <c r="N934" s="18"/>
      <c r="O934" s="18"/>
      <c r="P934" s="18"/>
      <c r="Q934" s="18"/>
      <c r="R934" s="18"/>
      <c r="S934" s="18"/>
      <c r="T934" s="18"/>
      <c r="U934" s="18"/>
      <c r="V934" s="18"/>
      <c r="W934" s="18"/>
      <c r="X934" s="18"/>
      <c r="Y934" s="18"/>
      <c r="Z934" s="18"/>
      <c r="AA934" s="18"/>
      <c r="AB934" s="18"/>
      <c r="AC934" s="18"/>
      <c r="AD934" s="18"/>
      <c r="AE934" s="18"/>
      <c r="AF934" s="18"/>
      <c r="AG934" s="18"/>
    </row>
    <row r="935" spans="1:33" ht="16.5" customHeight="1" x14ac:dyDescent="0.3">
      <c r="A935" s="18"/>
      <c r="B935" s="18"/>
      <c r="C935" s="191"/>
      <c r="D935" s="191"/>
      <c r="E935" s="18"/>
      <c r="F935" s="18"/>
      <c r="G935" s="18"/>
      <c r="H935" s="18"/>
      <c r="I935" s="18"/>
      <c r="J935" s="18"/>
      <c r="K935" s="18"/>
      <c r="L935" s="18"/>
      <c r="M935" s="18"/>
      <c r="N935" s="18"/>
      <c r="O935" s="18"/>
      <c r="P935" s="18"/>
      <c r="Q935" s="18"/>
      <c r="R935" s="18"/>
      <c r="S935" s="18"/>
      <c r="T935" s="18"/>
      <c r="U935" s="18"/>
      <c r="V935" s="18"/>
      <c r="W935" s="18"/>
      <c r="X935" s="18"/>
      <c r="Y935" s="18"/>
      <c r="Z935" s="18"/>
      <c r="AA935" s="18"/>
      <c r="AB935" s="18"/>
      <c r="AC935" s="18"/>
      <c r="AD935" s="18"/>
      <c r="AE935" s="18"/>
      <c r="AF935" s="18"/>
      <c r="AG935" s="18"/>
    </row>
    <row r="936" spans="1:33" ht="16.5" customHeight="1" x14ac:dyDescent="0.3">
      <c r="A936" s="18"/>
      <c r="B936" s="18"/>
      <c r="C936" s="191"/>
      <c r="D936" s="191"/>
      <c r="E936" s="18"/>
      <c r="F936" s="18"/>
      <c r="G936" s="18"/>
      <c r="H936" s="18"/>
      <c r="I936" s="18"/>
      <c r="J936" s="18"/>
      <c r="K936" s="18"/>
      <c r="L936" s="18"/>
      <c r="M936" s="18"/>
      <c r="N936" s="18"/>
      <c r="O936" s="18"/>
      <c r="P936" s="18"/>
      <c r="Q936" s="18"/>
      <c r="R936" s="18"/>
      <c r="S936" s="18"/>
      <c r="T936" s="18"/>
      <c r="U936" s="18"/>
      <c r="V936" s="18"/>
      <c r="W936" s="18"/>
      <c r="X936" s="18"/>
      <c r="Y936" s="18"/>
      <c r="Z936" s="18"/>
      <c r="AA936" s="18"/>
      <c r="AB936" s="18"/>
      <c r="AC936" s="18"/>
      <c r="AD936" s="18"/>
      <c r="AE936" s="18"/>
      <c r="AF936" s="18"/>
      <c r="AG936" s="18"/>
    </row>
    <row r="937" spans="1:33" ht="16.5" customHeight="1" x14ac:dyDescent="0.3">
      <c r="A937" s="18"/>
      <c r="B937" s="18"/>
      <c r="C937" s="191"/>
      <c r="D937" s="191"/>
      <c r="E937" s="18"/>
      <c r="F937" s="18"/>
      <c r="G937" s="18"/>
      <c r="H937" s="18"/>
      <c r="I937" s="18"/>
      <c r="J937" s="18"/>
      <c r="K937" s="18"/>
      <c r="L937" s="18"/>
      <c r="M937" s="18"/>
      <c r="N937" s="18"/>
      <c r="O937" s="18"/>
      <c r="P937" s="18"/>
      <c r="Q937" s="18"/>
      <c r="R937" s="18"/>
      <c r="S937" s="18"/>
      <c r="T937" s="18"/>
      <c r="U937" s="18"/>
      <c r="V937" s="18"/>
      <c r="W937" s="18"/>
      <c r="X937" s="18"/>
      <c r="Y937" s="18"/>
      <c r="Z937" s="18"/>
      <c r="AA937" s="18"/>
      <c r="AB937" s="18"/>
      <c r="AC937" s="18"/>
      <c r="AD937" s="18"/>
      <c r="AE937" s="18"/>
      <c r="AF937" s="18"/>
      <c r="AG937" s="18"/>
    </row>
    <row r="938" spans="1:33" ht="16.5" customHeight="1" x14ac:dyDescent="0.3">
      <c r="A938" s="18"/>
      <c r="B938" s="18"/>
      <c r="C938" s="191"/>
      <c r="D938" s="191"/>
      <c r="E938" s="18"/>
      <c r="F938" s="18"/>
      <c r="G938" s="18"/>
      <c r="H938" s="18"/>
      <c r="I938" s="18"/>
      <c r="J938" s="18"/>
      <c r="K938" s="18"/>
      <c r="L938" s="18"/>
      <c r="M938" s="18"/>
      <c r="N938" s="18"/>
      <c r="O938" s="18"/>
      <c r="P938" s="18"/>
      <c r="Q938" s="18"/>
      <c r="R938" s="18"/>
      <c r="S938" s="18"/>
      <c r="T938" s="18"/>
      <c r="U938" s="18"/>
      <c r="V938" s="18"/>
      <c r="W938" s="18"/>
      <c r="X938" s="18"/>
      <c r="Y938" s="18"/>
      <c r="Z938" s="18"/>
      <c r="AA938" s="18"/>
      <c r="AB938" s="18"/>
      <c r="AC938" s="18"/>
      <c r="AD938" s="18"/>
      <c r="AE938" s="18"/>
      <c r="AF938" s="18"/>
      <c r="AG938" s="18"/>
    </row>
    <row r="939" spans="1:33" ht="16.5" customHeight="1" x14ac:dyDescent="0.3">
      <c r="A939" s="18"/>
      <c r="B939" s="18"/>
      <c r="C939" s="191"/>
      <c r="D939" s="191"/>
      <c r="E939" s="18"/>
      <c r="F939" s="18"/>
      <c r="G939" s="18"/>
      <c r="H939" s="18"/>
      <c r="I939" s="18"/>
      <c r="J939" s="18"/>
      <c r="K939" s="18"/>
      <c r="L939" s="18"/>
      <c r="M939" s="18"/>
      <c r="N939" s="18"/>
      <c r="O939" s="18"/>
      <c r="P939" s="18"/>
      <c r="Q939" s="18"/>
      <c r="R939" s="18"/>
      <c r="S939" s="18"/>
      <c r="T939" s="18"/>
      <c r="U939" s="18"/>
      <c r="V939" s="18"/>
      <c r="W939" s="18"/>
      <c r="X939" s="18"/>
      <c r="Y939" s="18"/>
      <c r="Z939" s="18"/>
      <c r="AA939" s="18"/>
      <c r="AB939" s="18"/>
      <c r="AC939" s="18"/>
      <c r="AD939" s="18"/>
      <c r="AE939" s="18"/>
      <c r="AF939" s="18"/>
      <c r="AG939" s="18"/>
    </row>
    <row r="940" spans="1:33" ht="16.5" customHeight="1" x14ac:dyDescent="0.3">
      <c r="A940" s="18"/>
      <c r="B940" s="18"/>
      <c r="C940" s="191"/>
      <c r="D940" s="191"/>
      <c r="E940" s="18"/>
      <c r="F940" s="18"/>
      <c r="G940" s="18"/>
      <c r="H940" s="18"/>
      <c r="I940" s="18"/>
      <c r="J940" s="18"/>
      <c r="K940" s="18"/>
      <c r="L940" s="18"/>
      <c r="M940" s="18"/>
      <c r="N940" s="18"/>
      <c r="O940" s="18"/>
      <c r="P940" s="18"/>
      <c r="Q940" s="18"/>
      <c r="R940" s="18"/>
      <c r="S940" s="18"/>
      <c r="T940" s="18"/>
      <c r="U940" s="18"/>
      <c r="V940" s="18"/>
      <c r="W940" s="18"/>
      <c r="X940" s="18"/>
      <c r="Y940" s="18"/>
      <c r="Z940" s="18"/>
      <c r="AA940" s="18"/>
      <c r="AB940" s="18"/>
      <c r="AC940" s="18"/>
      <c r="AD940" s="18"/>
      <c r="AE940" s="18"/>
      <c r="AF940" s="18"/>
      <c r="AG940" s="18"/>
    </row>
    <row r="941" spans="1:33" ht="16.5" customHeight="1" x14ac:dyDescent="0.3">
      <c r="A941" s="18"/>
      <c r="B941" s="18"/>
      <c r="C941" s="191"/>
      <c r="D941" s="191"/>
      <c r="E941" s="18"/>
      <c r="F941" s="18"/>
      <c r="G941" s="18"/>
      <c r="H941" s="18"/>
      <c r="I941" s="18"/>
      <c r="J941" s="18"/>
      <c r="K941" s="18"/>
      <c r="L941" s="18"/>
      <c r="M941" s="18"/>
      <c r="N941" s="18"/>
      <c r="O941" s="18"/>
      <c r="P941" s="18"/>
      <c r="Q941" s="18"/>
      <c r="R941" s="18"/>
      <c r="S941" s="18"/>
      <c r="T941" s="18"/>
      <c r="U941" s="18"/>
      <c r="V941" s="18"/>
      <c r="W941" s="18"/>
      <c r="X941" s="18"/>
      <c r="Y941" s="18"/>
      <c r="Z941" s="18"/>
      <c r="AA941" s="18"/>
      <c r="AB941" s="18"/>
      <c r="AC941" s="18"/>
      <c r="AD941" s="18"/>
      <c r="AE941" s="18"/>
      <c r="AF941" s="18"/>
      <c r="AG941" s="18"/>
    </row>
    <row r="942" spans="1:33" ht="16.5" customHeight="1" x14ac:dyDescent="0.3">
      <c r="A942" s="18"/>
      <c r="B942" s="18"/>
      <c r="C942" s="191"/>
      <c r="D942" s="191"/>
      <c r="E942" s="18"/>
      <c r="F942" s="18"/>
      <c r="G942" s="18"/>
      <c r="H942" s="18"/>
      <c r="I942" s="18"/>
      <c r="J942" s="18"/>
      <c r="K942" s="18"/>
      <c r="L942" s="18"/>
      <c r="M942" s="18"/>
      <c r="N942" s="18"/>
      <c r="O942" s="18"/>
      <c r="P942" s="18"/>
      <c r="Q942" s="18"/>
      <c r="R942" s="18"/>
      <c r="S942" s="18"/>
      <c r="T942" s="18"/>
      <c r="U942" s="18"/>
      <c r="V942" s="18"/>
      <c r="W942" s="18"/>
      <c r="X942" s="18"/>
      <c r="Y942" s="18"/>
      <c r="Z942" s="18"/>
      <c r="AA942" s="18"/>
      <c r="AB942" s="18"/>
      <c r="AC942" s="18"/>
      <c r="AD942" s="18"/>
      <c r="AE942" s="18"/>
      <c r="AF942" s="18"/>
      <c r="AG942" s="18"/>
    </row>
    <row r="943" spans="1:33" ht="16.5" customHeight="1" x14ac:dyDescent="0.3">
      <c r="A943" s="18"/>
      <c r="B943" s="18"/>
      <c r="C943" s="191"/>
      <c r="D943" s="191"/>
      <c r="E943" s="18"/>
      <c r="F943" s="18"/>
      <c r="G943" s="18"/>
      <c r="H943" s="18"/>
      <c r="I943" s="18"/>
      <c r="J943" s="18"/>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row>
    <row r="944" spans="1:33" ht="16.5" customHeight="1" x14ac:dyDescent="0.3">
      <c r="A944" s="18"/>
      <c r="B944" s="18"/>
      <c r="C944" s="191"/>
      <c r="D944" s="191"/>
      <c r="E944" s="18"/>
      <c r="F944" s="18"/>
      <c r="G944" s="18"/>
      <c r="H944" s="18"/>
      <c r="I944" s="18"/>
      <c r="J944" s="18"/>
      <c r="K944" s="18"/>
      <c r="L944" s="18"/>
      <c r="M944" s="18"/>
      <c r="N944" s="18"/>
      <c r="O944" s="18"/>
      <c r="P944" s="18"/>
      <c r="Q944" s="18"/>
      <c r="R944" s="18"/>
      <c r="S944" s="18"/>
      <c r="T944" s="18"/>
      <c r="U944" s="18"/>
      <c r="V944" s="18"/>
      <c r="W944" s="18"/>
      <c r="X944" s="18"/>
      <c r="Y944" s="18"/>
      <c r="Z944" s="18"/>
      <c r="AA944" s="18"/>
      <c r="AB944" s="18"/>
      <c r="AC944" s="18"/>
      <c r="AD944" s="18"/>
      <c r="AE944" s="18"/>
      <c r="AF944" s="18"/>
      <c r="AG944" s="18"/>
    </row>
    <row r="945" spans="1:33" ht="16.5" customHeight="1" x14ac:dyDescent="0.3">
      <c r="A945" s="18"/>
      <c r="B945" s="18"/>
      <c r="C945" s="191"/>
      <c r="D945" s="191"/>
      <c r="E945" s="18"/>
      <c r="F945" s="18"/>
      <c r="G945" s="18"/>
      <c r="H945" s="18"/>
      <c r="I945" s="18"/>
      <c r="J945" s="18"/>
      <c r="K945" s="18"/>
      <c r="L945" s="18"/>
      <c r="M945" s="18"/>
      <c r="N945" s="18"/>
      <c r="O945" s="18"/>
      <c r="P945" s="18"/>
      <c r="Q945" s="18"/>
      <c r="R945" s="18"/>
      <c r="S945" s="18"/>
      <c r="T945" s="18"/>
      <c r="U945" s="18"/>
      <c r="V945" s="18"/>
      <c r="W945" s="18"/>
      <c r="X945" s="18"/>
      <c r="Y945" s="18"/>
      <c r="Z945" s="18"/>
      <c r="AA945" s="18"/>
      <c r="AB945" s="18"/>
      <c r="AC945" s="18"/>
      <c r="AD945" s="18"/>
      <c r="AE945" s="18"/>
      <c r="AF945" s="18"/>
      <c r="AG945" s="18"/>
    </row>
    <row r="946" spans="1:33" ht="16.5" customHeight="1" x14ac:dyDescent="0.3">
      <c r="A946" s="18"/>
      <c r="B946" s="18"/>
      <c r="C946" s="191"/>
      <c r="D946" s="191"/>
      <c r="E946" s="18"/>
      <c r="F946" s="18"/>
      <c r="G946" s="18"/>
      <c r="H946" s="18"/>
      <c r="I946" s="18"/>
      <c r="J946" s="18"/>
      <c r="K946" s="18"/>
      <c r="L946" s="18"/>
      <c r="M946" s="18"/>
      <c r="N946" s="18"/>
      <c r="O946" s="18"/>
      <c r="P946" s="18"/>
      <c r="Q946" s="18"/>
      <c r="R946" s="18"/>
      <c r="S946" s="18"/>
      <c r="T946" s="18"/>
      <c r="U946" s="18"/>
      <c r="V946" s="18"/>
      <c r="W946" s="18"/>
      <c r="X946" s="18"/>
      <c r="Y946" s="18"/>
      <c r="Z946" s="18"/>
      <c r="AA946" s="18"/>
      <c r="AB946" s="18"/>
      <c r="AC946" s="18"/>
      <c r="AD946" s="18"/>
      <c r="AE946" s="18"/>
      <c r="AF946" s="18"/>
      <c r="AG946" s="18"/>
    </row>
    <row r="947" spans="1:33" ht="16.5" customHeight="1" x14ac:dyDescent="0.3">
      <c r="A947" s="18"/>
      <c r="B947" s="18"/>
      <c r="C947" s="191"/>
      <c r="D947" s="191"/>
      <c r="E947" s="18"/>
      <c r="F947" s="18"/>
      <c r="G947" s="18"/>
      <c r="H947" s="18"/>
      <c r="I947" s="18"/>
      <c r="J947" s="18"/>
      <c r="K947" s="18"/>
      <c r="L947" s="18"/>
      <c r="M947" s="18"/>
      <c r="N947" s="18"/>
      <c r="O947" s="18"/>
      <c r="P947" s="18"/>
      <c r="Q947" s="18"/>
      <c r="R947" s="18"/>
      <c r="S947" s="18"/>
      <c r="T947" s="18"/>
      <c r="U947" s="18"/>
      <c r="V947" s="18"/>
      <c r="W947" s="18"/>
      <c r="X947" s="18"/>
      <c r="Y947" s="18"/>
      <c r="Z947" s="18"/>
      <c r="AA947" s="18"/>
      <c r="AB947" s="18"/>
      <c r="AC947" s="18"/>
      <c r="AD947" s="18"/>
      <c r="AE947" s="18"/>
      <c r="AF947" s="18"/>
      <c r="AG947" s="18"/>
    </row>
    <row r="948" spans="1:33" ht="16.5" customHeight="1" x14ac:dyDescent="0.3">
      <c r="A948" s="18"/>
      <c r="B948" s="18"/>
      <c r="C948" s="191"/>
      <c r="D948" s="191"/>
      <c r="E948" s="18"/>
      <c r="F948" s="18"/>
      <c r="G948" s="18"/>
      <c r="H948" s="18"/>
      <c r="I948" s="18"/>
      <c r="J948" s="18"/>
      <c r="K948" s="18"/>
      <c r="L948" s="18"/>
      <c r="M948" s="18"/>
      <c r="N948" s="18"/>
      <c r="O948" s="18"/>
      <c r="P948" s="18"/>
      <c r="Q948" s="18"/>
      <c r="R948" s="18"/>
      <c r="S948" s="18"/>
      <c r="T948" s="18"/>
      <c r="U948" s="18"/>
      <c r="V948" s="18"/>
      <c r="W948" s="18"/>
      <c r="X948" s="18"/>
      <c r="Y948" s="18"/>
      <c r="Z948" s="18"/>
      <c r="AA948" s="18"/>
      <c r="AB948" s="18"/>
      <c r="AC948" s="18"/>
      <c r="AD948" s="18"/>
      <c r="AE948" s="18"/>
      <c r="AF948" s="18"/>
      <c r="AG948" s="18"/>
    </row>
    <row r="949" spans="1:33" ht="16.5" customHeight="1" x14ac:dyDescent="0.3">
      <c r="A949" s="18"/>
      <c r="B949" s="18"/>
      <c r="C949" s="191"/>
      <c r="D949" s="191"/>
      <c r="E949" s="18"/>
      <c r="F949" s="18"/>
      <c r="G949" s="18"/>
      <c r="H949" s="18"/>
      <c r="I949" s="18"/>
      <c r="J949" s="18"/>
      <c r="K949" s="18"/>
      <c r="L949" s="18"/>
      <c r="M949" s="18"/>
      <c r="N949" s="18"/>
      <c r="O949" s="18"/>
      <c r="P949" s="18"/>
      <c r="Q949" s="18"/>
      <c r="R949" s="18"/>
      <c r="S949" s="18"/>
      <c r="T949" s="18"/>
      <c r="U949" s="18"/>
      <c r="V949" s="18"/>
      <c r="W949" s="18"/>
      <c r="X949" s="18"/>
      <c r="Y949" s="18"/>
      <c r="Z949" s="18"/>
      <c r="AA949" s="18"/>
      <c r="AB949" s="18"/>
      <c r="AC949" s="18"/>
      <c r="AD949" s="18"/>
      <c r="AE949" s="18"/>
      <c r="AF949" s="18"/>
      <c r="AG949" s="18"/>
    </row>
    <row r="950" spans="1:33" ht="16.5" customHeight="1" x14ac:dyDescent="0.3">
      <c r="A950" s="18"/>
      <c r="B950" s="18"/>
      <c r="C950" s="191"/>
      <c r="D950" s="191"/>
      <c r="E950" s="18"/>
      <c r="F950" s="18"/>
      <c r="G950" s="18"/>
      <c r="H950" s="18"/>
      <c r="I950" s="18"/>
      <c r="J950" s="18"/>
      <c r="K950" s="18"/>
      <c r="L950" s="18"/>
      <c r="M950" s="18"/>
      <c r="N950" s="18"/>
      <c r="O950" s="18"/>
      <c r="P950" s="18"/>
      <c r="Q950" s="18"/>
      <c r="R950" s="18"/>
      <c r="S950" s="18"/>
      <c r="T950" s="18"/>
      <c r="U950" s="18"/>
      <c r="V950" s="18"/>
      <c r="W950" s="18"/>
      <c r="X950" s="18"/>
      <c r="Y950" s="18"/>
      <c r="Z950" s="18"/>
      <c r="AA950" s="18"/>
      <c r="AB950" s="18"/>
      <c r="AC950" s="18"/>
      <c r="AD950" s="18"/>
      <c r="AE950" s="18"/>
      <c r="AF950" s="18"/>
      <c r="AG950" s="18"/>
    </row>
    <row r="951" spans="1:33" ht="16.5" customHeight="1" x14ac:dyDescent="0.3">
      <c r="A951" s="18"/>
      <c r="B951" s="18"/>
      <c r="C951" s="191"/>
      <c r="D951" s="191"/>
      <c r="E951" s="18"/>
      <c r="F951" s="18"/>
      <c r="G951" s="18"/>
      <c r="H951" s="18"/>
      <c r="I951" s="18"/>
      <c r="J951" s="18"/>
      <c r="K951" s="18"/>
      <c r="L951" s="18"/>
      <c r="M951" s="18"/>
      <c r="N951" s="18"/>
      <c r="O951" s="18"/>
      <c r="P951" s="18"/>
      <c r="Q951" s="18"/>
      <c r="R951" s="18"/>
      <c r="S951" s="18"/>
      <c r="T951" s="18"/>
      <c r="U951" s="18"/>
      <c r="V951" s="18"/>
      <c r="W951" s="18"/>
      <c r="X951" s="18"/>
      <c r="Y951" s="18"/>
      <c r="Z951" s="18"/>
      <c r="AA951" s="18"/>
      <c r="AB951" s="18"/>
      <c r="AC951" s="18"/>
      <c r="AD951" s="18"/>
      <c r="AE951" s="18"/>
      <c r="AF951" s="18"/>
      <c r="AG951" s="18"/>
    </row>
    <row r="952" spans="1:33" ht="16.5" customHeight="1" x14ac:dyDescent="0.3">
      <c r="A952" s="18"/>
      <c r="B952" s="18"/>
      <c r="C952" s="191"/>
      <c r="D952" s="191"/>
      <c r="E952" s="18"/>
      <c r="F952" s="18"/>
      <c r="G952" s="18"/>
      <c r="H952" s="18"/>
      <c r="I952" s="18"/>
      <c r="J952" s="18"/>
      <c r="K952" s="18"/>
      <c r="L952" s="18"/>
      <c r="M952" s="18"/>
      <c r="N952" s="18"/>
      <c r="O952" s="18"/>
      <c r="P952" s="18"/>
      <c r="Q952" s="18"/>
      <c r="R952" s="18"/>
      <c r="S952" s="18"/>
      <c r="T952" s="18"/>
      <c r="U952" s="18"/>
      <c r="V952" s="18"/>
      <c r="W952" s="18"/>
      <c r="X952" s="18"/>
      <c r="Y952" s="18"/>
      <c r="Z952" s="18"/>
      <c r="AA952" s="18"/>
      <c r="AB952" s="18"/>
      <c r="AC952" s="18"/>
      <c r="AD952" s="18"/>
      <c r="AE952" s="18"/>
      <c r="AF952" s="18"/>
      <c r="AG952" s="18"/>
    </row>
    <row r="953" spans="1:33" ht="16.5" customHeight="1" x14ac:dyDescent="0.3">
      <c r="A953" s="18"/>
      <c r="B953" s="18"/>
      <c r="C953" s="191"/>
      <c r="D953" s="191"/>
      <c r="E953" s="18"/>
      <c r="F953" s="18"/>
      <c r="G953" s="18"/>
      <c r="H953" s="18"/>
      <c r="I953" s="18"/>
      <c r="J953" s="18"/>
      <c r="K953" s="18"/>
      <c r="L953" s="18"/>
      <c r="M953" s="18"/>
      <c r="N953" s="18"/>
      <c r="O953" s="18"/>
      <c r="P953" s="18"/>
      <c r="Q953" s="18"/>
      <c r="R953" s="18"/>
      <c r="S953" s="18"/>
      <c r="T953" s="18"/>
      <c r="U953" s="18"/>
      <c r="V953" s="18"/>
      <c r="W953" s="18"/>
      <c r="X953" s="18"/>
      <c r="Y953" s="18"/>
      <c r="Z953" s="18"/>
      <c r="AA953" s="18"/>
      <c r="AB953" s="18"/>
      <c r="AC953" s="18"/>
      <c r="AD953" s="18"/>
      <c r="AE953" s="18"/>
      <c r="AF953" s="18"/>
      <c r="AG953" s="18"/>
    </row>
    <row r="954" spans="1:33" ht="16.5" customHeight="1" x14ac:dyDescent="0.3">
      <c r="A954" s="18"/>
      <c r="B954" s="18"/>
      <c r="C954" s="191"/>
      <c r="D954" s="191"/>
      <c r="E954" s="18"/>
      <c r="F954" s="18"/>
      <c r="G954" s="18"/>
      <c r="H954" s="18"/>
      <c r="I954" s="18"/>
      <c r="J954" s="18"/>
      <c r="K954" s="18"/>
      <c r="L954" s="18"/>
      <c r="M954" s="18"/>
      <c r="N954" s="18"/>
      <c r="O954" s="18"/>
      <c r="P954" s="18"/>
      <c r="Q954" s="18"/>
      <c r="R954" s="18"/>
      <c r="S954" s="18"/>
      <c r="T954" s="18"/>
      <c r="U954" s="18"/>
      <c r="V954" s="18"/>
      <c r="W954" s="18"/>
      <c r="X954" s="18"/>
      <c r="Y954" s="18"/>
      <c r="Z954" s="18"/>
      <c r="AA954" s="18"/>
      <c r="AB954" s="18"/>
      <c r="AC954" s="18"/>
      <c r="AD954" s="18"/>
      <c r="AE954" s="18"/>
      <c r="AF954" s="18"/>
      <c r="AG954" s="18"/>
    </row>
    <row r="955" spans="1:33" ht="16.5" customHeight="1" x14ac:dyDescent="0.3">
      <c r="A955" s="18"/>
      <c r="B955" s="18"/>
      <c r="C955" s="191"/>
      <c r="D955" s="191"/>
      <c r="E955" s="18"/>
      <c r="F955" s="18"/>
      <c r="G955" s="18"/>
      <c r="H955" s="18"/>
      <c r="I955" s="18"/>
      <c r="J955" s="18"/>
      <c r="K955" s="18"/>
      <c r="L955" s="18"/>
      <c r="M955" s="18"/>
      <c r="N955" s="18"/>
      <c r="O955" s="18"/>
      <c r="P955" s="18"/>
      <c r="Q955" s="18"/>
      <c r="R955" s="18"/>
      <c r="S955" s="18"/>
      <c r="T955" s="18"/>
      <c r="U955" s="18"/>
      <c r="V955" s="18"/>
      <c r="W955" s="18"/>
      <c r="X955" s="18"/>
      <c r="Y955" s="18"/>
      <c r="Z955" s="18"/>
      <c r="AA955" s="18"/>
      <c r="AB955" s="18"/>
      <c r="AC955" s="18"/>
      <c r="AD955" s="18"/>
      <c r="AE955" s="18"/>
      <c r="AF955" s="18"/>
      <c r="AG955" s="18"/>
    </row>
    <row r="956" spans="1:33" ht="16.5" customHeight="1" x14ac:dyDescent="0.3">
      <c r="A956" s="18"/>
      <c r="B956" s="18"/>
      <c r="C956" s="191"/>
      <c r="D956" s="191"/>
      <c r="E956" s="18"/>
      <c r="F956" s="18"/>
      <c r="G956" s="18"/>
      <c r="H956" s="18"/>
      <c r="I956" s="18"/>
      <c r="J956" s="18"/>
      <c r="K956" s="18"/>
      <c r="L956" s="18"/>
      <c r="M956" s="18"/>
      <c r="N956" s="18"/>
      <c r="O956" s="18"/>
      <c r="P956" s="18"/>
      <c r="Q956" s="18"/>
      <c r="R956" s="18"/>
      <c r="S956" s="18"/>
      <c r="T956" s="18"/>
      <c r="U956" s="18"/>
      <c r="V956" s="18"/>
      <c r="W956" s="18"/>
      <c r="X956" s="18"/>
      <c r="Y956" s="18"/>
      <c r="Z956" s="18"/>
      <c r="AA956" s="18"/>
      <c r="AB956" s="18"/>
      <c r="AC956" s="18"/>
      <c r="AD956" s="18"/>
      <c r="AE956" s="18"/>
      <c r="AF956" s="18"/>
      <c r="AG956" s="18"/>
    </row>
    <row r="957" spans="1:33" ht="16.5" customHeight="1" x14ac:dyDescent="0.3">
      <c r="A957" s="18"/>
      <c r="B957" s="18"/>
      <c r="C957" s="191"/>
      <c r="D957" s="191"/>
      <c r="E957" s="18"/>
      <c r="F957" s="18"/>
      <c r="G957" s="18"/>
      <c r="H957" s="18"/>
      <c r="I957" s="18"/>
      <c r="J957" s="18"/>
      <c r="K957" s="18"/>
      <c r="L957" s="18"/>
      <c r="M957" s="18"/>
      <c r="N957" s="18"/>
      <c r="O957" s="18"/>
      <c r="P957" s="18"/>
      <c r="Q957" s="18"/>
      <c r="R957" s="18"/>
      <c r="S957" s="18"/>
      <c r="T957" s="18"/>
      <c r="U957" s="18"/>
      <c r="V957" s="18"/>
      <c r="W957" s="18"/>
      <c r="X957" s="18"/>
      <c r="Y957" s="18"/>
      <c r="Z957" s="18"/>
      <c r="AA957" s="18"/>
      <c r="AB957" s="18"/>
      <c r="AC957" s="18"/>
      <c r="AD957" s="18"/>
      <c r="AE957" s="18"/>
      <c r="AF957" s="18"/>
      <c r="AG957" s="18"/>
    </row>
    <row r="958" spans="1:33" ht="16.5" customHeight="1" x14ac:dyDescent="0.3">
      <c r="A958" s="18"/>
      <c r="B958" s="18"/>
      <c r="C958" s="191"/>
      <c r="D958" s="191"/>
      <c r="E958" s="18"/>
      <c r="F958" s="18"/>
      <c r="G958" s="18"/>
      <c r="H958" s="18"/>
      <c r="I958" s="18"/>
      <c r="J958" s="18"/>
      <c r="K958" s="18"/>
      <c r="L958" s="18"/>
      <c r="M958" s="18"/>
      <c r="N958" s="18"/>
      <c r="O958" s="18"/>
      <c r="P958" s="18"/>
      <c r="Q958" s="18"/>
      <c r="R958" s="18"/>
      <c r="S958" s="18"/>
      <c r="T958" s="18"/>
      <c r="U958" s="18"/>
      <c r="V958" s="18"/>
      <c r="W958" s="18"/>
      <c r="X958" s="18"/>
      <c r="Y958" s="18"/>
      <c r="Z958" s="18"/>
      <c r="AA958" s="18"/>
      <c r="AB958" s="18"/>
      <c r="AC958" s="18"/>
      <c r="AD958" s="18"/>
      <c r="AE958" s="18"/>
      <c r="AF958" s="18"/>
      <c r="AG958" s="18"/>
    </row>
    <row r="959" spans="1:33" ht="16.5" customHeight="1" x14ac:dyDescent="0.3">
      <c r="A959" s="18"/>
      <c r="B959" s="18"/>
      <c r="C959" s="191"/>
      <c r="D959" s="191"/>
      <c r="E959" s="18"/>
      <c r="F959" s="18"/>
      <c r="G959" s="18"/>
      <c r="H959" s="18"/>
      <c r="I959" s="18"/>
      <c r="J959" s="18"/>
      <c r="K959" s="18"/>
      <c r="L959" s="18"/>
      <c r="M959" s="18"/>
      <c r="N959" s="18"/>
      <c r="O959" s="18"/>
      <c r="P959" s="18"/>
      <c r="Q959" s="18"/>
      <c r="R959" s="18"/>
      <c r="S959" s="18"/>
      <c r="T959" s="18"/>
      <c r="U959" s="18"/>
      <c r="V959" s="18"/>
      <c r="W959" s="18"/>
      <c r="X959" s="18"/>
      <c r="Y959" s="18"/>
      <c r="Z959" s="18"/>
      <c r="AA959" s="18"/>
      <c r="AB959" s="18"/>
      <c r="AC959" s="18"/>
      <c r="AD959" s="18"/>
      <c r="AE959" s="18"/>
      <c r="AF959" s="18"/>
      <c r="AG959" s="18"/>
    </row>
    <row r="960" spans="1:33" ht="16.5" customHeight="1" x14ac:dyDescent="0.3">
      <c r="A960" s="18"/>
      <c r="B960" s="18"/>
      <c r="C960" s="191"/>
      <c r="D960" s="191"/>
      <c r="E960" s="18"/>
      <c r="F960" s="18"/>
      <c r="G960" s="18"/>
      <c r="H960" s="18"/>
      <c r="I960" s="18"/>
      <c r="J960" s="18"/>
      <c r="K960" s="18"/>
      <c r="L960" s="18"/>
      <c r="M960" s="18"/>
      <c r="N960" s="18"/>
      <c r="O960" s="18"/>
      <c r="P960" s="18"/>
      <c r="Q960" s="18"/>
      <c r="R960" s="18"/>
      <c r="S960" s="18"/>
      <c r="T960" s="18"/>
      <c r="U960" s="18"/>
      <c r="V960" s="18"/>
      <c r="W960" s="18"/>
      <c r="X960" s="18"/>
      <c r="Y960" s="18"/>
      <c r="Z960" s="18"/>
      <c r="AA960" s="18"/>
      <c r="AB960" s="18"/>
      <c r="AC960" s="18"/>
      <c r="AD960" s="18"/>
      <c r="AE960" s="18"/>
      <c r="AF960" s="18"/>
      <c r="AG960" s="18"/>
    </row>
    <row r="961" spans="1:33" ht="16.5" customHeight="1" x14ac:dyDescent="0.3">
      <c r="A961" s="18"/>
      <c r="B961" s="18"/>
      <c r="C961" s="191"/>
      <c r="D961" s="191"/>
      <c r="E961" s="18"/>
      <c r="F961" s="18"/>
      <c r="G961" s="18"/>
      <c r="H961" s="18"/>
      <c r="I961" s="18"/>
      <c r="J961" s="18"/>
      <c r="K961" s="18"/>
      <c r="L961" s="18"/>
      <c r="M961" s="18"/>
      <c r="N961" s="18"/>
      <c r="O961" s="18"/>
      <c r="P961" s="18"/>
      <c r="Q961" s="18"/>
      <c r="R961" s="18"/>
      <c r="S961" s="18"/>
      <c r="T961" s="18"/>
      <c r="U961" s="18"/>
      <c r="V961" s="18"/>
      <c r="W961" s="18"/>
      <c r="X961" s="18"/>
      <c r="Y961" s="18"/>
      <c r="Z961" s="18"/>
      <c r="AA961" s="18"/>
      <c r="AB961" s="18"/>
      <c r="AC961" s="18"/>
      <c r="AD961" s="18"/>
      <c r="AE961" s="18"/>
      <c r="AF961" s="18"/>
      <c r="AG961" s="18"/>
    </row>
    <row r="962" spans="1:33" ht="16.5" customHeight="1" x14ac:dyDescent="0.3">
      <c r="A962" s="18"/>
      <c r="B962" s="18"/>
      <c r="C962" s="191"/>
      <c r="D962" s="191"/>
      <c r="E962" s="18"/>
      <c r="F962" s="18"/>
      <c r="G962" s="18"/>
      <c r="H962" s="18"/>
      <c r="I962" s="18"/>
      <c r="J962" s="18"/>
      <c r="K962" s="18"/>
      <c r="L962" s="18"/>
      <c r="M962" s="18"/>
      <c r="N962" s="18"/>
      <c r="O962" s="18"/>
      <c r="P962" s="18"/>
      <c r="Q962" s="18"/>
      <c r="R962" s="18"/>
      <c r="S962" s="18"/>
      <c r="T962" s="18"/>
      <c r="U962" s="18"/>
      <c r="V962" s="18"/>
      <c r="W962" s="18"/>
      <c r="X962" s="18"/>
      <c r="Y962" s="18"/>
      <c r="Z962" s="18"/>
      <c r="AA962" s="18"/>
      <c r="AB962" s="18"/>
      <c r="AC962" s="18"/>
      <c r="AD962" s="18"/>
      <c r="AE962" s="18"/>
      <c r="AF962" s="18"/>
      <c r="AG962" s="18"/>
    </row>
    <row r="963" spans="1:33" ht="16.5" customHeight="1" x14ac:dyDescent="0.3">
      <c r="A963" s="18"/>
      <c r="B963" s="18"/>
      <c r="C963" s="191"/>
      <c r="D963" s="191"/>
      <c r="E963" s="18"/>
      <c r="F963" s="18"/>
      <c r="G963" s="18"/>
      <c r="H963" s="18"/>
      <c r="I963" s="18"/>
      <c r="J963" s="18"/>
      <c r="K963" s="18"/>
      <c r="L963" s="18"/>
      <c r="M963" s="18"/>
      <c r="N963" s="18"/>
      <c r="O963" s="18"/>
      <c r="P963" s="18"/>
      <c r="Q963" s="18"/>
      <c r="R963" s="18"/>
      <c r="S963" s="18"/>
      <c r="T963" s="18"/>
      <c r="U963" s="18"/>
      <c r="V963" s="18"/>
      <c r="W963" s="18"/>
      <c r="X963" s="18"/>
      <c r="Y963" s="18"/>
      <c r="Z963" s="18"/>
      <c r="AA963" s="18"/>
      <c r="AB963" s="18"/>
      <c r="AC963" s="18"/>
      <c r="AD963" s="18"/>
      <c r="AE963" s="18"/>
      <c r="AF963" s="18"/>
      <c r="AG963" s="18"/>
    </row>
    <row r="964" spans="1:33" ht="16.5" customHeight="1" x14ac:dyDescent="0.3">
      <c r="A964" s="18"/>
      <c r="B964" s="18"/>
      <c r="C964" s="191"/>
      <c r="D964" s="191"/>
      <c r="E964" s="18"/>
      <c r="F964" s="18"/>
      <c r="G964" s="18"/>
      <c r="H964" s="18"/>
      <c r="I964" s="18"/>
      <c r="J964" s="18"/>
      <c r="K964" s="18"/>
      <c r="L964" s="18"/>
      <c r="M964" s="18"/>
      <c r="N964" s="18"/>
      <c r="O964" s="18"/>
      <c r="P964" s="18"/>
      <c r="Q964" s="18"/>
      <c r="R964" s="18"/>
      <c r="S964" s="18"/>
      <c r="T964" s="18"/>
      <c r="U964" s="18"/>
      <c r="V964" s="18"/>
      <c r="W964" s="18"/>
      <c r="X964" s="18"/>
      <c r="Y964" s="18"/>
      <c r="Z964" s="18"/>
      <c r="AA964" s="18"/>
      <c r="AB964" s="18"/>
      <c r="AC964" s="18"/>
      <c r="AD964" s="18"/>
      <c r="AE964" s="18"/>
      <c r="AF964" s="18"/>
      <c r="AG964" s="18"/>
    </row>
    <row r="965" spans="1:33" ht="16.5" customHeight="1" x14ac:dyDescent="0.3">
      <c r="A965" s="18"/>
      <c r="B965" s="18"/>
      <c r="C965" s="191"/>
      <c r="D965" s="191"/>
      <c r="E965" s="18"/>
      <c r="F965" s="18"/>
      <c r="G965" s="18"/>
      <c r="H965" s="18"/>
      <c r="I965" s="18"/>
      <c r="J965" s="18"/>
      <c r="K965" s="18"/>
      <c r="L965" s="18"/>
      <c r="M965" s="18"/>
      <c r="N965" s="18"/>
      <c r="O965" s="18"/>
      <c r="P965" s="18"/>
      <c r="Q965" s="18"/>
      <c r="R965" s="18"/>
      <c r="S965" s="18"/>
      <c r="T965" s="18"/>
      <c r="U965" s="18"/>
      <c r="V965" s="18"/>
      <c r="W965" s="18"/>
      <c r="X965" s="18"/>
      <c r="Y965" s="18"/>
      <c r="Z965" s="18"/>
      <c r="AA965" s="18"/>
      <c r="AB965" s="18"/>
      <c r="AC965" s="18"/>
      <c r="AD965" s="18"/>
      <c r="AE965" s="18"/>
      <c r="AF965" s="18"/>
      <c r="AG965" s="18"/>
    </row>
    <row r="966" spans="1:33" ht="16.5" customHeight="1" x14ac:dyDescent="0.3">
      <c r="A966" s="18"/>
      <c r="B966" s="18"/>
      <c r="C966" s="191"/>
      <c r="D966" s="191"/>
      <c r="E966" s="18"/>
      <c r="F966" s="18"/>
      <c r="G966" s="18"/>
      <c r="H966" s="18"/>
      <c r="I966" s="18"/>
      <c r="J966" s="18"/>
      <c r="K966" s="18"/>
      <c r="L966" s="18"/>
      <c r="M966" s="18"/>
      <c r="N966" s="18"/>
      <c r="O966" s="18"/>
      <c r="P966" s="18"/>
      <c r="Q966" s="18"/>
      <c r="R966" s="18"/>
      <c r="S966" s="18"/>
      <c r="T966" s="18"/>
      <c r="U966" s="18"/>
      <c r="V966" s="18"/>
      <c r="W966" s="18"/>
      <c r="X966" s="18"/>
      <c r="Y966" s="18"/>
      <c r="Z966" s="18"/>
      <c r="AA966" s="18"/>
      <c r="AB966" s="18"/>
      <c r="AC966" s="18"/>
      <c r="AD966" s="18"/>
      <c r="AE966" s="18"/>
      <c r="AF966" s="18"/>
      <c r="AG966" s="18"/>
    </row>
    <row r="967" spans="1:33" ht="16.5" customHeight="1" x14ac:dyDescent="0.3">
      <c r="A967" s="18"/>
      <c r="B967" s="18"/>
      <c r="C967" s="191"/>
      <c r="D967" s="191"/>
      <c r="E967" s="18"/>
      <c r="F967" s="18"/>
      <c r="G967" s="18"/>
      <c r="H967" s="18"/>
      <c r="I967" s="18"/>
      <c r="J967" s="18"/>
      <c r="K967" s="18"/>
      <c r="L967" s="18"/>
      <c r="M967" s="18"/>
      <c r="N967" s="18"/>
      <c r="O967" s="18"/>
      <c r="P967" s="18"/>
      <c r="Q967" s="18"/>
      <c r="R967" s="18"/>
      <c r="S967" s="18"/>
      <c r="T967" s="18"/>
      <c r="U967" s="18"/>
      <c r="V967" s="18"/>
      <c r="W967" s="18"/>
      <c r="X967" s="18"/>
      <c r="Y967" s="18"/>
      <c r="Z967" s="18"/>
      <c r="AA967" s="18"/>
      <c r="AB967" s="18"/>
      <c r="AC967" s="18"/>
      <c r="AD967" s="18"/>
      <c r="AE967" s="18"/>
      <c r="AF967" s="18"/>
      <c r="AG967" s="18"/>
    </row>
    <row r="968" spans="1:33" ht="16.5" customHeight="1" x14ac:dyDescent="0.3">
      <c r="A968" s="18"/>
      <c r="B968" s="18"/>
      <c r="C968" s="191"/>
      <c r="D968" s="191"/>
      <c r="E968" s="18"/>
      <c r="F968" s="18"/>
      <c r="G968" s="18"/>
      <c r="H968" s="18"/>
      <c r="I968" s="18"/>
      <c r="J968" s="18"/>
      <c r="K968" s="18"/>
      <c r="L968" s="18"/>
      <c r="M968" s="18"/>
      <c r="N968" s="18"/>
      <c r="O968" s="18"/>
      <c r="P968" s="18"/>
      <c r="Q968" s="18"/>
      <c r="R968" s="18"/>
      <c r="S968" s="18"/>
      <c r="T968" s="18"/>
      <c r="U968" s="18"/>
      <c r="V968" s="18"/>
      <c r="W968" s="18"/>
      <c r="X968" s="18"/>
      <c r="Y968" s="18"/>
      <c r="Z968" s="18"/>
      <c r="AA968" s="18"/>
      <c r="AB968" s="18"/>
      <c r="AC968" s="18"/>
      <c r="AD968" s="18"/>
      <c r="AE968" s="18"/>
      <c r="AF968" s="18"/>
      <c r="AG968" s="18"/>
    </row>
    <row r="969" spans="1:33" ht="16.5" customHeight="1" x14ac:dyDescent="0.3">
      <c r="A969" s="18"/>
      <c r="B969" s="18"/>
      <c r="C969" s="191"/>
      <c r="D969" s="191"/>
      <c r="E969" s="18"/>
      <c r="F969" s="18"/>
      <c r="G969" s="18"/>
      <c r="H969" s="18"/>
      <c r="I969" s="18"/>
      <c r="J969" s="18"/>
      <c r="K969" s="18"/>
      <c r="L969" s="18"/>
      <c r="M969" s="18"/>
      <c r="N969" s="18"/>
      <c r="O969" s="18"/>
      <c r="P969" s="18"/>
      <c r="Q969" s="18"/>
      <c r="R969" s="18"/>
      <c r="S969" s="18"/>
      <c r="T969" s="18"/>
      <c r="U969" s="18"/>
      <c r="V969" s="18"/>
      <c r="W969" s="18"/>
      <c r="X969" s="18"/>
      <c r="Y969" s="18"/>
      <c r="Z969" s="18"/>
      <c r="AA969" s="18"/>
      <c r="AB969" s="18"/>
      <c r="AC969" s="18"/>
      <c r="AD969" s="18"/>
      <c r="AE969" s="18"/>
      <c r="AF969" s="18"/>
      <c r="AG969" s="18"/>
    </row>
    <row r="970" spans="1:33" ht="16.5" customHeight="1" x14ac:dyDescent="0.3">
      <c r="A970" s="18"/>
      <c r="B970" s="18"/>
      <c r="C970" s="191"/>
      <c r="D970" s="191"/>
      <c r="E970" s="18"/>
      <c r="F970" s="18"/>
      <c r="G970" s="18"/>
      <c r="H970" s="18"/>
      <c r="I970" s="18"/>
      <c r="J970" s="18"/>
      <c r="K970" s="18"/>
      <c r="L970" s="18"/>
      <c r="M970" s="18"/>
      <c r="N970" s="18"/>
      <c r="O970" s="18"/>
      <c r="P970" s="18"/>
      <c r="Q970" s="18"/>
      <c r="R970" s="18"/>
      <c r="S970" s="18"/>
      <c r="T970" s="18"/>
      <c r="U970" s="18"/>
      <c r="V970" s="18"/>
      <c r="W970" s="18"/>
      <c r="X970" s="18"/>
      <c r="Y970" s="18"/>
      <c r="Z970" s="18"/>
      <c r="AA970" s="18"/>
      <c r="AB970" s="18"/>
      <c r="AC970" s="18"/>
      <c r="AD970" s="18"/>
      <c r="AE970" s="18"/>
      <c r="AF970" s="18"/>
      <c r="AG970" s="18"/>
    </row>
    <row r="971" spans="1:33" ht="16.5" customHeight="1" x14ac:dyDescent="0.3">
      <c r="A971" s="18"/>
      <c r="B971" s="18"/>
      <c r="C971" s="191"/>
      <c r="D971" s="191"/>
      <c r="E971" s="18"/>
      <c r="F971" s="18"/>
      <c r="G971" s="18"/>
      <c r="H971" s="18"/>
      <c r="I971" s="18"/>
      <c r="J971" s="18"/>
      <c r="K971" s="18"/>
      <c r="L971" s="18"/>
      <c r="M971" s="18"/>
      <c r="N971" s="18"/>
      <c r="O971" s="18"/>
      <c r="P971" s="18"/>
      <c r="Q971" s="18"/>
      <c r="R971" s="18"/>
      <c r="S971" s="18"/>
      <c r="T971" s="18"/>
      <c r="U971" s="18"/>
      <c r="V971" s="18"/>
      <c r="W971" s="18"/>
      <c r="X971" s="18"/>
      <c r="Y971" s="18"/>
      <c r="Z971" s="18"/>
      <c r="AA971" s="18"/>
      <c r="AB971" s="18"/>
      <c r="AC971" s="18"/>
      <c r="AD971" s="18"/>
      <c r="AE971" s="18"/>
      <c r="AF971" s="18"/>
      <c r="AG971" s="18"/>
    </row>
    <row r="972" spans="1:33" ht="16.5" customHeight="1" x14ac:dyDescent="0.3">
      <c r="A972" s="18"/>
      <c r="B972" s="18"/>
      <c r="C972" s="191"/>
      <c r="D972" s="191"/>
      <c r="E972" s="18"/>
      <c r="F972" s="18"/>
      <c r="G972" s="18"/>
      <c r="H972" s="18"/>
      <c r="I972" s="18"/>
      <c r="J972" s="18"/>
      <c r="K972" s="18"/>
      <c r="L972" s="18"/>
      <c r="M972" s="18"/>
      <c r="N972" s="18"/>
      <c r="O972" s="18"/>
      <c r="P972" s="18"/>
      <c r="Q972" s="18"/>
      <c r="R972" s="18"/>
      <c r="S972" s="18"/>
      <c r="T972" s="18"/>
      <c r="U972" s="18"/>
      <c r="V972" s="18"/>
      <c r="W972" s="18"/>
      <c r="X972" s="18"/>
      <c r="Y972" s="18"/>
      <c r="Z972" s="18"/>
      <c r="AA972" s="18"/>
      <c r="AB972" s="18"/>
      <c r="AC972" s="18"/>
      <c r="AD972" s="18"/>
      <c r="AE972" s="18"/>
      <c r="AF972" s="18"/>
      <c r="AG972" s="18"/>
    </row>
    <row r="973" spans="1:33" ht="16.5" customHeight="1" x14ac:dyDescent="0.3">
      <c r="A973" s="18"/>
      <c r="B973" s="18"/>
      <c r="C973" s="191"/>
      <c r="D973" s="191"/>
      <c r="E973" s="18"/>
      <c r="F973" s="18"/>
      <c r="G973" s="18"/>
      <c r="H973" s="18"/>
      <c r="I973" s="18"/>
      <c r="J973" s="18"/>
      <c r="K973" s="18"/>
      <c r="L973" s="18"/>
      <c r="M973" s="18"/>
      <c r="N973" s="18"/>
      <c r="O973" s="18"/>
      <c r="P973" s="18"/>
      <c r="Q973" s="18"/>
      <c r="R973" s="18"/>
      <c r="S973" s="18"/>
      <c r="T973" s="18"/>
      <c r="U973" s="18"/>
      <c r="V973" s="18"/>
      <c r="W973" s="18"/>
      <c r="X973" s="18"/>
      <c r="Y973" s="18"/>
      <c r="Z973" s="18"/>
      <c r="AA973" s="18"/>
      <c r="AB973" s="18"/>
      <c r="AC973" s="18"/>
      <c r="AD973" s="18"/>
      <c r="AE973" s="18"/>
      <c r="AF973" s="18"/>
      <c r="AG973" s="18"/>
    </row>
    <row r="974" spans="1:33" ht="16.5" customHeight="1" x14ac:dyDescent="0.3">
      <c r="A974" s="18"/>
      <c r="B974" s="18"/>
      <c r="C974" s="191"/>
      <c r="D974" s="191"/>
      <c r="E974" s="18"/>
      <c r="F974" s="18"/>
      <c r="G974" s="18"/>
      <c r="H974" s="18"/>
      <c r="I974" s="18"/>
      <c r="J974" s="18"/>
      <c r="K974" s="18"/>
      <c r="L974" s="18"/>
      <c r="M974" s="18"/>
      <c r="N974" s="18"/>
      <c r="O974" s="18"/>
      <c r="P974" s="18"/>
      <c r="Q974" s="18"/>
      <c r="R974" s="18"/>
      <c r="S974" s="18"/>
      <c r="T974" s="18"/>
      <c r="U974" s="18"/>
      <c r="V974" s="18"/>
      <c r="W974" s="18"/>
      <c r="X974" s="18"/>
      <c r="Y974" s="18"/>
      <c r="Z974" s="18"/>
      <c r="AA974" s="18"/>
      <c r="AB974" s="18"/>
      <c r="AC974" s="18"/>
      <c r="AD974" s="18"/>
      <c r="AE974" s="18"/>
      <c r="AF974" s="18"/>
      <c r="AG974" s="18"/>
    </row>
    <row r="975" spans="1:33" ht="16.5" customHeight="1" x14ac:dyDescent="0.3">
      <c r="A975" s="18"/>
      <c r="B975" s="18"/>
      <c r="C975" s="191"/>
      <c r="D975" s="191"/>
      <c r="E975" s="18"/>
      <c r="F975" s="18"/>
      <c r="G975" s="18"/>
      <c r="H975" s="18"/>
      <c r="I975" s="18"/>
      <c r="J975" s="18"/>
      <c r="K975" s="18"/>
      <c r="L975" s="18"/>
      <c r="M975" s="18"/>
      <c r="N975" s="18"/>
      <c r="O975" s="18"/>
      <c r="P975" s="18"/>
      <c r="Q975" s="18"/>
      <c r="R975" s="18"/>
      <c r="S975" s="18"/>
      <c r="T975" s="18"/>
      <c r="U975" s="18"/>
      <c r="V975" s="18"/>
      <c r="W975" s="18"/>
      <c r="X975" s="18"/>
      <c r="Y975" s="18"/>
      <c r="Z975" s="18"/>
      <c r="AA975" s="18"/>
      <c r="AB975" s="18"/>
      <c r="AC975" s="18"/>
      <c r="AD975" s="18"/>
      <c r="AE975" s="18"/>
      <c r="AF975" s="18"/>
      <c r="AG975" s="18"/>
    </row>
    <row r="976" spans="1:33" ht="16.5" customHeight="1" x14ac:dyDescent="0.3">
      <c r="A976" s="18"/>
      <c r="B976" s="18"/>
      <c r="C976" s="191"/>
      <c r="D976" s="191"/>
      <c r="E976" s="18"/>
      <c r="F976" s="18"/>
      <c r="G976" s="18"/>
      <c r="H976" s="18"/>
      <c r="I976" s="18"/>
      <c r="J976" s="18"/>
      <c r="K976" s="18"/>
      <c r="L976" s="18"/>
      <c r="M976" s="18"/>
      <c r="N976" s="18"/>
      <c r="O976" s="18"/>
      <c r="P976" s="18"/>
      <c r="Q976" s="18"/>
      <c r="R976" s="18"/>
      <c r="S976" s="18"/>
      <c r="T976" s="18"/>
      <c r="U976" s="18"/>
      <c r="V976" s="18"/>
      <c r="W976" s="18"/>
      <c r="X976" s="18"/>
      <c r="Y976" s="18"/>
      <c r="Z976" s="18"/>
      <c r="AA976" s="18"/>
      <c r="AB976" s="18"/>
      <c r="AC976" s="18"/>
      <c r="AD976" s="18"/>
      <c r="AE976" s="18"/>
      <c r="AF976" s="18"/>
      <c r="AG976" s="18"/>
    </row>
    <row r="977" spans="1:33" ht="16.5" customHeight="1" x14ac:dyDescent="0.3">
      <c r="A977" s="18"/>
      <c r="B977" s="18"/>
      <c r="C977" s="191"/>
      <c r="D977" s="191"/>
      <c r="E977" s="18"/>
      <c r="F977" s="18"/>
      <c r="G977" s="18"/>
      <c r="H977" s="18"/>
      <c r="I977" s="18"/>
      <c r="J977" s="18"/>
      <c r="K977" s="18"/>
      <c r="L977" s="18"/>
      <c r="M977" s="18"/>
      <c r="N977" s="18"/>
      <c r="O977" s="18"/>
      <c r="P977" s="18"/>
      <c r="Q977" s="18"/>
      <c r="R977" s="18"/>
      <c r="S977" s="18"/>
      <c r="T977" s="18"/>
      <c r="U977" s="18"/>
      <c r="V977" s="18"/>
      <c r="W977" s="18"/>
      <c r="X977" s="18"/>
      <c r="Y977" s="18"/>
      <c r="Z977" s="18"/>
      <c r="AA977" s="18"/>
      <c r="AB977" s="18"/>
      <c r="AC977" s="18"/>
      <c r="AD977" s="18"/>
      <c r="AE977" s="18"/>
      <c r="AF977" s="18"/>
      <c r="AG977" s="18"/>
    </row>
    <row r="978" spans="1:33" ht="16.5" customHeight="1" x14ac:dyDescent="0.3">
      <c r="A978" s="18"/>
      <c r="B978" s="18"/>
      <c r="C978" s="191"/>
      <c r="D978" s="191"/>
      <c r="E978" s="18"/>
      <c r="F978" s="18"/>
      <c r="G978" s="18"/>
      <c r="H978" s="18"/>
      <c r="I978" s="18"/>
      <c r="J978" s="18"/>
      <c r="K978" s="18"/>
      <c r="L978" s="18"/>
      <c r="M978" s="18"/>
      <c r="N978" s="18"/>
      <c r="O978" s="18"/>
      <c r="P978" s="18"/>
      <c r="Q978" s="18"/>
      <c r="R978" s="18"/>
      <c r="S978" s="18"/>
      <c r="T978" s="18"/>
      <c r="U978" s="18"/>
      <c r="V978" s="18"/>
      <c r="W978" s="18"/>
      <c r="X978" s="18"/>
      <c r="Y978" s="18"/>
      <c r="Z978" s="18"/>
      <c r="AA978" s="18"/>
      <c r="AB978" s="18"/>
      <c r="AC978" s="18"/>
      <c r="AD978" s="18"/>
      <c r="AE978" s="18"/>
      <c r="AF978" s="18"/>
      <c r="AG978" s="18"/>
    </row>
    <row r="979" spans="1:33" ht="16.5" customHeight="1" x14ac:dyDescent="0.3">
      <c r="A979" s="18"/>
      <c r="B979" s="18"/>
      <c r="C979" s="191"/>
      <c r="D979" s="191"/>
      <c r="E979" s="18"/>
      <c r="F979" s="18"/>
      <c r="G979" s="18"/>
      <c r="H979" s="18"/>
      <c r="I979" s="18"/>
      <c r="J979" s="18"/>
      <c r="K979" s="18"/>
      <c r="L979" s="18"/>
      <c r="M979" s="18"/>
      <c r="N979" s="18"/>
      <c r="O979" s="18"/>
      <c r="P979" s="18"/>
      <c r="Q979" s="18"/>
      <c r="R979" s="18"/>
      <c r="S979" s="18"/>
      <c r="T979" s="18"/>
      <c r="U979" s="18"/>
      <c r="V979" s="18"/>
      <c r="W979" s="18"/>
      <c r="X979" s="18"/>
      <c r="Y979" s="18"/>
      <c r="Z979" s="18"/>
      <c r="AA979" s="18"/>
      <c r="AB979" s="18"/>
      <c r="AC979" s="18"/>
      <c r="AD979" s="18"/>
      <c r="AE979" s="18"/>
      <c r="AF979" s="18"/>
      <c r="AG979" s="18"/>
    </row>
    <row r="980" spans="1:33" ht="16.5" customHeight="1" x14ac:dyDescent="0.3">
      <c r="A980" s="18"/>
      <c r="B980" s="18"/>
      <c r="C980" s="191"/>
      <c r="D980" s="191"/>
      <c r="E980" s="18"/>
      <c r="F980" s="18"/>
      <c r="G980" s="18"/>
      <c r="H980" s="18"/>
      <c r="I980" s="18"/>
      <c r="J980" s="18"/>
      <c r="K980" s="18"/>
      <c r="L980" s="18"/>
      <c r="M980" s="18"/>
      <c r="N980" s="18"/>
      <c r="O980" s="18"/>
      <c r="P980" s="18"/>
      <c r="Q980" s="18"/>
      <c r="R980" s="18"/>
      <c r="S980" s="18"/>
      <c r="T980" s="18"/>
      <c r="U980" s="18"/>
      <c r="V980" s="18"/>
      <c r="W980" s="18"/>
      <c r="X980" s="18"/>
      <c r="Y980" s="18"/>
      <c r="Z980" s="18"/>
      <c r="AA980" s="18"/>
      <c r="AB980" s="18"/>
      <c r="AC980" s="18"/>
      <c r="AD980" s="18"/>
      <c r="AE980" s="18"/>
      <c r="AF980" s="18"/>
      <c r="AG980" s="18"/>
    </row>
    <row r="981" spans="1:33" ht="16.5" customHeight="1" x14ac:dyDescent="0.3">
      <c r="A981" s="18"/>
      <c r="B981" s="18"/>
      <c r="C981" s="191"/>
      <c r="D981" s="191"/>
      <c r="E981" s="18"/>
      <c r="F981" s="18"/>
      <c r="G981" s="18"/>
      <c r="H981" s="18"/>
      <c r="I981" s="18"/>
      <c r="J981" s="18"/>
      <c r="K981" s="18"/>
      <c r="L981" s="18"/>
      <c r="M981" s="18"/>
      <c r="N981" s="18"/>
      <c r="O981" s="18"/>
      <c r="P981" s="18"/>
      <c r="Q981" s="18"/>
      <c r="R981" s="18"/>
      <c r="S981" s="18"/>
      <c r="T981" s="18"/>
      <c r="U981" s="18"/>
      <c r="V981" s="18"/>
      <c r="W981" s="18"/>
      <c r="X981" s="18"/>
      <c r="Y981" s="18"/>
      <c r="Z981" s="18"/>
      <c r="AA981" s="18"/>
      <c r="AB981" s="18"/>
      <c r="AC981" s="18"/>
      <c r="AD981" s="18"/>
      <c r="AE981" s="18"/>
      <c r="AF981" s="18"/>
      <c r="AG981" s="18"/>
    </row>
    <row r="982" spans="1:33" ht="16.5" customHeight="1" x14ac:dyDescent="0.3">
      <c r="A982" s="18"/>
      <c r="B982" s="18"/>
      <c r="C982" s="191"/>
      <c r="D982" s="191"/>
      <c r="E982" s="18"/>
      <c r="F982" s="18"/>
      <c r="G982" s="18"/>
      <c r="H982" s="18"/>
      <c r="I982" s="18"/>
      <c r="J982" s="18"/>
      <c r="K982" s="18"/>
      <c r="L982" s="18"/>
      <c r="M982" s="18"/>
      <c r="N982" s="18"/>
      <c r="O982" s="18"/>
      <c r="P982" s="18"/>
      <c r="Q982" s="18"/>
      <c r="R982" s="18"/>
      <c r="S982" s="18"/>
      <c r="T982" s="18"/>
      <c r="U982" s="18"/>
      <c r="V982" s="18"/>
      <c r="W982" s="18"/>
      <c r="X982" s="18"/>
      <c r="Y982" s="18"/>
      <c r="Z982" s="18"/>
      <c r="AA982" s="18"/>
      <c r="AB982" s="18"/>
      <c r="AC982" s="18"/>
      <c r="AD982" s="18"/>
      <c r="AE982" s="18"/>
      <c r="AF982" s="18"/>
      <c r="AG982" s="18"/>
    </row>
    <row r="983" spans="1:33" ht="16.5" customHeight="1" x14ac:dyDescent="0.3">
      <c r="A983" s="18"/>
      <c r="B983" s="18"/>
      <c r="C983" s="191"/>
      <c r="D983" s="191"/>
      <c r="E983" s="18"/>
      <c r="F983" s="18"/>
      <c r="G983" s="18"/>
      <c r="H983" s="18"/>
      <c r="I983" s="18"/>
      <c r="J983" s="18"/>
      <c r="K983" s="18"/>
      <c r="L983" s="18"/>
      <c r="M983" s="18"/>
      <c r="N983" s="18"/>
      <c r="O983" s="18"/>
      <c r="P983" s="18"/>
      <c r="Q983" s="18"/>
      <c r="R983" s="18"/>
      <c r="S983" s="18"/>
      <c r="T983" s="18"/>
      <c r="U983" s="18"/>
      <c r="V983" s="18"/>
      <c r="W983" s="18"/>
      <c r="X983" s="18"/>
      <c r="Y983" s="18"/>
      <c r="Z983" s="18"/>
      <c r="AA983" s="18"/>
      <c r="AB983" s="18"/>
      <c r="AC983" s="18"/>
      <c r="AD983" s="18"/>
      <c r="AE983" s="18"/>
      <c r="AF983" s="18"/>
      <c r="AG983" s="18"/>
    </row>
    <row r="984" spans="1:33" ht="16.5" customHeight="1" x14ac:dyDescent="0.3">
      <c r="A984" s="18"/>
      <c r="B984" s="18"/>
      <c r="C984" s="191"/>
      <c r="D984" s="191"/>
      <c r="E984" s="18"/>
      <c r="F984" s="18"/>
      <c r="G984" s="18"/>
      <c r="H984" s="18"/>
      <c r="I984" s="18"/>
      <c r="J984" s="18"/>
      <c r="K984" s="18"/>
      <c r="L984" s="18"/>
      <c r="M984" s="18"/>
      <c r="N984" s="18"/>
      <c r="O984" s="18"/>
      <c r="P984" s="18"/>
      <c r="Q984" s="18"/>
      <c r="R984" s="18"/>
      <c r="S984" s="18"/>
      <c r="T984" s="18"/>
      <c r="U984" s="18"/>
      <c r="V984" s="18"/>
      <c r="W984" s="18"/>
      <c r="X984" s="18"/>
      <c r="Y984" s="18"/>
      <c r="Z984" s="18"/>
      <c r="AA984" s="18"/>
      <c r="AB984" s="18"/>
      <c r="AC984" s="18"/>
      <c r="AD984" s="18"/>
      <c r="AE984" s="18"/>
      <c r="AF984" s="18"/>
      <c r="AG984" s="18"/>
    </row>
    <row r="985" spans="1:33" ht="16.5" customHeight="1" x14ac:dyDescent="0.3">
      <c r="A985" s="18"/>
      <c r="B985" s="18"/>
      <c r="C985" s="191"/>
      <c r="D985" s="191"/>
      <c r="E985" s="18"/>
      <c r="F985" s="18"/>
      <c r="G985" s="18"/>
      <c r="H985" s="18"/>
      <c r="I985" s="18"/>
      <c r="J985" s="18"/>
      <c r="K985" s="18"/>
      <c r="L985" s="18"/>
      <c r="M985" s="18"/>
      <c r="N985" s="18"/>
      <c r="O985" s="18"/>
      <c r="P985" s="18"/>
      <c r="Q985" s="18"/>
      <c r="R985" s="18"/>
      <c r="S985" s="18"/>
      <c r="T985" s="18"/>
      <c r="U985" s="18"/>
      <c r="V985" s="18"/>
      <c r="W985" s="18"/>
      <c r="X985" s="18"/>
      <c r="Y985" s="18"/>
      <c r="Z985" s="18"/>
      <c r="AA985" s="18"/>
      <c r="AB985" s="18"/>
      <c r="AC985" s="18"/>
      <c r="AD985" s="18"/>
      <c r="AE985" s="18"/>
      <c r="AF985" s="18"/>
      <c r="AG985" s="18"/>
    </row>
    <row r="986" spans="1:33" ht="16.5" customHeight="1" x14ac:dyDescent="0.3">
      <c r="A986" s="18"/>
      <c r="B986" s="18"/>
      <c r="C986" s="191"/>
      <c r="D986" s="191"/>
      <c r="E986" s="18"/>
      <c r="F986" s="18"/>
      <c r="G986" s="18"/>
      <c r="H986" s="18"/>
      <c r="I986" s="18"/>
      <c r="J986" s="18"/>
      <c r="K986" s="18"/>
      <c r="L986" s="18"/>
      <c r="M986" s="18"/>
      <c r="N986" s="18"/>
      <c r="O986" s="18"/>
      <c r="P986" s="18"/>
      <c r="Q986" s="18"/>
      <c r="R986" s="18"/>
      <c r="S986" s="18"/>
      <c r="T986" s="18"/>
      <c r="U986" s="18"/>
      <c r="V986" s="18"/>
      <c r="W986" s="18"/>
      <c r="X986" s="18"/>
      <c r="Y986" s="18"/>
      <c r="Z986" s="18"/>
      <c r="AA986" s="18"/>
      <c r="AB986" s="18"/>
      <c r="AC986" s="18"/>
      <c r="AD986" s="18"/>
      <c r="AE986" s="18"/>
      <c r="AF986" s="18"/>
      <c r="AG986" s="18"/>
    </row>
    <row r="987" spans="1:33" ht="16.5" customHeight="1" x14ac:dyDescent="0.3">
      <c r="A987" s="18"/>
      <c r="B987" s="18"/>
      <c r="C987" s="191"/>
      <c r="D987" s="191"/>
      <c r="E987" s="18"/>
      <c r="F987" s="18"/>
      <c r="G987" s="18"/>
      <c r="H987" s="18"/>
      <c r="I987" s="18"/>
      <c r="J987" s="18"/>
      <c r="K987" s="18"/>
      <c r="L987" s="18"/>
      <c r="M987" s="18"/>
      <c r="N987" s="18"/>
      <c r="O987" s="18"/>
      <c r="P987" s="18"/>
      <c r="Q987" s="18"/>
      <c r="R987" s="18"/>
      <c r="S987" s="18"/>
      <c r="T987" s="18"/>
      <c r="U987" s="18"/>
      <c r="V987" s="18"/>
      <c r="W987" s="18"/>
      <c r="X987" s="18"/>
      <c r="Y987" s="18"/>
      <c r="Z987" s="18"/>
      <c r="AA987" s="18"/>
      <c r="AB987" s="18"/>
      <c r="AC987" s="18"/>
      <c r="AD987" s="18"/>
      <c r="AE987" s="18"/>
      <c r="AF987" s="18"/>
      <c r="AG987" s="18"/>
    </row>
    <row r="988" spans="1:33" ht="16.5" customHeight="1" x14ac:dyDescent="0.3">
      <c r="A988" s="18"/>
      <c r="B988" s="18"/>
      <c r="C988" s="191"/>
      <c r="D988" s="191"/>
      <c r="E988" s="18"/>
      <c r="F988" s="18"/>
      <c r="G988" s="18"/>
      <c r="H988" s="18"/>
      <c r="I988" s="18"/>
      <c r="J988" s="18"/>
      <c r="K988" s="18"/>
      <c r="L988" s="18"/>
      <c r="M988" s="18"/>
      <c r="N988" s="18"/>
      <c r="O988" s="18"/>
      <c r="P988" s="18"/>
      <c r="Q988" s="18"/>
      <c r="R988" s="18"/>
      <c r="S988" s="18"/>
      <c r="T988" s="18"/>
      <c r="U988" s="18"/>
      <c r="V988" s="18"/>
      <c r="W988" s="18"/>
      <c r="X988" s="18"/>
      <c r="Y988" s="18"/>
      <c r="Z988" s="18"/>
      <c r="AA988" s="18"/>
      <c r="AB988" s="18"/>
      <c r="AC988" s="18"/>
      <c r="AD988" s="18"/>
      <c r="AE988" s="18"/>
      <c r="AF988" s="18"/>
      <c r="AG988" s="18"/>
    </row>
    <row r="989" spans="1:33" ht="16.5" customHeight="1" x14ac:dyDescent="0.3">
      <c r="A989" s="18"/>
      <c r="B989" s="18"/>
      <c r="C989" s="191"/>
      <c r="D989" s="191"/>
      <c r="E989" s="18"/>
      <c r="F989" s="18"/>
      <c r="G989" s="18"/>
      <c r="H989" s="18"/>
      <c r="I989" s="18"/>
      <c r="J989" s="18"/>
      <c r="K989" s="18"/>
      <c r="L989" s="18"/>
      <c r="M989" s="18"/>
      <c r="N989" s="18"/>
      <c r="O989" s="18"/>
      <c r="P989" s="18"/>
      <c r="Q989" s="18"/>
      <c r="R989" s="18"/>
      <c r="S989" s="18"/>
      <c r="T989" s="18"/>
      <c r="U989" s="18"/>
      <c r="V989" s="18"/>
      <c r="W989" s="18"/>
      <c r="X989" s="18"/>
      <c r="Y989" s="18"/>
      <c r="Z989" s="18"/>
      <c r="AA989" s="18"/>
      <c r="AB989" s="18"/>
      <c r="AC989" s="18"/>
      <c r="AD989" s="18"/>
      <c r="AE989" s="18"/>
      <c r="AF989" s="18"/>
      <c r="AG989" s="18"/>
    </row>
    <row r="990" spans="1:33" ht="16.5" customHeight="1" x14ac:dyDescent="0.3">
      <c r="A990" s="18"/>
      <c r="B990" s="18"/>
      <c r="C990" s="191"/>
      <c r="D990" s="191"/>
      <c r="E990" s="18"/>
      <c r="F990" s="18"/>
      <c r="G990" s="18"/>
      <c r="H990" s="18"/>
      <c r="I990" s="18"/>
      <c r="J990" s="18"/>
      <c r="K990" s="18"/>
      <c r="L990" s="18"/>
      <c r="M990" s="18"/>
      <c r="N990" s="18"/>
      <c r="O990" s="18"/>
      <c r="P990" s="18"/>
      <c r="Q990" s="18"/>
      <c r="R990" s="18"/>
      <c r="S990" s="18"/>
      <c r="T990" s="18"/>
      <c r="U990" s="18"/>
      <c r="V990" s="18"/>
      <c r="W990" s="18"/>
      <c r="X990" s="18"/>
      <c r="Y990" s="18"/>
      <c r="Z990" s="18"/>
      <c r="AA990" s="18"/>
      <c r="AB990" s="18"/>
      <c r="AC990" s="18"/>
      <c r="AD990" s="18"/>
      <c r="AE990" s="18"/>
      <c r="AF990" s="18"/>
      <c r="AG990" s="18"/>
    </row>
    <row r="991" spans="1:33" ht="16.5" customHeight="1" x14ac:dyDescent="0.3">
      <c r="A991" s="18"/>
      <c r="B991" s="18"/>
      <c r="C991" s="191"/>
      <c r="D991" s="191"/>
      <c r="E991" s="18"/>
      <c r="F991" s="18"/>
      <c r="G991" s="18"/>
      <c r="H991" s="18"/>
      <c r="I991" s="18"/>
      <c r="J991" s="18"/>
      <c r="K991" s="18"/>
      <c r="L991" s="18"/>
      <c r="M991" s="18"/>
      <c r="N991" s="18"/>
      <c r="O991" s="18"/>
      <c r="P991" s="18"/>
      <c r="Q991" s="18"/>
      <c r="R991" s="18"/>
      <c r="S991" s="18"/>
      <c r="T991" s="18"/>
      <c r="U991" s="18"/>
      <c r="V991" s="18"/>
      <c r="W991" s="18"/>
      <c r="X991" s="18"/>
      <c r="Y991" s="18"/>
      <c r="Z991" s="18"/>
      <c r="AA991" s="18"/>
      <c r="AB991" s="18"/>
      <c r="AC991" s="18"/>
      <c r="AD991" s="18"/>
      <c r="AE991" s="18"/>
      <c r="AF991" s="18"/>
      <c r="AG991" s="18"/>
    </row>
    <row r="992" spans="1:33" ht="16.5" customHeight="1" x14ac:dyDescent="0.3">
      <c r="A992" s="18"/>
      <c r="B992" s="18"/>
      <c r="C992" s="191"/>
      <c r="D992" s="191"/>
      <c r="E992" s="18"/>
      <c r="F992" s="18"/>
      <c r="G992" s="18"/>
      <c r="H992" s="18"/>
      <c r="I992" s="18"/>
      <c r="J992" s="18"/>
      <c r="K992" s="18"/>
      <c r="L992" s="18"/>
      <c r="M992" s="18"/>
      <c r="N992" s="18"/>
      <c r="O992" s="18"/>
      <c r="P992" s="18"/>
      <c r="Q992" s="18"/>
      <c r="R992" s="18"/>
      <c r="S992" s="18"/>
      <c r="T992" s="18"/>
      <c r="U992" s="18"/>
      <c r="V992" s="18"/>
      <c r="W992" s="18"/>
      <c r="X992" s="18"/>
      <c r="Y992" s="18"/>
      <c r="Z992" s="18"/>
      <c r="AA992" s="18"/>
      <c r="AB992" s="18"/>
      <c r="AC992" s="18"/>
      <c r="AD992" s="18"/>
      <c r="AE992" s="18"/>
      <c r="AF992" s="18"/>
      <c r="AG992" s="18"/>
    </row>
    <row r="993" spans="1:33" ht="16.5" customHeight="1" x14ac:dyDescent="0.3">
      <c r="A993" s="18"/>
      <c r="B993" s="18"/>
      <c r="C993" s="191"/>
      <c r="D993" s="191"/>
      <c r="E993" s="18"/>
      <c r="F993" s="18"/>
      <c r="G993" s="18"/>
      <c r="H993" s="18"/>
      <c r="I993" s="18"/>
      <c r="J993" s="18"/>
      <c r="K993" s="18"/>
      <c r="L993" s="18"/>
      <c r="M993" s="18"/>
      <c r="N993" s="18"/>
      <c r="O993" s="18"/>
      <c r="P993" s="18"/>
      <c r="Q993" s="18"/>
      <c r="R993" s="18"/>
      <c r="S993" s="18"/>
      <c r="T993" s="18"/>
      <c r="U993" s="18"/>
      <c r="V993" s="18"/>
      <c r="W993" s="18"/>
      <c r="X993" s="18"/>
      <c r="Y993" s="18"/>
      <c r="Z993" s="18"/>
      <c r="AA993" s="18"/>
      <c r="AB993" s="18"/>
      <c r="AC993" s="18"/>
      <c r="AD993" s="18"/>
      <c r="AE993" s="18"/>
      <c r="AF993" s="18"/>
      <c r="AG993" s="18"/>
    </row>
    <row r="994" spans="1:33" ht="16.5" customHeight="1" x14ac:dyDescent="0.3">
      <c r="A994" s="18"/>
      <c r="B994" s="18"/>
      <c r="C994" s="191"/>
      <c r="D994" s="191"/>
      <c r="E994" s="18"/>
      <c r="F994" s="18"/>
      <c r="G994" s="18"/>
      <c r="H994" s="18"/>
      <c r="I994" s="18"/>
      <c r="J994" s="18"/>
      <c r="K994" s="18"/>
      <c r="L994" s="18"/>
      <c r="M994" s="18"/>
      <c r="N994" s="18"/>
      <c r="O994" s="18"/>
      <c r="P994" s="18"/>
      <c r="Q994" s="18"/>
      <c r="R994" s="18"/>
      <c r="S994" s="18"/>
      <c r="T994" s="18"/>
      <c r="U994" s="18"/>
      <c r="V994" s="18"/>
      <c r="W994" s="18"/>
      <c r="X994" s="18"/>
      <c r="Y994" s="18"/>
      <c r="Z994" s="18"/>
      <c r="AA994" s="18"/>
      <c r="AB994" s="18"/>
      <c r="AC994" s="18"/>
      <c r="AD994" s="18"/>
      <c r="AE994" s="18"/>
      <c r="AF994" s="18"/>
      <c r="AG994" s="18"/>
    </row>
    <row r="995" spans="1:33" ht="16.5" customHeight="1" x14ac:dyDescent="0.3">
      <c r="A995" s="18"/>
      <c r="B995" s="18"/>
      <c r="C995" s="191"/>
      <c r="D995" s="191"/>
      <c r="E995" s="18"/>
      <c r="F995" s="18"/>
      <c r="G995" s="18"/>
      <c r="H995" s="18"/>
      <c r="I995" s="18"/>
      <c r="J995" s="18"/>
      <c r="K995" s="18"/>
      <c r="L995" s="18"/>
      <c r="M995" s="18"/>
      <c r="N995" s="18"/>
      <c r="O995" s="18"/>
      <c r="P995" s="18"/>
      <c r="Q995" s="18"/>
      <c r="R995" s="18"/>
      <c r="S995" s="18"/>
      <c r="T995" s="18"/>
      <c r="U995" s="18"/>
      <c r="V995" s="18"/>
      <c r="W995" s="18"/>
      <c r="X995" s="18"/>
      <c r="Y995" s="18"/>
      <c r="Z995" s="18"/>
      <c r="AA995" s="18"/>
      <c r="AB995" s="18"/>
      <c r="AC995" s="18"/>
      <c r="AD995" s="18"/>
      <c r="AE995" s="18"/>
      <c r="AF995" s="18"/>
      <c r="AG995" s="18"/>
    </row>
    <row r="996" spans="1:33" ht="16.5" customHeight="1" x14ac:dyDescent="0.3">
      <c r="A996" s="18"/>
      <c r="B996" s="18"/>
      <c r="C996" s="191"/>
      <c r="D996" s="191"/>
      <c r="E996" s="18"/>
      <c r="F996" s="18"/>
      <c r="G996" s="18"/>
      <c r="H996" s="18"/>
      <c r="I996" s="18"/>
      <c r="J996" s="18"/>
      <c r="K996" s="18"/>
      <c r="L996" s="18"/>
      <c r="M996" s="18"/>
      <c r="N996" s="18"/>
      <c r="O996" s="18"/>
      <c r="P996" s="18"/>
      <c r="Q996" s="18"/>
      <c r="R996" s="18"/>
      <c r="S996" s="18"/>
      <c r="T996" s="18"/>
      <c r="U996" s="18"/>
      <c r="V996" s="18"/>
      <c r="W996" s="18"/>
      <c r="X996" s="18"/>
      <c r="Y996" s="18"/>
      <c r="Z996" s="18"/>
      <c r="AA996" s="18"/>
      <c r="AB996" s="18"/>
      <c r="AC996" s="18"/>
      <c r="AD996" s="18"/>
      <c r="AE996" s="18"/>
      <c r="AF996" s="18"/>
      <c r="AG996" s="18"/>
    </row>
    <row r="997" spans="1:33" ht="16.5" customHeight="1" x14ac:dyDescent="0.3">
      <c r="A997" s="18"/>
      <c r="B997" s="18"/>
      <c r="C997" s="191"/>
      <c r="D997" s="191"/>
      <c r="E997" s="18"/>
      <c r="F997" s="18"/>
      <c r="G997" s="18"/>
      <c r="H997" s="18"/>
      <c r="I997" s="18"/>
      <c r="J997" s="18"/>
      <c r="K997" s="18"/>
      <c r="L997" s="18"/>
      <c r="M997" s="18"/>
      <c r="N997" s="18"/>
      <c r="O997" s="18"/>
      <c r="P997" s="18"/>
      <c r="Q997" s="18"/>
      <c r="R997" s="18"/>
      <c r="S997" s="18"/>
      <c r="T997" s="18"/>
      <c r="U997" s="18"/>
      <c r="V997" s="18"/>
      <c r="W997" s="18"/>
      <c r="X997" s="18"/>
      <c r="Y997" s="18"/>
      <c r="Z997" s="18"/>
      <c r="AA997" s="18"/>
      <c r="AB997" s="18"/>
      <c r="AC997" s="18"/>
      <c r="AD997" s="18"/>
      <c r="AE997" s="18"/>
      <c r="AF997" s="18"/>
      <c r="AG997" s="18"/>
    </row>
    <row r="998" spans="1:33" ht="16.5" customHeight="1" x14ac:dyDescent="0.3">
      <c r="A998" s="18"/>
      <c r="B998" s="18"/>
      <c r="C998" s="191"/>
      <c r="D998" s="191"/>
      <c r="E998" s="18"/>
      <c r="F998" s="18"/>
      <c r="G998" s="18"/>
      <c r="H998" s="18"/>
      <c r="I998" s="18"/>
      <c r="J998" s="18"/>
      <c r="K998" s="18"/>
      <c r="L998" s="18"/>
      <c r="M998" s="18"/>
      <c r="N998" s="18"/>
      <c r="O998" s="18"/>
      <c r="P998" s="18"/>
      <c r="Q998" s="18"/>
      <c r="R998" s="18"/>
      <c r="S998" s="18"/>
      <c r="T998" s="18"/>
      <c r="U998" s="18"/>
      <c r="V998" s="18"/>
      <c r="W998" s="18"/>
      <c r="X998" s="18"/>
      <c r="Y998" s="18"/>
      <c r="Z998" s="18"/>
      <c r="AA998" s="18"/>
      <c r="AB998" s="18"/>
      <c r="AC998" s="18"/>
      <c r="AD998" s="18"/>
      <c r="AE998" s="18"/>
      <c r="AF998" s="18"/>
      <c r="AG998" s="18"/>
    </row>
    <row r="999" spans="1:33" ht="16.5" customHeight="1" x14ac:dyDescent="0.3">
      <c r="A999" s="18"/>
      <c r="B999" s="18"/>
      <c r="C999" s="191"/>
      <c r="D999" s="191"/>
      <c r="E999" s="18"/>
      <c r="F999" s="18"/>
      <c r="G999" s="18"/>
      <c r="H999" s="18"/>
      <c r="I999" s="18"/>
      <c r="J999" s="18"/>
      <c r="K999" s="18"/>
      <c r="L999" s="18"/>
      <c r="M999" s="18"/>
      <c r="N999" s="18"/>
      <c r="O999" s="18"/>
      <c r="P999" s="18"/>
      <c r="Q999" s="18"/>
      <c r="R999" s="18"/>
      <c r="S999" s="18"/>
      <c r="T999" s="18"/>
      <c r="U999" s="18"/>
      <c r="V999" s="18"/>
      <c r="W999" s="18"/>
      <c r="X999" s="18"/>
      <c r="Y999" s="18"/>
      <c r="Z999" s="18"/>
      <c r="AA999" s="18"/>
      <c r="AB999" s="18"/>
      <c r="AC999" s="18"/>
      <c r="AD999" s="18"/>
      <c r="AE999" s="18"/>
      <c r="AF999" s="18"/>
      <c r="AG999" s="18"/>
    </row>
    <row r="1000" spans="1:33" ht="16.5" customHeight="1" x14ac:dyDescent="0.3">
      <c r="A1000" s="18"/>
      <c r="B1000" s="18"/>
      <c r="C1000" s="191"/>
      <c r="D1000" s="191"/>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c r="AA1000" s="18"/>
      <c r="AB1000" s="18"/>
      <c r="AC1000" s="18"/>
      <c r="AD1000" s="18"/>
      <c r="AE1000" s="18"/>
      <c r="AF1000" s="18"/>
      <c r="AG1000" s="18"/>
    </row>
  </sheetData>
  <mergeCells count="255">
    <mergeCell ref="A2:C2"/>
    <mergeCell ref="D2:L2"/>
    <mergeCell ref="M2:M3"/>
    <mergeCell ref="A3:C6"/>
    <mergeCell ref="D3:L4"/>
    <mergeCell ref="D5:L5"/>
    <mergeCell ref="D6:L6"/>
    <mergeCell ref="D12:D14"/>
    <mergeCell ref="E12:E14"/>
    <mergeCell ref="F12:F14"/>
    <mergeCell ref="G12:G14"/>
    <mergeCell ref="H12:H14"/>
    <mergeCell ref="I12:I14"/>
    <mergeCell ref="J12:J14"/>
    <mergeCell ref="K12:K14"/>
    <mergeCell ref="L12:L14"/>
    <mergeCell ref="M12:M14"/>
    <mergeCell ref="B10:C10"/>
    <mergeCell ref="B12:B14"/>
    <mergeCell ref="C12:C14"/>
    <mergeCell ref="K15:K17"/>
    <mergeCell ref="L15:L17"/>
    <mergeCell ref="M15:M17"/>
    <mergeCell ref="B18:B20"/>
    <mergeCell ref="C18:C20"/>
    <mergeCell ref="D18:D20"/>
    <mergeCell ref="E18:E20"/>
    <mergeCell ref="F18:F20"/>
    <mergeCell ref="G18:G20"/>
    <mergeCell ref="H18:H20"/>
    <mergeCell ref="I18:I20"/>
    <mergeCell ref="J18:J20"/>
    <mergeCell ref="K18:K20"/>
    <mergeCell ref="L18:L20"/>
    <mergeCell ref="M18:M20"/>
    <mergeCell ref="B15:B17"/>
    <mergeCell ref="C15:C17"/>
    <mergeCell ref="D15:D17"/>
    <mergeCell ref="E15:E17"/>
    <mergeCell ref="F15:F17"/>
    <mergeCell ref="G15:G17"/>
    <mergeCell ref="H15:H17"/>
    <mergeCell ref="I15:I17"/>
    <mergeCell ref="J15:J17"/>
    <mergeCell ref="K21:K23"/>
    <mergeCell ref="L21:L23"/>
    <mergeCell ref="M21:M23"/>
    <mergeCell ref="B24:B26"/>
    <mergeCell ref="C24:C26"/>
    <mergeCell ref="D24:D26"/>
    <mergeCell ref="E24:E26"/>
    <mergeCell ref="F24:F26"/>
    <mergeCell ref="G24:G26"/>
    <mergeCell ref="H24:H26"/>
    <mergeCell ref="I24:I26"/>
    <mergeCell ref="J24:J26"/>
    <mergeCell ref="K24:K26"/>
    <mergeCell ref="L24:L26"/>
    <mergeCell ref="M24:M26"/>
    <mergeCell ref="B21:B23"/>
    <mergeCell ref="C21:C23"/>
    <mergeCell ref="D21:D23"/>
    <mergeCell ref="E21:E23"/>
    <mergeCell ref="F21:F23"/>
    <mergeCell ref="G21:G23"/>
    <mergeCell ref="H21:H23"/>
    <mergeCell ref="I21:I23"/>
    <mergeCell ref="J21:J23"/>
    <mergeCell ref="K27:K29"/>
    <mergeCell ref="L27:L29"/>
    <mergeCell ref="M27:M29"/>
    <mergeCell ref="B30:B32"/>
    <mergeCell ref="C30:C32"/>
    <mergeCell ref="D30:D32"/>
    <mergeCell ref="E30:E32"/>
    <mergeCell ref="F30:F32"/>
    <mergeCell ref="G30:G32"/>
    <mergeCell ref="H30:H32"/>
    <mergeCell ref="I30:I32"/>
    <mergeCell ref="J30:J32"/>
    <mergeCell ref="K30:K32"/>
    <mergeCell ref="L30:L32"/>
    <mergeCell ref="M30:M32"/>
    <mergeCell ref="B27:B29"/>
    <mergeCell ref="C27:C29"/>
    <mergeCell ref="D27:D29"/>
    <mergeCell ref="E27:E29"/>
    <mergeCell ref="F27:F29"/>
    <mergeCell ref="G27:G29"/>
    <mergeCell ref="H27:H29"/>
    <mergeCell ref="I27:I29"/>
    <mergeCell ref="J27:J29"/>
    <mergeCell ref="B33:B35"/>
    <mergeCell ref="C33:C35"/>
    <mergeCell ref="D33:D35"/>
    <mergeCell ref="E33:E35"/>
    <mergeCell ref="F33:F35"/>
    <mergeCell ref="G33:G35"/>
    <mergeCell ref="H33:H35"/>
    <mergeCell ref="I33:I35"/>
    <mergeCell ref="J33:J35"/>
    <mergeCell ref="K33:K35"/>
    <mergeCell ref="L33:L35"/>
    <mergeCell ref="M33:M35"/>
    <mergeCell ref="B36:B38"/>
    <mergeCell ref="C36:C38"/>
    <mergeCell ref="F60:F62"/>
    <mergeCell ref="G60:G62"/>
    <mergeCell ref="H60:H62"/>
    <mergeCell ref="I60:I62"/>
    <mergeCell ref="J60:J62"/>
    <mergeCell ref="K60:K62"/>
    <mergeCell ref="L60:L62"/>
    <mergeCell ref="M60:M62"/>
    <mergeCell ref="E36:E38"/>
    <mergeCell ref="F36:F38"/>
    <mergeCell ref="G36:G38"/>
    <mergeCell ref="H36:H38"/>
    <mergeCell ref="I36:I38"/>
    <mergeCell ref="J36:J38"/>
    <mergeCell ref="K36:K38"/>
    <mergeCell ref="L36:L38"/>
    <mergeCell ref="M36:M38"/>
    <mergeCell ref="B39:B41"/>
    <mergeCell ref="C39:C41"/>
    <mergeCell ref="K63:K65"/>
    <mergeCell ref="L63:L65"/>
    <mergeCell ref="M63:M65"/>
    <mergeCell ref="B66:B68"/>
    <mergeCell ref="C66:C68"/>
    <mergeCell ref="D66:D68"/>
    <mergeCell ref="E66:E68"/>
    <mergeCell ref="F66:F68"/>
    <mergeCell ref="G66:G68"/>
    <mergeCell ref="H66:H68"/>
    <mergeCell ref="I66:I68"/>
    <mergeCell ref="B63:B65"/>
    <mergeCell ref="C63:C65"/>
    <mergeCell ref="D63:D65"/>
    <mergeCell ref="E63:E65"/>
    <mergeCell ref="F63:F65"/>
    <mergeCell ref="G63:G65"/>
    <mergeCell ref="H63:H65"/>
    <mergeCell ref="I63:I65"/>
    <mergeCell ref="J63:J65"/>
    <mergeCell ref="L69:L71"/>
    <mergeCell ref="M69:M71"/>
    <mergeCell ref="A7:M7"/>
    <mergeCell ref="A9:M9"/>
    <mergeCell ref="A10:A11"/>
    <mergeCell ref="D10:D11"/>
    <mergeCell ref="E10:E11"/>
    <mergeCell ref="F10:M10"/>
    <mergeCell ref="A12:A71"/>
    <mergeCell ref="J66:J68"/>
    <mergeCell ref="K66:K68"/>
    <mergeCell ref="L66:L68"/>
    <mergeCell ref="M66:M68"/>
    <mergeCell ref="B69:B71"/>
    <mergeCell ref="C69:C71"/>
    <mergeCell ref="D69:D71"/>
    <mergeCell ref="E69:E71"/>
    <mergeCell ref="F69:F71"/>
    <mergeCell ref="G69:G71"/>
    <mergeCell ref="H69:H71"/>
    <mergeCell ref="I69:I71"/>
    <mergeCell ref="J69:J71"/>
    <mergeCell ref="K69:K71"/>
    <mergeCell ref="D36:D38"/>
    <mergeCell ref="M39:M41"/>
    <mergeCell ref="B42:B44"/>
    <mergeCell ref="C42:C44"/>
    <mergeCell ref="D42:D44"/>
    <mergeCell ref="E42:E44"/>
    <mergeCell ref="F42:F44"/>
    <mergeCell ref="G42:G44"/>
    <mergeCell ref="H42:H44"/>
    <mergeCell ref="I42:I44"/>
    <mergeCell ref="J42:J44"/>
    <mergeCell ref="K42:K44"/>
    <mergeCell ref="L42:L44"/>
    <mergeCell ref="M42:M44"/>
    <mergeCell ref="D39:D41"/>
    <mergeCell ref="E39:E41"/>
    <mergeCell ref="F39:F41"/>
    <mergeCell ref="G39:G41"/>
    <mergeCell ref="H39:H41"/>
    <mergeCell ref="I39:I41"/>
    <mergeCell ref="J39:J41"/>
    <mergeCell ref="K39:K41"/>
    <mergeCell ref="L39:L41"/>
    <mergeCell ref="K45:K47"/>
    <mergeCell ref="L45:L47"/>
    <mergeCell ref="M45:M47"/>
    <mergeCell ref="B48:B50"/>
    <mergeCell ref="C48:C50"/>
    <mergeCell ref="D48:D50"/>
    <mergeCell ref="E48:E50"/>
    <mergeCell ref="F48:F50"/>
    <mergeCell ref="G48:G50"/>
    <mergeCell ref="H48:H50"/>
    <mergeCell ref="I48:I50"/>
    <mergeCell ref="J48:J50"/>
    <mergeCell ref="K48:K50"/>
    <mergeCell ref="L48:L50"/>
    <mergeCell ref="M48:M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K57:K59"/>
    <mergeCell ref="L57:L59"/>
    <mergeCell ref="M57:M59"/>
    <mergeCell ref="B60:B62"/>
    <mergeCell ref="C60:C62"/>
    <mergeCell ref="D60:D62"/>
    <mergeCell ref="E60:E62"/>
    <mergeCell ref="B57:B59"/>
    <mergeCell ref="C57:C59"/>
    <mergeCell ref="D57:D59"/>
    <mergeCell ref="E57:E59"/>
    <mergeCell ref="F57:F59"/>
    <mergeCell ref="G57:G59"/>
    <mergeCell ref="H57:H59"/>
    <mergeCell ref="I57:I59"/>
    <mergeCell ref="J57:J59"/>
  </mergeCells>
  <conditionalFormatting sqref="F12:M71">
    <cfRule type="containsText" dxfId="3" priority="1" operator="containsText" text="No">
      <formula>NOT(ISERROR(SEARCH(("No"),(F12))))</formula>
    </cfRule>
  </conditionalFormatting>
  <pageMargins left="0.7" right="0.7" top="0.75" bottom="0.75" header="0" footer="0"/>
  <pageSetup orientation="portrait"/>
  <colBreaks count="1" manualBreakCount="1">
    <brk id="13" man="1"/>
  </colBreaks>
  <drawing r:id="rId1"/>
  <legacyDrawing r:id="rId2"/>
  <extLst>
    <ext xmlns:x14="http://schemas.microsoft.com/office/spreadsheetml/2009/9/main" uri="{CCE6A557-97BC-4b89-ADB6-D9C93CAAB3DF}">
      <x14:dataValidations xmlns:xm="http://schemas.microsoft.com/office/excel/2006/main" count="2">
        <x14:dataValidation type="list" allowBlank="1" showErrorMessage="1">
          <x14:formula1>
            <xm:f>'Opciones Tratamiento'!$D$38:$D$39</xm:f>
          </x14:formula1>
          <xm:sqref>H12 H69 H66 H63 H60 H57 H54 H51 H48 H45 H42 H39 H36 H33 H30 H27 H24 H21 H18 H15</xm:sqref>
        </x14:dataValidation>
        <x14:dataValidation type="list" allowBlank="1" showErrorMessage="1">
          <x14:formula1>
            <xm:f>'Opciones Tratamiento'!$D$33:$D$35</xm:f>
          </x14:formula1>
          <xm:sqref>E12 E69 E66 E63 E60 E57 E54 E51 E48 E45 E42 E39 E36 E33 E30 E27 E24 E21 E18 E15</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000"/>
  <sheetViews>
    <sheetView zoomScale="40" zoomScaleNormal="40" workbookViewId="0">
      <selection activeCell="D3" sqref="D3:L4"/>
    </sheetView>
  </sheetViews>
  <sheetFormatPr baseColWidth="10" defaultColWidth="14.42578125" defaultRowHeight="15" customHeight="1" x14ac:dyDescent="0.25"/>
  <cols>
    <col min="1" max="1" width="80.7109375" customWidth="1"/>
    <col min="2" max="2" width="20.5703125" customWidth="1"/>
    <col min="3" max="3" width="90.85546875" style="182" customWidth="1"/>
    <col min="4" max="4" width="133.7109375" style="182" customWidth="1"/>
    <col min="5" max="5" width="42.5703125" customWidth="1"/>
    <col min="6" max="6" width="90.85546875" customWidth="1"/>
    <col min="7" max="8" width="48" customWidth="1"/>
    <col min="9" max="10" width="90.85546875" customWidth="1"/>
    <col min="11" max="11" width="39.28515625" customWidth="1"/>
    <col min="12" max="12" width="40.140625" customWidth="1"/>
    <col min="13" max="13" width="72.7109375" customWidth="1"/>
    <col min="14" max="14" width="3.28515625" customWidth="1"/>
    <col min="15" max="15" width="35.85546875" customWidth="1"/>
    <col min="16" max="33" width="11.42578125" customWidth="1"/>
  </cols>
  <sheetData>
    <row r="1" spans="1:33" ht="16.5" customHeight="1" x14ac:dyDescent="0.35">
      <c r="A1" s="21"/>
      <c r="B1" s="21"/>
      <c r="C1" s="198"/>
      <c r="D1" s="198"/>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row>
    <row r="2" spans="1:33" ht="63" customHeight="1" x14ac:dyDescent="0.35">
      <c r="A2" s="358" t="s">
        <v>61</v>
      </c>
      <c r="B2" s="256"/>
      <c r="C2" s="359"/>
      <c r="D2" s="360" t="s">
        <v>110</v>
      </c>
      <c r="E2" s="256"/>
      <c r="F2" s="256"/>
      <c r="G2" s="256"/>
      <c r="H2" s="256"/>
      <c r="I2" s="256"/>
      <c r="J2" s="256"/>
      <c r="K2" s="256"/>
      <c r="L2" s="359"/>
      <c r="M2" s="361" t="s">
        <v>111</v>
      </c>
      <c r="N2" s="21"/>
      <c r="O2" s="21"/>
      <c r="P2" s="21"/>
      <c r="Q2" s="21"/>
      <c r="R2" s="21"/>
      <c r="S2" s="21"/>
      <c r="T2" s="21"/>
      <c r="U2" s="21"/>
      <c r="V2" s="21"/>
      <c r="W2" s="21"/>
      <c r="X2" s="21"/>
      <c r="Y2" s="21"/>
      <c r="Z2" s="21"/>
      <c r="AA2" s="21"/>
      <c r="AB2" s="21"/>
      <c r="AC2" s="21"/>
      <c r="AD2" s="21"/>
      <c r="AE2" s="21"/>
      <c r="AF2" s="21"/>
      <c r="AG2" s="21"/>
    </row>
    <row r="3" spans="1:33" ht="63" customHeight="1" x14ac:dyDescent="0.35">
      <c r="A3" s="363"/>
      <c r="B3" s="364"/>
      <c r="C3" s="365"/>
      <c r="D3" s="368" t="s">
        <v>64</v>
      </c>
      <c r="E3" s="364"/>
      <c r="F3" s="364"/>
      <c r="G3" s="364"/>
      <c r="H3" s="364"/>
      <c r="I3" s="364"/>
      <c r="J3" s="364"/>
      <c r="K3" s="364"/>
      <c r="L3" s="365"/>
      <c r="M3" s="362"/>
      <c r="N3" s="22"/>
      <c r="O3" s="22"/>
      <c r="P3" s="22"/>
      <c r="Q3" s="22"/>
      <c r="R3" s="22"/>
      <c r="S3" s="22"/>
      <c r="T3" s="22"/>
      <c r="U3" s="23"/>
      <c r="V3" s="23"/>
      <c r="W3" s="23"/>
      <c r="X3" s="21"/>
      <c r="Y3" s="21"/>
      <c r="Z3" s="21"/>
      <c r="AA3" s="21"/>
      <c r="AB3" s="21"/>
      <c r="AC3" s="21"/>
      <c r="AD3" s="21"/>
      <c r="AE3" s="21"/>
      <c r="AF3" s="21"/>
      <c r="AG3" s="21"/>
    </row>
    <row r="4" spans="1:33" ht="63" customHeight="1" x14ac:dyDescent="0.35">
      <c r="A4" s="271"/>
      <c r="B4" s="259"/>
      <c r="C4" s="366"/>
      <c r="D4" s="369"/>
      <c r="E4" s="262"/>
      <c r="F4" s="262"/>
      <c r="G4" s="262"/>
      <c r="H4" s="262"/>
      <c r="I4" s="262"/>
      <c r="J4" s="262"/>
      <c r="K4" s="262"/>
      <c r="L4" s="367"/>
      <c r="M4" s="24" t="s">
        <v>65</v>
      </c>
      <c r="N4" s="21"/>
      <c r="O4" s="23"/>
      <c r="P4" s="25"/>
      <c r="Q4" s="25"/>
      <c r="R4" s="25"/>
      <c r="S4" s="25"/>
      <c r="T4" s="25"/>
      <c r="U4" s="25"/>
      <c r="V4" s="25"/>
      <c r="W4" s="25"/>
      <c r="X4" s="21"/>
      <c r="Y4" s="21"/>
      <c r="Z4" s="21"/>
      <c r="AA4" s="21"/>
      <c r="AB4" s="21"/>
      <c r="AC4" s="21"/>
      <c r="AD4" s="21"/>
      <c r="AE4" s="21"/>
      <c r="AF4" s="21"/>
      <c r="AG4" s="21"/>
    </row>
    <row r="5" spans="1:33" ht="63" customHeight="1" x14ac:dyDescent="0.35">
      <c r="A5" s="271"/>
      <c r="B5" s="259"/>
      <c r="C5" s="366"/>
      <c r="D5" s="370" t="s">
        <v>66</v>
      </c>
      <c r="E5" s="371"/>
      <c r="F5" s="371"/>
      <c r="G5" s="371"/>
      <c r="H5" s="371"/>
      <c r="I5" s="371"/>
      <c r="J5" s="371"/>
      <c r="K5" s="371"/>
      <c r="L5" s="372"/>
      <c r="M5" s="24" t="s">
        <v>112</v>
      </c>
      <c r="N5" s="21"/>
      <c r="O5" s="23"/>
      <c r="P5" s="25"/>
      <c r="Q5" s="25"/>
      <c r="R5" s="25"/>
      <c r="S5" s="25"/>
      <c r="T5" s="25"/>
      <c r="U5" s="25"/>
      <c r="V5" s="25"/>
      <c r="W5" s="25"/>
      <c r="X5" s="21"/>
      <c r="Y5" s="21"/>
      <c r="Z5" s="21"/>
      <c r="AA5" s="21"/>
      <c r="AB5" s="21"/>
      <c r="AC5" s="21"/>
      <c r="AD5" s="21"/>
      <c r="AE5" s="21"/>
      <c r="AF5" s="21"/>
      <c r="AG5" s="21"/>
    </row>
    <row r="6" spans="1:33" ht="63" customHeight="1" x14ac:dyDescent="0.35">
      <c r="A6" s="261"/>
      <c r="B6" s="262"/>
      <c r="C6" s="367"/>
      <c r="D6" s="373" t="s">
        <v>68</v>
      </c>
      <c r="E6" s="371"/>
      <c r="F6" s="371"/>
      <c r="G6" s="371"/>
      <c r="H6" s="371"/>
      <c r="I6" s="371"/>
      <c r="J6" s="371"/>
      <c r="K6" s="371"/>
      <c r="L6" s="372"/>
      <c r="M6" s="24" t="s">
        <v>69</v>
      </c>
      <c r="N6" s="21"/>
      <c r="O6" s="23"/>
      <c r="P6" s="26"/>
      <c r="Q6" s="26"/>
      <c r="R6" s="26"/>
      <c r="S6" s="26"/>
      <c r="T6" s="26"/>
      <c r="U6" s="26"/>
      <c r="V6" s="26"/>
      <c r="W6" s="26"/>
      <c r="X6" s="21"/>
      <c r="Y6" s="21"/>
      <c r="Z6" s="21"/>
      <c r="AA6" s="21"/>
      <c r="AB6" s="21"/>
      <c r="AC6" s="21"/>
      <c r="AD6" s="21"/>
      <c r="AE6" s="21"/>
      <c r="AF6" s="21"/>
      <c r="AG6" s="21"/>
    </row>
    <row r="7" spans="1:33" ht="33" customHeight="1" x14ac:dyDescent="0.35">
      <c r="A7" s="351"/>
      <c r="B7" s="352"/>
      <c r="C7" s="352"/>
      <c r="D7" s="352"/>
      <c r="E7" s="352"/>
      <c r="F7" s="352"/>
      <c r="G7" s="352"/>
      <c r="H7" s="352"/>
      <c r="I7" s="352"/>
      <c r="J7" s="352"/>
      <c r="K7" s="352"/>
      <c r="L7" s="352"/>
      <c r="M7" s="353"/>
      <c r="N7" s="21"/>
      <c r="O7" s="26"/>
      <c r="P7" s="26"/>
      <c r="Q7" s="26"/>
      <c r="R7" s="26"/>
      <c r="S7" s="26"/>
      <c r="T7" s="26"/>
      <c r="U7" s="26"/>
      <c r="V7" s="26"/>
      <c r="W7" s="26"/>
      <c r="X7" s="21"/>
      <c r="Y7" s="21"/>
      <c r="Z7" s="21"/>
      <c r="AA7" s="21"/>
      <c r="AB7" s="21"/>
      <c r="AC7" s="21"/>
      <c r="AD7" s="21"/>
      <c r="AE7" s="21"/>
      <c r="AF7" s="21"/>
      <c r="AG7" s="21"/>
    </row>
    <row r="8" spans="1:33" ht="29.25" customHeight="1" thickBot="1" x14ac:dyDescent="0.4">
      <c r="A8" s="27"/>
      <c r="B8" s="28"/>
      <c r="C8" s="199"/>
      <c r="D8" s="199"/>
      <c r="E8" s="29"/>
      <c r="F8" s="29"/>
      <c r="G8" s="29"/>
      <c r="H8" s="29"/>
      <c r="I8" s="29"/>
      <c r="J8" s="29"/>
      <c r="K8" s="29"/>
      <c r="L8" s="29"/>
      <c r="M8" s="29"/>
      <c r="N8" s="21"/>
      <c r="O8" s="21"/>
      <c r="P8" s="21"/>
      <c r="Q8" s="21"/>
      <c r="R8" s="21"/>
      <c r="S8" s="21"/>
      <c r="T8" s="21"/>
      <c r="U8" s="21"/>
      <c r="V8" s="21"/>
      <c r="W8" s="21"/>
      <c r="X8" s="21"/>
      <c r="Y8" s="21"/>
      <c r="Z8" s="21"/>
      <c r="AA8" s="21"/>
      <c r="AB8" s="21"/>
      <c r="AC8" s="21"/>
      <c r="AD8" s="21"/>
      <c r="AE8" s="21"/>
      <c r="AF8" s="21"/>
      <c r="AG8" s="21"/>
    </row>
    <row r="9" spans="1:33" ht="175.5" customHeight="1" thickTop="1" thickBot="1" x14ac:dyDescent="0.4">
      <c r="A9" s="381" t="s">
        <v>165</v>
      </c>
      <c r="B9" s="346"/>
      <c r="C9" s="346"/>
      <c r="D9" s="346"/>
      <c r="E9" s="346"/>
      <c r="F9" s="346"/>
      <c r="G9" s="346"/>
      <c r="H9" s="346"/>
      <c r="I9" s="346"/>
      <c r="J9" s="346"/>
      <c r="K9" s="346"/>
      <c r="L9" s="346"/>
      <c r="M9" s="346"/>
      <c r="N9" s="21"/>
      <c r="O9" s="21"/>
      <c r="P9" s="21"/>
      <c r="Q9" s="21"/>
      <c r="R9" s="21"/>
      <c r="S9" s="21"/>
      <c r="T9" s="21"/>
      <c r="U9" s="21"/>
      <c r="V9" s="21"/>
      <c r="W9" s="21"/>
      <c r="X9" s="21"/>
      <c r="Y9" s="21"/>
      <c r="Z9" s="21"/>
      <c r="AA9" s="21"/>
      <c r="AB9" s="21"/>
      <c r="AC9" s="21"/>
      <c r="AD9" s="21"/>
      <c r="AE9" s="21"/>
      <c r="AF9" s="21"/>
      <c r="AG9" s="21"/>
    </row>
    <row r="10" spans="1:33" ht="89.25" customHeight="1" thickTop="1" thickBot="1" x14ac:dyDescent="0.4">
      <c r="A10" s="382" t="s">
        <v>114</v>
      </c>
      <c r="B10" s="382" t="s">
        <v>115</v>
      </c>
      <c r="C10" s="374"/>
      <c r="D10" s="382" t="s">
        <v>166</v>
      </c>
      <c r="E10" s="382" t="s">
        <v>117</v>
      </c>
      <c r="F10" s="382" t="s">
        <v>118</v>
      </c>
      <c r="G10" s="346"/>
      <c r="H10" s="346"/>
      <c r="I10" s="346"/>
      <c r="J10" s="346"/>
      <c r="K10" s="346"/>
      <c r="L10" s="346"/>
      <c r="M10" s="346"/>
      <c r="N10" s="21"/>
      <c r="O10" s="21"/>
      <c r="P10" s="21"/>
      <c r="Q10" s="21"/>
      <c r="R10" s="21"/>
      <c r="S10" s="21"/>
      <c r="T10" s="21"/>
      <c r="U10" s="21"/>
      <c r="V10" s="21"/>
      <c r="W10" s="21"/>
      <c r="X10" s="21"/>
      <c r="Y10" s="21"/>
      <c r="Z10" s="21"/>
      <c r="AA10" s="21"/>
      <c r="AB10" s="21"/>
      <c r="AC10" s="21"/>
      <c r="AD10" s="21"/>
      <c r="AE10" s="21"/>
      <c r="AF10" s="21"/>
      <c r="AG10" s="21"/>
    </row>
    <row r="11" spans="1:33" ht="189" customHeight="1" thickTop="1" thickBot="1" x14ac:dyDescent="0.4">
      <c r="A11" s="346"/>
      <c r="B11" s="196" t="s">
        <v>119</v>
      </c>
      <c r="C11" s="196" t="s">
        <v>21</v>
      </c>
      <c r="D11" s="356"/>
      <c r="E11" s="346"/>
      <c r="F11" s="196" t="s">
        <v>120</v>
      </c>
      <c r="G11" s="196" t="s">
        <v>167</v>
      </c>
      <c r="H11" s="196" t="s">
        <v>135</v>
      </c>
      <c r="I11" s="196" t="s">
        <v>168</v>
      </c>
      <c r="J11" s="196" t="s">
        <v>130</v>
      </c>
      <c r="K11" s="196" t="s">
        <v>95</v>
      </c>
      <c r="L11" s="196" t="s">
        <v>125</v>
      </c>
      <c r="M11" s="196" t="s">
        <v>126</v>
      </c>
      <c r="N11" s="21"/>
      <c r="O11" s="21"/>
      <c r="P11" s="21"/>
      <c r="Q11" s="21"/>
      <c r="R11" s="21"/>
      <c r="S11" s="21"/>
      <c r="T11" s="21"/>
      <c r="U11" s="21"/>
      <c r="V11" s="21"/>
      <c r="W11" s="21"/>
      <c r="X11" s="21"/>
      <c r="Y11" s="21"/>
      <c r="Z11" s="21"/>
      <c r="AA11" s="21"/>
      <c r="AB11" s="21"/>
      <c r="AC11" s="21"/>
      <c r="AD11" s="21"/>
      <c r="AE11" s="21"/>
      <c r="AF11" s="21"/>
      <c r="AG11" s="21"/>
    </row>
    <row r="12" spans="1:33" ht="143.25" customHeight="1" thickTop="1" thickBot="1" x14ac:dyDescent="0.35">
      <c r="A12" s="383" t="str">
        <f>A9</f>
        <v>MATRIZ DE MONITOREO DE RIESGOS IV CORTE
 (OCTUBRE - DICIEMBRE)</v>
      </c>
      <c r="B12" s="347" t="str">
        <f>'Mapa final'!B13</f>
        <v>GBG_02</v>
      </c>
      <c r="C12"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348"/>
      <c r="E12" s="350"/>
      <c r="F12" s="345" t="str">
        <f t="shared" ref="F12:M12" si="0">IFERROR(IF($E12="","No",IF($E12="No","No"," "))," ")</f>
        <v>No</v>
      </c>
      <c r="G12" s="345" t="str">
        <f t="shared" si="0"/>
        <v>No</v>
      </c>
      <c r="H12" s="345" t="str">
        <f t="shared" si="0"/>
        <v>No</v>
      </c>
      <c r="I12" s="345" t="str">
        <f t="shared" si="0"/>
        <v>No</v>
      </c>
      <c r="J12" s="345" t="str">
        <f t="shared" si="0"/>
        <v>No</v>
      </c>
      <c r="K12" s="345" t="str">
        <f t="shared" si="0"/>
        <v>No</v>
      </c>
      <c r="L12" s="345" t="str">
        <f t="shared" si="0"/>
        <v>No</v>
      </c>
      <c r="M12" s="345" t="str">
        <f t="shared" si="0"/>
        <v>No</v>
      </c>
      <c r="N12" s="30"/>
      <c r="O12" s="30"/>
      <c r="P12" s="30"/>
      <c r="Q12" s="30"/>
      <c r="R12" s="30"/>
      <c r="S12" s="30"/>
      <c r="T12" s="30"/>
      <c r="U12" s="30"/>
      <c r="V12" s="30"/>
      <c r="W12" s="30"/>
      <c r="X12" s="30"/>
      <c r="Y12" s="30"/>
      <c r="Z12" s="30"/>
      <c r="AA12" s="30"/>
      <c r="AB12" s="30"/>
      <c r="AC12" s="30"/>
      <c r="AD12" s="30"/>
      <c r="AE12" s="30"/>
      <c r="AF12" s="30"/>
      <c r="AG12" s="30"/>
    </row>
    <row r="13" spans="1:33" ht="143.25" customHeight="1" thickTop="1" thickBot="1" x14ac:dyDescent="0.35">
      <c r="A13" s="346"/>
      <c r="B13" s="346"/>
      <c r="C13" s="349"/>
      <c r="D13" s="349"/>
      <c r="E13" s="346"/>
      <c r="F13" s="346"/>
      <c r="G13" s="346"/>
      <c r="H13" s="346"/>
      <c r="I13" s="346"/>
      <c r="J13" s="346"/>
      <c r="K13" s="346"/>
      <c r="L13" s="346"/>
      <c r="M13" s="346"/>
      <c r="N13" s="30"/>
      <c r="O13" s="30"/>
      <c r="P13" s="30"/>
      <c r="Q13" s="30"/>
      <c r="R13" s="30"/>
      <c r="S13" s="30"/>
      <c r="T13" s="30"/>
      <c r="U13" s="30"/>
      <c r="V13" s="30"/>
      <c r="W13" s="30"/>
      <c r="X13" s="30"/>
      <c r="Y13" s="30"/>
      <c r="Z13" s="30"/>
      <c r="AA13" s="30"/>
      <c r="AB13" s="30"/>
      <c r="AC13" s="30"/>
      <c r="AD13" s="30"/>
      <c r="AE13" s="30"/>
      <c r="AF13" s="30"/>
      <c r="AG13" s="30"/>
    </row>
    <row r="14" spans="1:33" ht="143.25" customHeight="1" thickTop="1" thickBot="1" x14ac:dyDescent="0.35">
      <c r="A14" s="346"/>
      <c r="B14" s="346"/>
      <c r="C14" s="349"/>
      <c r="D14" s="349"/>
      <c r="E14" s="346"/>
      <c r="F14" s="346"/>
      <c r="G14" s="346"/>
      <c r="H14" s="346"/>
      <c r="I14" s="346"/>
      <c r="J14" s="346"/>
      <c r="K14" s="346"/>
      <c r="L14" s="346"/>
      <c r="M14" s="346"/>
      <c r="N14" s="30"/>
      <c r="O14" s="30"/>
      <c r="P14" s="30"/>
      <c r="Q14" s="30"/>
      <c r="R14" s="30"/>
      <c r="S14" s="30"/>
      <c r="T14" s="30"/>
      <c r="U14" s="30"/>
      <c r="V14" s="30"/>
      <c r="W14" s="30"/>
      <c r="X14" s="30"/>
      <c r="Y14" s="30"/>
      <c r="Z14" s="30"/>
      <c r="AA14" s="30"/>
      <c r="AB14" s="30"/>
      <c r="AC14" s="30"/>
      <c r="AD14" s="30"/>
      <c r="AE14" s="30"/>
      <c r="AF14" s="30"/>
      <c r="AG14" s="30"/>
    </row>
    <row r="15" spans="1:33" ht="143.25" customHeight="1" thickTop="1" thickBot="1" x14ac:dyDescent="0.35">
      <c r="A15" s="346"/>
      <c r="B15" s="347" t="str">
        <f>'Mapa final'!B15</f>
        <v>GBG_03</v>
      </c>
      <c r="C15" s="348" t="str">
        <f>'Mapa final'!H15</f>
        <v>Posibilidad de afectación económica y reputacional por demandas legales y sanciones, debido a la omisión de la declaración de impedimento o recusación ante la posibilidad real o aparente de un conflicto de interés.</v>
      </c>
      <c r="D15" s="348"/>
      <c r="E15" s="350"/>
      <c r="F15" s="345" t="str">
        <f t="shared" ref="F15:M15" si="1">IFERROR(IF($E15="","No",IF($E15="No","No"," "))," ")</f>
        <v>No</v>
      </c>
      <c r="G15" s="345" t="str">
        <f t="shared" si="1"/>
        <v>No</v>
      </c>
      <c r="H15" s="345" t="str">
        <f t="shared" si="1"/>
        <v>No</v>
      </c>
      <c r="I15" s="345" t="str">
        <f t="shared" si="1"/>
        <v>No</v>
      </c>
      <c r="J15" s="345" t="str">
        <f t="shared" si="1"/>
        <v>No</v>
      </c>
      <c r="K15" s="345" t="str">
        <f t="shared" si="1"/>
        <v>No</v>
      </c>
      <c r="L15" s="345" t="str">
        <f t="shared" si="1"/>
        <v>No</v>
      </c>
      <c r="M15" s="345" t="str">
        <f t="shared" si="1"/>
        <v>No</v>
      </c>
      <c r="N15" s="30"/>
      <c r="O15" s="30"/>
      <c r="P15" s="30"/>
      <c r="Q15" s="30"/>
      <c r="R15" s="30"/>
      <c r="S15" s="30"/>
      <c r="T15" s="30"/>
      <c r="U15" s="30"/>
      <c r="V15" s="30"/>
      <c r="W15" s="30"/>
      <c r="X15" s="30"/>
      <c r="Y15" s="30"/>
      <c r="Z15" s="30"/>
      <c r="AA15" s="30"/>
      <c r="AB15" s="30"/>
      <c r="AC15" s="30"/>
      <c r="AD15" s="30"/>
      <c r="AE15" s="30"/>
      <c r="AF15" s="30"/>
      <c r="AG15" s="30"/>
    </row>
    <row r="16" spans="1:33" ht="143.25" customHeight="1" thickTop="1" thickBot="1" x14ac:dyDescent="0.35">
      <c r="A16" s="346"/>
      <c r="B16" s="346"/>
      <c r="C16" s="349"/>
      <c r="D16" s="349"/>
      <c r="E16" s="346"/>
      <c r="F16" s="346"/>
      <c r="G16" s="346"/>
      <c r="H16" s="346"/>
      <c r="I16" s="346"/>
      <c r="J16" s="346"/>
      <c r="K16" s="346"/>
      <c r="L16" s="346"/>
      <c r="M16" s="346"/>
      <c r="N16" s="30"/>
      <c r="O16" s="30"/>
      <c r="P16" s="30"/>
      <c r="Q16" s="30"/>
      <c r="R16" s="30"/>
      <c r="S16" s="30"/>
      <c r="T16" s="30"/>
      <c r="U16" s="30"/>
      <c r="V16" s="30"/>
      <c r="W16" s="30"/>
      <c r="X16" s="30"/>
      <c r="Y16" s="30"/>
      <c r="Z16" s="30"/>
      <c r="AA16" s="30"/>
      <c r="AB16" s="30"/>
      <c r="AC16" s="30"/>
      <c r="AD16" s="30"/>
      <c r="AE16" s="30"/>
      <c r="AF16" s="30"/>
      <c r="AG16" s="30"/>
    </row>
    <row r="17" spans="1:33" ht="143.25" customHeight="1" thickTop="1" thickBot="1" x14ac:dyDescent="0.35">
      <c r="A17" s="346"/>
      <c r="B17" s="346"/>
      <c r="C17" s="349"/>
      <c r="D17" s="349"/>
      <c r="E17" s="346"/>
      <c r="F17" s="346"/>
      <c r="G17" s="346"/>
      <c r="H17" s="346"/>
      <c r="I17" s="346"/>
      <c r="J17" s="346"/>
      <c r="K17" s="346"/>
      <c r="L17" s="346"/>
      <c r="M17" s="346"/>
      <c r="N17" s="30"/>
      <c r="O17" s="30"/>
      <c r="P17" s="30"/>
      <c r="Q17" s="30"/>
      <c r="R17" s="30"/>
      <c r="S17" s="30"/>
      <c r="T17" s="30"/>
      <c r="U17" s="30"/>
      <c r="V17" s="30"/>
      <c r="W17" s="30"/>
      <c r="X17" s="30"/>
      <c r="Y17" s="30"/>
      <c r="Z17" s="30"/>
      <c r="AA17" s="30"/>
      <c r="AB17" s="30"/>
      <c r="AC17" s="30"/>
      <c r="AD17" s="30"/>
      <c r="AE17" s="30"/>
      <c r="AF17" s="30"/>
      <c r="AG17" s="30"/>
    </row>
    <row r="18" spans="1:33" ht="143.25" customHeight="1" thickTop="1" thickBot="1" x14ac:dyDescent="0.35">
      <c r="A18" s="346"/>
      <c r="B18" s="347" t="str">
        <f>'Mapa final'!B17</f>
        <v>OAP_01</v>
      </c>
      <c r="C18" s="348" t="str">
        <f>'Mapa final'!H17</f>
        <v>Posibilidad de afectación económica por la no prestación integral de los servicios de salud a los usuarios del  HOMIL,  debido a la inadecuada identificación de necesidades para la adquisición de bienes y/o servicios.</v>
      </c>
      <c r="D18" s="348"/>
      <c r="E18" s="350"/>
      <c r="F18" s="345" t="str">
        <f t="shared" ref="F18:M18" si="2">IFERROR(IF($E18="","No",IF($E18="No","No"," "))," ")</f>
        <v>No</v>
      </c>
      <c r="G18" s="345" t="str">
        <f t="shared" si="2"/>
        <v>No</v>
      </c>
      <c r="H18" s="345" t="str">
        <f t="shared" si="2"/>
        <v>No</v>
      </c>
      <c r="I18" s="345" t="str">
        <f t="shared" si="2"/>
        <v>No</v>
      </c>
      <c r="J18" s="345" t="str">
        <f t="shared" si="2"/>
        <v>No</v>
      </c>
      <c r="K18" s="345" t="str">
        <f t="shared" si="2"/>
        <v>No</v>
      </c>
      <c r="L18" s="345" t="str">
        <f t="shared" si="2"/>
        <v>No</v>
      </c>
      <c r="M18" s="345" t="str">
        <f t="shared" si="2"/>
        <v>No</v>
      </c>
      <c r="N18" s="30"/>
      <c r="O18" s="30"/>
      <c r="P18" s="30"/>
      <c r="Q18" s="30"/>
      <c r="R18" s="30"/>
      <c r="S18" s="30"/>
      <c r="T18" s="30"/>
      <c r="U18" s="30"/>
      <c r="V18" s="30"/>
      <c r="W18" s="30"/>
      <c r="X18" s="30"/>
      <c r="Y18" s="30"/>
      <c r="Z18" s="30"/>
      <c r="AA18" s="30"/>
      <c r="AB18" s="30"/>
      <c r="AC18" s="30"/>
      <c r="AD18" s="30"/>
      <c r="AE18" s="30"/>
      <c r="AF18" s="30"/>
      <c r="AG18" s="30"/>
    </row>
    <row r="19" spans="1:33" ht="143.25" customHeight="1" thickTop="1" thickBot="1" x14ac:dyDescent="0.35">
      <c r="A19" s="346"/>
      <c r="B19" s="346"/>
      <c r="C19" s="349"/>
      <c r="D19" s="349"/>
      <c r="E19" s="346"/>
      <c r="F19" s="346"/>
      <c r="G19" s="346"/>
      <c r="H19" s="346"/>
      <c r="I19" s="346"/>
      <c r="J19" s="346"/>
      <c r="K19" s="346"/>
      <c r="L19" s="346"/>
      <c r="M19" s="346"/>
      <c r="N19" s="30"/>
      <c r="O19" s="30"/>
      <c r="P19" s="30"/>
      <c r="Q19" s="30"/>
      <c r="R19" s="30"/>
      <c r="S19" s="30"/>
      <c r="T19" s="30"/>
      <c r="U19" s="30"/>
      <c r="V19" s="30"/>
      <c r="W19" s="30"/>
      <c r="X19" s="30"/>
      <c r="Y19" s="30"/>
      <c r="Z19" s="30"/>
      <c r="AA19" s="30"/>
      <c r="AB19" s="30"/>
      <c r="AC19" s="30"/>
      <c r="AD19" s="30"/>
      <c r="AE19" s="30"/>
      <c r="AF19" s="30"/>
      <c r="AG19" s="30"/>
    </row>
    <row r="20" spans="1:33" ht="143.25" customHeight="1" thickTop="1" thickBot="1" x14ac:dyDescent="0.35">
      <c r="A20" s="346"/>
      <c r="B20" s="346"/>
      <c r="C20" s="349"/>
      <c r="D20" s="349"/>
      <c r="E20" s="346"/>
      <c r="F20" s="346"/>
      <c r="G20" s="346"/>
      <c r="H20" s="346"/>
      <c r="I20" s="346"/>
      <c r="J20" s="346"/>
      <c r="K20" s="346"/>
      <c r="L20" s="346"/>
      <c r="M20" s="346"/>
      <c r="N20" s="30"/>
      <c r="O20" s="30"/>
      <c r="P20" s="30"/>
      <c r="Q20" s="30"/>
      <c r="R20" s="30"/>
      <c r="S20" s="30"/>
      <c r="T20" s="30"/>
      <c r="U20" s="30"/>
      <c r="V20" s="30"/>
      <c r="W20" s="30"/>
      <c r="X20" s="30"/>
      <c r="Y20" s="30"/>
      <c r="Z20" s="30"/>
      <c r="AA20" s="30"/>
      <c r="AB20" s="30"/>
      <c r="AC20" s="30"/>
      <c r="AD20" s="30"/>
      <c r="AE20" s="30"/>
      <c r="AF20" s="30"/>
      <c r="AG20" s="30"/>
    </row>
    <row r="21" spans="1:33" ht="143.25" customHeight="1" thickTop="1" thickBot="1" x14ac:dyDescent="0.35">
      <c r="A21" s="346"/>
      <c r="B21" s="347" t="str">
        <f>'Mapa final'!B20</f>
        <v>OAP_02</v>
      </c>
      <c r="C21" s="348"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348"/>
      <c r="E21" s="350"/>
      <c r="F21" s="345" t="str">
        <f t="shared" ref="F21:M21" si="3">IFERROR(IF($E21="","No",IF($E21="No","No"," "))," ")</f>
        <v>No</v>
      </c>
      <c r="G21" s="345" t="str">
        <f t="shared" si="3"/>
        <v>No</v>
      </c>
      <c r="H21" s="345" t="str">
        <f t="shared" si="3"/>
        <v>No</v>
      </c>
      <c r="I21" s="345" t="str">
        <f t="shared" si="3"/>
        <v>No</v>
      </c>
      <c r="J21" s="345" t="str">
        <f t="shared" si="3"/>
        <v>No</v>
      </c>
      <c r="K21" s="345" t="str">
        <f t="shared" si="3"/>
        <v>No</v>
      </c>
      <c r="L21" s="345" t="str">
        <f t="shared" si="3"/>
        <v>No</v>
      </c>
      <c r="M21" s="345" t="str">
        <f t="shared" si="3"/>
        <v>No</v>
      </c>
      <c r="N21" s="30"/>
      <c r="O21" s="30"/>
      <c r="P21" s="30"/>
      <c r="Q21" s="30"/>
      <c r="R21" s="30"/>
      <c r="S21" s="30"/>
      <c r="T21" s="30"/>
      <c r="U21" s="30"/>
      <c r="V21" s="30"/>
      <c r="W21" s="30"/>
      <c r="X21" s="30"/>
      <c r="Y21" s="30"/>
      <c r="Z21" s="30"/>
      <c r="AA21" s="30"/>
      <c r="AB21" s="30"/>
      <c r="AC21" s="30"/>
      <c r="AD21" s="30"/>
      <c r="AE21" s="30"/>
      <c r="AF21" s="30"/>
      <c r="AG21" s="30"/>
    </row>
    <row r="22" spans="1:33" ht="143.25" customHeight="1" thickTop="1" thickBot="1" x14ac:dyDescent="0.35">
      <c r="A22" s="346"/>
      <c r="B22" s="346"/>
      <c r="C22" s="349"/>
      <c r="D22" s="349"/>
      <c r="E22" s="346"/>
      <c r="F22" s="346"/>
      <c r="G22" s="346"/>
      <c r="H22" s="346"/>
      <c r="I22" s="346"/>
      <c r="J22" s="346"/>
      <c r="K22" s="346"/>
      <c r="L22" s="346"/>
      <c r="M22" s="346"/>
      <c r="N22" s="30"/>
      <c r="O22" s="30"/>
      <c r="P22" s="30"/>
      <c r="Q22" s="30"/>
      <c r="R22" s="30"/>
      <c r="S22" s="30"/>
      <c r="T22" s="30"/>
      <c r="U22" s="30"/>
      <c r="V22" s="30"/>
      <c r="W22" s="30"/>
      <c r="X22" s="30"/>
      <c r="Y22" s="30"/>
      <c r="Z22" s="30"/>
      <c r="AA22" s="30"/>
      <c r="AB22" s="30"/>
      <c r="AC22" s="30"/>
      <c r="AD22" s="30"/>
      <c r="AE22" s="30"/>
      <c r="AF22" s="30"/>
      <c r="AG22" s="30"/>
    </row>
    <row r="23" spans="1:33" ht="143.25" customHeight="1" thickTop="1" thickBot="1" x14ac:dyDescent="0.35">
      <c r="A23" s="346"/>
      <c r="B23" s="346"/>
      <c r="C23" s="349"/>
      <c r="D23" s="349"/>
      <c r="E23" s="346"/>
      <c r="F23" s="346"/>
      <c r="G23" s="346"/>
      <c r="H23" s="346"/>
      <c r="I23" s="346"/>
      <c r="J23" s="346"/>
      <c r="K23" s="346"/>
      <c r="L23" s="346"/>
      <c r="M23" s="346"/>
      <c r="N23" s="30"/>
      <c r="O23" s="30"/>
      <c r="P23" s="30"/>
      <c r="Q23" s="30"/>
      <c r="R23" s="30"/>
      <c r="S23" s="30"/>
      <c r="T23" s="30"/>
      <c r="U23" s="30"/>
      <c r="V23" s="30"/>
      <c r="W23" s="30"/>
      <c r="X23" s="30"/>
      <c r="Y23" s="30"/>
      <c r="Z23" s="30"/>
      <c r="AA23" s="30"/>
      <c r="AB23" s="30"/>
      <c r="AC23" s="30"/>
      <c r="AD23" s="30"/>
      <c r="AE23" s="30"/>
      <c r="AF23" s="30"/>
      <c r="AG23" s="30"/>
    </row>
    <row r="24" spans="1:33" ht="143.25" customHeight="1" thickTop="1" thickBot="1" x14ac:dyDescent="0.35">
      <c r="A24" s="346"/>
      <c r="B24" s="347" t="str">
        <f>'Mapa final'!B22</f>
        <v>OAP_03</v>
      </c>
      <c r="C24" s="348"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348"/>
      <c r="E24" s="350"/>
      <c r="F24" s="345" t="str">
        <f t="shared" ref="F24:M24" si="4">IFERROR(IF($E24="","No",IF($E24="No","No"," "))," ")</f>
        <v>No</v>
      </c>
      <c r="G24" s="345" t="str">
        <f t="shared" si="4"/>
        <v>No</v>
      </c>
      <c r="H24" s="345" t="str">
        <f t="shared" si="4"/>
        <v>No</v>
      </c>
      <c r="I24" s="345" t="str">
        <f t="shared" si="4"/>
        <v>No</v>
      </c>
      <c r="J24" s="345" t="str">
        <f t="shared" si="4"/>
        <v>No</v>
      </c>
      <c r="K24" s="345" t="str">
        <f t="shared" si="4"/>
        <v>No</v>
      </c>
      <c r="L24" s="345" t="str">
        <f t="shared" si="4"/>
        <v>No</v>
      </c>
      <c r="M24" s="345" t="str">
        <f t="shared" si="4"/>
        <v>No</v>
      </c>
      <c r="N24" s="30"/>
      <c r="O24" s="30"/>
      <c r="P24" s="30"/>
      <c r="Q24" s="30"/>
      <c r="R24" s="30"/>
      <c r="S24" s="30"/>
      <c r="T24" s="30"/>
      <c r="U24" s="30"/>
      <c r="V24" s="30"/>
      <c r="W24" s="30"/>
      <c r="X24" s="30"/>
      <c r="Y24" s="30"/>
      <c r="Z24" s="30"/>
      <c r="AA24" s="30"/>
      <c r="AB24" s="30"/>
      <c r="AC24" s="30"/>
      <c r="AD24" s="30"/>
      <c r="AE24" s="30"/>
      <c r="AF24" s="30"/>
      <c r="AG24" s="30"/>
    </row>
    <row r="25" spans="1:33" ht="143.25" customHeight="1" thickTop="1" thickBot="1" x14ac:dyDescent="0.35">
      <c r="A25" s="346"/>
      <c r="B25" s="346"/>
      <c r="C25" s="349"/>
      <c r="D25" s="349"/>
      <c r="E25" s="346"/>
      <c r="F25" s="346"/>
      <c r="G25" s="346"/>
      <c r="H25" s="346"/>
      <c r="I25" s="346"/>
      <c r="J25" s="346"/>
      <c r="K25" s="346"/>
      <c r="L25" s="346"/>
      <c r="M25" s="346"/>
      <c r="N25" s="30"/>
      <c r="O25" s="30"/>
      <c r="P25" s="30"/>
      <c r="Q25" s="30"/>
      <c r="R25" s="30"/>
      <c r="S25" s="30"/>
      <c r="T25" s="30"/>
      <c r="U25" s="30"/>
      <c r="V25" s="30"/>
      <c r="W25" s="30"/>
      <c r="X25" s="30"/>
      <c r="Y25" s="30"/>
      <c r="Z25" s="30"/>
      <c r="AA25" s="30"/>
      <c r="AB25" s="30"/>
      <c r="AC25" s="30"/>
      <c r="AD25" s="30"/>
      <c r="AE25" s="30"/>
      <c r="AF25" s="30"/>
      <c r="AG25" s="30"/>
    </row>
    <row r="26" spans="1:33" ht="143.25" customHeight="1" thickTop="1" thickBot="1" x14ac:dyDescent="0.35">
      <c r="A26" s="346"/>
      <c r="B26" s="346"/>
      <c r="C26" s="349"/>
      <c r="D26" s="349"/>
      <c r="E26" s="346"/>
      <c r="F26" s="346"/>
      <c r="G26" s="346"/>
      <c r="H26" s="346"/>
      <c r="I26" s="346"/>
      <c r="J26" s="346"/>
      <c r="K26" s="346"/>
      <c r="L26" s="346"/>
      <c r="M26" s="346"/>
      <c r="N26" s="30"/>
      <c r="O26" s="30"/>
      <c r="P26" s="30"/>
      <c r="Q26" s="30"/>
      <c r="R26" s="30"/>
      <c r="S26" s="30"/>
      <c r="T26" s="30"/>
      <c r="U26" s="30"/>
      <c r="V26" s="30"/>
      <c r="W26" s="30"/>
      <c r="X26" s="30"/>
      <c r="Y26" s="30"/>
      <c r="Z26" s="30"/>
      <c r="AA26" s="30"/>
      <c r="AB26" s="30"/>
      <c r="AC26" s="30"/>
      <c r="AD26" s="30"/>
      <c r="AE26" s="30"/>
      <c r="AF26" s="30"/>
      <c r="AG26" s="30"/>
    </row>
    <row r="27" spans="1:33" ht="143.25" customHeight="1" thickTop="1" thickBot="1" x14ac:dyDescent="0.35">
      <c r="A27" s="346"/>
      <c r="B27" s="347" t="str">
        <f>'Mapa final'!B25</f>
        <v>OAP_04</v>
      </c>
      <c r="C27" s="348"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348"/>
      <c r="E27" s="350"/>
      <c r="F27" s="345" t="str">
        <f t="shared" ref="F27:M27" si="5">IFERROR(IF($E27="","No",IF($E27="No","No"," "))," ")</f>
        <v>No</v>
      </c>
      <c r="G27" s="345" t="str">
        <f t="shared" si="5"/>
        <v>No</v>
      </c>
      <c r="H27" s="345" t="str">
        <f t="shared" si="5"/>
        <v>No</v>
      </c>
      <c r="I27" s="345" t="str">
        <f t="shared" si="5"/>
        <v>No</v>
      </c>
      <c r="J27" s="345" t="str">
        <f t="shared" si="5"/>
        <v>No</v>
      </c>
      <c r="K27" s="345" t="str">
        <f t="shared" si="5"/>
        <v>No</v>
      </c>
      <c r="L27" s="345" t="str">
        <f t="shared" si="5"/>
        <v>No</v>
      </c>
      <c r="M27" s="345" t="str">
        <f t="shared" si="5"/>
        <v>No</v>
      </c>
      <c r="N27" s="30"/>
      <c r="O27" s="30"/>
      <c r="P27" s="30"/>
      <c r="Q27" s="30"/>
      <c r="R27" s="30"/>
      <c r="S27" s="30"/>
      <c r="T27" s="30"/>
      <c r="U27" s="30"/>
      <c r="V27" s="30"/>
      <c r="W27" s="30"/>
      <c r="X27" s="30"/>
      <c r="Y27" s="30"/>
      <c r="Z27" s="30"/>
      <c r="AA27" s="30"/>
      <c r="AB27" s="30"/>
      <c r="AC27" s="30"/>
      <c r="AD27" s="30"/>
      <c r="AE27" s="30"/>
      <c r="AF27" s="30"/>
      <c r="AG27" s="30"/>
    </row>
    <row r="28" spans="1:33" ht="143.25" customHeight="1" thickTop="1" thickBot="1" x14ac:dyDescent="0.35">
      <c r="A28" s="346"/>
      <c r="B28" s="346"/>
      <c r="C28" s="349"/>
      <c r="D28" s="349"/>
      <c r="E28" s="346"/>
      <c r="F28" s="346"/>
      <c r="G28" s="346"/>
      <c r="H28" s="346"/>
      <c r="I28" s="346"/>
      <c r="J28" s="346"/>
      <c r="K28" s="346"/>
      <c r="L28" s="346"/>
      <c r="M28" s="346"/>
      <c r="N28" s="30"/>
      <c r="O28" s="30"/>
      <c r="P28" s="30"/>
      <c r="Q28" s="30"/>
      <c r="R28" s="30"/>
      <c r="S28" s="30"/>
      <c r="T28" s="30"/>
      <c r="U28" s="30"/>
      <c r="V28" s="30"/>
      <c r="W28" s="30"/>
      <c r="X28" s="30"/>
      <c r="Y28" s="30"/>
      <c r="Z28" s="30"/>
      <c r="AA28" s="30"/>
      <c r="AB28" s="30"/>
      <c r="AC28" s="30"/>
      <c r="AD28" s="30"/>
      <c r="AE28" s="30"/>
      <c r="AF28" s="30"/>
      <c r="AG28" s="30"/>
    </row>
    <row r="29" spans="1:33" ht="143.25" customHeight="1" thickTop="1" thickBot="1" x14ac:dyDescent="0.35">
      <c r="A29" s="346"/>
      <c r="B29" s="346"/>
      <c r="C29" s="349"/>
      <c r="D29" s="349"/>
      <c r="E29" s="346"/>
      <c r="F29" s="346"/>
      <c r="G29" s="346"/>
      <c r="H29" s="346"/>
      <c r="I29" s="346"/>
      <c r="J29" s="346"/>
      <c r="K29" s="346"/>
      <c r="L29" s="346"/>
      <c r="M29" s="346"/>
      <c r="N29" s="30"/>
      <c r="O29" s="30"/>
      <c r="P29" s="30"/>
      <c r="Q29" s="30"/>
      <c r="R29" s="30"/>
      <c r="S29" s="30"/>
      <c r="T29" s="30"/>
      <c r="U29" s="30"/>
      <c r="V29" s="30"/>
      <c r="W29" s="30"/>
      <c r="X29" s="30"/>
      <c r="Y29" s="30"/>
      <c r="Z29" s="30"/>
      <c r="AA29" s="30"/>
      <c r="AB29" s="30"/>
      <c r="AC29" s="30"/>
      <c r="AD29" s="30"/>
      <c r="AE29" s="30"/>
      <c r="AF29" s="30"/>
      <c r="AG29" s="30"/>
    </row>
    <row r="30" spans="1:33" ht="143.25" customHeight="1" thickTop="1" thickBot="1" x14ac:dyDescent="0.35">
      <c r="A30" s="346"/>
      <c r="B30" s="347" t="str">
        <f>'Mapa final'!B27</f>
        <v>OAP_05</v>
      </c>
      <c r="C30" s="348"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348"/>
      <c r="E30" s="350"/>
      <c r="F30" s="345" t="str">
        <f t="shared" ref="F30:M30" si="6">IFERROR(IF($E30="","No",IF($E30="No","No"," "))," ")</f>
        <v>No</v>
      </c>
      <c r="G30" s="345" t="str">
        <f t="shared" si="6"/>
        <v>No</v>
      </c>
      <c r="H30" s="345" t="str">
        <f t="shared" si="6"/>
        <v>No</v>
      </c>
      <c r="I30" s="345" t="str">
        <f t="shared" si="6"/>
        <v>No</v>
      </c>
      <c r="J30" s="345" t="str">
        <f t="shared" si="6"/>
        <v>No</v>
      </c>
      <c r="K30" s="345" t="str">
        <f t="shared" si="6"/>
        <v>No</v>
      </c>
      <c r="L30" s="345" t="str">
        <f t="shared" si="6"/>
        <v>No</v>
      </c>
      <c r="M30" s="345" t="str">
        <f t="shared" si="6"/>
        <v>No</v>
      </c>
      <c r="N30" s="30"/>
      <c r="O30" s="30"/>
      <c r="P30" s="30"/>
      <c r="Q30" s="30"/>
      <c r="R30" s="30"/>
      <c r="S30" s="30"/>
      <c r="T30" s="30"/>
      <c r="U30" s="30"/>
      <c r="V30" s="30"/>
      <c r="W30" s="30"/>
      <c r="X30" s="30"/>
      <c r="Y30" s="30"/>
      <c r="Z30" s="30"/>
      <c r="AA30" s="30"/>
      <c r="AB30" s="30"/>
      <c r="AC30" s="30"/>
      <c r="AD30" s="30"/>
      <c r="AE30" s="30"/>
      <c r="AF30" s="30"/>
      <c r="AG30" s="30"/>
    </row>
    <row r="31" spans="1:33" ht="143.25" customHeight="1" thickTop="1" thickBot="1" x14ac:dyDescent="0.35">
      <c r="A31" s="346"/>
      <c r="B31" s="346"/>
      <c r="C31" s="349"/>
      <c r="D31" s="349"/>
      <c r="E31" s="346"/>
      <c r="F31" s="346"/>
      <c r="G31" s="346"/>
      <c r="H31" s="346"/>
      <c r="I31" s="346"/>
      <c r="J31" s="346"/>
      <c r="K31" s="346"/>
      <c r="L31" s="346"/>
      <c r="M31" s="346"/>
      <c r="N31" s="30"/>
      <c r="O31" s="30"/>
      <c r="P31" s="30"/>
      <c r="Q31" s="30"/>
      <c r="R31" s="30"/>
      <c r="S31" s="30"/>
      <c r="T31" s="30"/>
      <c r="U31" s="30"/>
      <c r="V31" s="30"/>
      <c r="W31" s="30"/>
      <c r="X31" s="30"/>
      <c r="Y31" s="30"/>
      <c r="Z31" s="30"/>
      <c r="AA31" s="30"/>
      <c r="AB31" s="30"/>
      <c r="AC31" s="30"/>
      <c r="AD31" s="30"/>
      <c r="AE31" s="30"/>
      <c r="AF31" s="30"/>
      <c r="AG31" s="30"/>
    </row>
    <row r="32" spans="1:33" ht="143.25" customHeight="1" thickTop="1" thickBot="1" x14ac:dyDescent="0.35">
      <c r="A32" s="346"/>
      <c r="B32" s="346"/>
      <c r="C32" s="349"/>
      <c r="D32" s="349"/>
      <c r="E32" s="346"/>
      <c r="F32" s="346"/>
      <c r="G32" s="346"/>
      <c r="H32" s="346"/>
      <c r="I32" s="346"/>
      <c r="J32" s="346"/>
      <c r="K32" s="346"/>
      <c r="L32" s="346"/>
      <c r="M32" s="346"/>
      <c r="N32" s="30"/>
      <c r="O32" s="30"/>
      <c r="P32" s="30"/>
      <c r="Q32" s="30"/>
      <c r="R32" s="30"/>
      <c r="S32" s="30"/>
      <c r="T32" s="30"/>
      <c r="U32" s="30"/>
      <c r="V32" s="30"/>
      <c r="W32" s="30"/>
      <c r="X32" s="30"/>
      <c r="Y32" s="30"/>
      <c r="Z32" s="30"/>
      <c r="AA32" s="30"/>
      <c r="AB32" s="30"/>
      <c r="AC32" s="30"/>
      <c r="AD32" s="30"/>
      <c r="AE32" s="30"/>
      <c r="AF32" s="30"/>
      <c r="AG32" s="30"/>
    </row>
    <row r="33" spans="1:33" ht="143.25" customHeight="1" thickTop="1" thickBot="1" x14ac:dyDescent="0.35">
      <c r="A33" s="346"/>
      <c r="B33" s="347" t="str">
        <f>'Mapa final'!B29</f>
        <v>TIN_01</v>
      </c>
      <c r="C33" s="348" t="str">
        <f>'Mapa final'!H29</f>
        <v>Posibilidad de afectación económica y reputacional por registro inoportuno en la Historia Clínica  del estado de salud y la atención brindada, debido a la interrupción en la prestación de los servicios tecnológicos de la entidad.</v>
      </c>
      <c r="D33" s="348"/>
      <c r="E33" s="350"/>
      <c r="F33" s="345" t="str">
        <f t="shared" ref="F33:M33" si="7">IFERROR(IF($E33="","No",IF($E33="No","No"," "))," ")</f>
        <v>No</v>
      </c>
      <c r="G33" s="345" t="str">
        <f t="shared" si="7"/>
        <v>No</v>
      </c>
      <c r="H33" s="345" t="str">
        <f t="shared" si="7"/>
        <v>No</v>
      </c>
      <c r="I33" s="345" t="str">
        <f t="shared" si="7"/>
        <v>No</v>
      </c>
      <c r="J33" s="345" t="str">
        <f t="shared" si="7"/>
        <v>No</v>
      </c>
      <c r="K33" s="345" t="str">
        <f t="shared" si="7"/>
        <v>No</v>
      </c>
      <c r="L33" s="345" t="str">
        <f t="shared" si="7"/>
        <v>No</v>
      </c>
      <c r="M33" s="345" t="str">
        <f t="shared" si="7"/>
        <v>No</v>
      </c>
      <c r="N33" s="30"/>
      <c r="O33" s="30"/>
      <c r="P33" s="30"/>
      <c r="Q33" s="30"/>
      <c r="R33" s="30"/>
      <c r="S33" s="30"/>
      <c r="T33" s="30"/>
      <c r="U33" s="30"/>
      <c r="V33" s="30"/>
      <c r="W33" s="30"/>
      <c r="X33" s="30"/>
      <c r="Y33" s="30"/>
      <c r="Z33" s="30"/>
      <c r="AA33" s="30"/>
      <c r="AB33" s="30"/>
      <c r="AC33" s="30"/>
      <c r="AD33" s="30"/>
      <c r="AE33" s="30"/>
      <c r="AF33" s="30"/>
      <c r="AG33" s="30"/>
    </row>
    <row r="34" spans="1:33" ht="143.25" customHeight="1" thickTop="1" thickBot="1" x14ac:dyDescent="0.35">
      <c r="A34" s="346"/>
      <c r="B34" s="346"/>
      <c r="C34" s="349"/>
      <c r="D34" s="349"/>
      <c r="E34" s="346"/>
      <c r="F34" s="346"/>
      <c r="G34" s="346"/>
      <c r="H34" s="346"/>
      <c r="I34" s="346"/>
      <c r="J34" s="346"/>
      <c r="K34" s="346"/>
      <c r="L34" s="346"/>
      <c r="M34" s="346"/>
      <c r="N34" s="30"/>
      <c r="O34" s="30"/>
      <c r="P34" s="30"/>
      <c r="Q34" s="30"/>
      <c r="R34" s="30"/>
      <c r="S34" s="30"/>
      <c r="T34" s="30"/>
      <c r="U34" s="30"/>
      <c r="V34" s="30"/>
      <c r="W34" s="30"/>
      <c r="X34" s="30"/>
      <c r="Y34" s="30"/>
      <c r="Z34" s="30"/>
      <c r="AA34" s="30"/>
      <c r="AB34" s="30"/>
      <c r="AC34" s="30"/>
      <c r="AD34" s="30"/>
      <c r="AE34" s="30"/>
      <c r="AF34" s="30"/>
      <c r="AG34" s="30"/>
    </row>
    <row r="35" spans="1:33" ht="143.25" customHeight="1" thickTop="1" thickBot="1" x14ac:dyDescent="0.35">
      <c r="A35" s="346"/>
      <c r="B35" s="346"/>
      <c r="C35" s="349"/>
      <c r="D35" s="349"/>
      <c r="E35" s="346"/>
      <c r="F35" s="346"/>
      <c r="G35" s="346"/>
      <c r="H35" s="346"/>
      <c r="I35" s="346"/>
      <c r="J35" s="346"/>
      <c r="K35" s="346"/>
      <c r="L35" s="346"/>
      <c r="M35" s="346"/>
      <c r="N35" s="30"/>
      <c r="O35" s="30"/>
      <c r="P35" s="30"/>
      <c r="Q35" s="30"/>
      <c r="R35" s="30"/>
      <c r="S35" s="30"/>
      <c r="T35" s="30"/>
      <c r="U35" s="30"/>
      <c r="V35" s="30"/>
      <c r="W35" s="30"/>
      <c r="X35" s="30"/>
      <c r="Y35" s="30"/>
      <c r="Z35" s="30"/>
      <c r="AA35" s="30"/>
      <c r="AB35" s="30"/>
      <c r="AC35" s="30"/>
      <c r="AD35" s="30"/>
      <c r="AE35" s="30"/>
      <c r="AF35" s="30"/>
      <c r="AG35" s="30"/>
    </row>
    <row r="36" spans="1:33" ht="143.25" customHeight="1" thickTop="1" thickBot="1" x14ac:dyDescent="0.35">
      <c r="A36" s="346"/>
      <c r="B36" s="347" t="str">
        <f>'Mapa final'!B33</f>
        <v>TIN_02</v>
      </c>
      <c r="C36" s="348"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348"/>
      <c r="E36" s="350"/>
      <c r="F36" s="345" t="str">
        <f t="shared" ref="F36:M36" si="8">IFERROR(IF($E36="","No",IF($E36="No","No"," "))," ")</f>
        <v>No</v>
      </c>
      <c r="G36" s="345" t="str">
        <f t="shared" si="8"/>
        <v>No</v>
      </c>
      <c r="H36" s="345" t="str">
        <f t="shared" si="8"/>
        <v>No</v>
      </c>
      <c r="I36" s="345" t="str">
        <f t="shared" si="8"/>
        <v>No</v>
      </c>
      <c r="J36" s="345" t="str">
        <f t="shared" si="8"/>
        <v>No</v>
      </c>
      <c r="K36" s="345" t="str">
        <f t="shared" si="8"/>
        <v>No</v>
      </c>
      <c r="L36" s="345" t="str">
        <f t="shared" si="8"/>
        <v>No</v>
      </c>
      <c r="M36" s="345" t="str">
        <f t="shared" si="8"/>
        <v>No</v>
      </c>
      <c r="N36" s="30"/>
      <c r="O36" s="30"/>
      <c r="P36" s="30"/>
      <c r="Q36" s="30"/>
      <c r="R36" s="30"/>
      <c r="S36" s="30"/>
      <c r="T36" s="30"/>
      <c r="U36" s="30"/>
      <c r="V36" s="30"/>
      <c r="W36" s="30"/>
      <c r="X36" s="30"/>
      <c r="Y36" s="30"/>
      <c r="Z36" s="30"/>
      <c r="AA36" s="30"/>
      <c r="AB36" s="30"/>
      <c r="AC36" s="30"/>
      <c r="AD36" s="30"/>
      <c r="AE36" s="30"/>
      <c r="AF36" s="30"/>
      <c r="AG36" s="30"/>
    </row>
    <row r="37" spans="1:33" ht="143.25" customHeight="1" thickTop="1" thickBot="1" x14ac:dyDescent="0.35">
      <c r="A37" s="346"/>
      <c r="B37" s="346"/>
      <c r="C37" s="349"/>
      <c r="D37" s="349"/>
      <c r="E37" s="346"/>
      <c r="F37" s="346"/>
      <c r="G37" s="346"/>
      <c r="H37" s="346"/>
      <c r="I37" s="346"/>
      <c r="J37" s="346"/>
      <c r="K37" s="346"/>
      <c r="L37" s="346"/>
      <c r="M37" s="346"/>
      <c r="N37" s="30"/>
      <c r="O37" s="30"/>
      <c r="P37" s="30"/>
      <c r="Q37" s="30"/>
      <c r="R37" s="30"/>
      <c r="S37" s="30"/>
      <c r="T37" s="30"/>
      <c r="U37" s="30"/>
      <c r="V37" s="30"/>
      <c r="W37" s="30"/>
      <c r="X37" s="30"/>
      <c r="Y37" s="30"/>
      <c r="Z37" s="30"/>
      <c r="AA37" s="30"/>
      <c r="AB37" s="30"/>
      <c r="AC37" s="30"/>
      <c r="AD37" s="30"/>
      <c r="AE37" s="30"/>
      <c r="AF37" s="30"/>
      <c r="AG37" s="30"/>
    </row>
    <row r="38" spans="1:33" ht="143.25" customHeight="1" thickTop="1" thickBot="1" x14ac:dyDescent="0.35">
      <c r="A38" s="346"/>
      <c r="B38" s="346"/>
      <c r="C38" s="349"/>
      <c r="D38" s="349"/>
      <c r="E38" s="346"/>
      <c r="F38" s="346"/>
      <c r="G38" s="346"/>
      <c r="H38" s="346"/>
      <c r="I38" s="346"/>
      <c r="J38" s="346"/>
      <c r="K38" s="346"/>
      <c r="L38" s="346"/>
      <c r="M38" s="346"/>
      <c r="N38" s="30"/>
      <c r="O38" s="30"/>
      <c r="P38" s="30"/>
      <c r="Q38" s="30"/>
      <c r="R38" s="30"/>
      <c r="S38" s="30"/>
      <c r="T38" s="30"/>
      <c r="U38" s="30"/>
      <c r="V38" s="30"/>
      <c r="W38" s="30"/>
      <c r="X38" s="30"/>
      <c r="Y38" s="30"/>
      <c r="Z38" s="30"/>
      <c r="AA38" s="30"/>
      <c r="AB38" s="30"/>
      <c r="AC38" s="30"/>
      <c r="AD38" s="30"/>
      <c r="AE38" s="30"/>
      <c r="AF38" s="30"/>
      <c r="AG38" s="30"/>
    </row>
    <row r="39" spans="1:33" ht="143.25" customHeight="1" thickTop="1" thickBot="1" x14ac:dyDescent="0.35">
      <c r="A39" s="346"/>
      <c r="B39" s="347" t="str">
        <f>'Mapa final'!B38</f>
        <v>TIN_03</v>
      </c>
      <c r="C39" s="348" t="str">
        <f>'Mapa final'!H38</f>
        <v>Posibilidad de afectación económica por no disponibilidad de la información clínica  de los usuarios del  HOMIL, debido a falta de respaldo (copias de seguridad) de la información.</v>
      </c>
      <c r="D39" s="348"/>
      <c r="E39" s="350"/>
      <c r="F39" s="345" t="str">
        <f t="shared" ref="F39:M39" si="9">IFERROR(IF($E39="","No",IF($E39="No","No"," "))," ")</f>
        <v>No</v>
      </c>
      <c r="G39" s="345" t="str">
        <f t="shared" si="9"/>
        <v>No</v>
      </c>
      <c r="H39" s="345" t="str">
        <f t="shared" si="9"/>
        <v>No</v>
      </c>
      <c r="I39" s="345" t="str">
        <f t="shared" si="9"/>
        <v>No</v>
      </c>
      <c r="J39" s="345" t="str">
        <f t="shared" si="9"/>
        <v>No</v>
      </c>
      <c r="K39" s="345" t="str">
        <f t="shared" si="9"/>
        <v>No</v>
      </c>
      <c r="L39" s="345" t="str">
        <f t="shared" si="9"/>
        <v>No</v>
      </c>
      <c r="M39" s="345" t="str">
        <f t="shared" si="9"/>
        <v>No</v>
      </c>
      <c r="N39" s="30"/>
      <c r="O39" s="30"/>
      <c r="P39" s="30"/>
      <c r="Q39" s="30"/>
      <c r="R39" s="30"/>
      <c r="S39" s="30"/>
      <c r="T39" s="30"/>
      <c r="U39" s="30"/>
      <c r="V39" s="30"/>
      <c r="W39" s="30"/>
      <c r="X39" s="30"/>
      <c r="Y39" s="30"/>
      <c r="Z39" s="30"/>
      <c r="AA39" s="30"/>
      <c r="AB39" s="30"/>
      <c r="AC39" s="30"/>
      <c r="AD39" s="30"/>
      <c r="AE39" s="30"/>
      <c r="AF39" s="30"/>
      <c r="AG39" s="30"/>
    </row>
    <row r="40" spans="1:33" ht="143.25" customHeight="1" thickTop="1" thickBot="1" x14ac:dyDescent="0.35">
      <c r="A40" s="346"/>
      <c r="B40" s="346"/>
      <c r="C40" s="349"/>
      <c r="D40" s="349"/>
      <c r="E40" s="346"/>
      <c r="F40" s="346"/>
      <c r="G40" s="346"/>
      <c r="H40" s="346"/>
      <c r="I40" s="346"/>
      <c r="J40" s="346"/>
      <c r="K40" s="346"/>
      <c r="L40" s="346"/>
      <c r="M40" s="346"/>
      <c r="N40" s="30"/>
      <c r="O40" s="30"/>
      <c r="P40" s="30"/>
      <c r="Q40" s="30"/>
      <c r="R40" s="30"/>
      <c r="S40" s="30"/>
      <c r="T40" s="30"/>
      <c r="U40" s="30"/>
      <c r="V40" s="30"/>
      <c r="W40" s="30"/>
      <c r="X40" s="30"/>
      <c r="Y40" s="30"/>
      <c r="Z40" s="30"/>
      <c r="AA40" s="30"/>
      <c r="AB40" s="30"/>
      <c r="AC40" s="30"/>
      <c r="AD40" s="30"/>
      <c r="AE40" s="30"/>
      <c r="AF40" s="30"/>
      <c r="AG40" s="30"/>
    </row>
    <row r="41" spans="1:33" ht="143.25" customHeight="1" thickTop="1" thickBot="1" x14ac:dyDescent="0.35">
      <c r="A41" s="346"/>
      <c r="B41" s="346"/>
      <c r="C41" s="349"/>
      <c r="D41" s="349"/>
      <c r="E41" s="346"/>
      <c r="F41" s="346"/>
      <c r="G41" s="346"/>
      <c r="H41" s="346"/>
      <c r="I41" s="346"/>
      <c r="J41" s="346"/>
      <c r="K41" s="346"/>
      <c r="L41" s="346"/>
      <c r="M41" s="346"/>
      <c r="N41" s="30"/>
      <c r="O41" s="30"/>
      <c r="P41" s="30"/>
      <c r="Q41" s="30"/>
      <c r="R41" s="30"/>
      <c r="S41" s="30"/>
      <c r="T41" s="30"/>
      <c r="U41" s="30"/>
      <c r="V41" s="30"/>
      <c r="W41" s="30"/>
      <c r="X41" s="30"/>
      <c r="Y41" s="30"/>
      <c r="Z41" s="30"/>
      <c r="AA41" s="30"/>
      <c r="AB41" s="30"/>
      <c r="AC41" s="30"/>
      <c r="AD41" s="30"/>
      <c r="AE41" s="30"/>
      <c r="AF41" s="30"/>
      <c r="AG41" s="30"/>
    </row>
    <row r="42" spans="1:33" ht="143.25" customHeight="1" thickTop="1" thickBot="1" x14ac:dyDescent="0.35">
      <c r="A42" s="346"/>
      <c r="B42" s="347" t="str">
        <f>'Mapa final'!B40</f>
        <v>TIN_04</v>
      </c>
      <c r="C42" s="348" t="str">
        <f>'Mapa final'!H40</f>
        <v>Posibilidad de afectación económica y reputacional por fallas en el funcionamiento del sistema de información clínico Dinámica Gerencial Hospitalaria generadas por el indebido control de cambios en la implementación de nuevas versiones del aplicativo.</v>
      </c>
      <c r="D42" s="348"/>
      <c r="E42" s="350"/>
      <c r="F42" s="345" t="str">
        <f t="shared" ref="F42:M42" si="10">IFERROR(IF($E42="","No",IF($E42="No","No"," "))," ")</f>
        <v>No</v>
      </c>
      <c r="G42" s="345" t="str">
        <f t="shared" si="10"/>
        <v>No</v>
      </c>
      <c r="H42" s="345" t="str">
        <f t="shared" si="10"/>
        <v>No</v>
      </c>
      <c r="I42" s="345" t="str">
        <f t="shared" si="10"/>
        <v>No</v>
      </c>
      <c r="J42" s="345" t="str">
        <f t="shared" si="10"/>
        <v>No</v>
      </c>
      <c r="K42" s="345" t="str">
        <f t="shared" si="10"/>
        <v>No</v>
      </c>
      <c r="L42" s="345" t="str">
        <f t="shared" si="10"/>
        <v>No</v>
      </c>
      <c r="M42" s="345" t="str">
        <f t="shared" si="10"/>
        <v>No</v>
      </c>
      <c r="N42" s="19"/>
      <c r="O42" s="19"/>
      <c r="P42" s="19"/>
      <c r="Q42" s="19"/>
      <c r="R42" s="19"/>
      <c r="S42" s="19"/>
      <c r="T42" s="19"/>
      <c r="U42" s="19"/>
      <c r="V42" s="19"/>
      <c r="W42" s="19"/>
      <c r="X42" s="19"/>
      <c r="Y42" s="19"/>
      <c r="Z42" s="19"/>
      <c r="AA42" s="19"/>
      <c r="AB42" s="19"/>
      <c r="AC42" s="19"/>
      <c r="AD42" s="19"/>
      <c r="AE42" s="19"/>
      <c r="AF42" s="19"/>
      <c r="AG42" s="19"/>
    </row>
    <row r="43" spans="1:33" ht="143.25" customHeight="1" thickTop="1" thickBot="1" x14ac:dyDescent="0.35">
      <c r="A43" s="346"/>
      <c r="B43" s="346"/>
      <c r="C43" s="349"/>
      <c r="D43" s="349"/>
      <c r="E43" s="346"/>
      <c r="F43" s="346"/>
      <c r="G43" s="346"/>
      <c r="H43" s="346"/>
      <c r="I43" s="346"/>
      <c r="J43" s="346"/>
      <c r="K43" s="346"/>
      <c r="L43" s="346"/>
      <c r="M43" s="346"/>
      <c r="N43" s="19"/>
      <c r="O43" s="19"/>
      <c r="P43" s="19"/>
      <c r="Q43" s="19"/>
      <c r="R43" s="19"/>
      <c r="S43" s="19"/>
      <c r="T43" s="19"/>
      <c r="U43" s="19"/>
      <c r="V43" s="19"/>
      <c r="W43" s="19"/>
      <c r="X43" s="19"/>
      <c r="Y43" s="19"/>
      <c r="Z43" s="19"/>
      <c r="AA43" s="19"/>
      <c r="AB43" s="19"/>
      <c r="AC43" s="19"/>
      <c r="AD43" s="19"/>
      <c r="AE43" s="19"/>
      <c r="AF43" s="19"/>
      <c r="AG43" s="19"/>
    </row>
    <row r="44" spans="1:33" ht="143.25" customHeight="1" thickTop="1" thickBot="1" x14ac:dyDescent="0.35">
      <c r="A44" s="346"/>
      <c r="B44" s="346"/>
      <c r="C44" s="349"/>
      <c r="D44" s="349"/>
      <c r="E44" s="346"/>
      <c r="F44" s="346"/>
      <c r="G44" s="346"/>
      <c r="H44" s="346"/>
      <c r="I44" s="346"/>
      <c r="J44" s="346"/>
      <c r="K44" s="346"/>
      <c r="L44" s="346"/>
      <c r="M44" s="346"/>
      <c r="N44" s="19"/>
      <c r="O44" s="19"/>
      <c r="P44" s="19"/>
      <c r="Q44" s="19"/>
      <c r="R44" s="19"/>
      <c r="S44" s="19"/>
      <c r="T44" s="19"/>
      <c r="U44" s="19"/>
      <c r="V44" s="19"/>
      <c r="W44" s="19"/>
      <c r="X44" s="19"/>
      <c r="Y44" s="19"/>
      <c r="Z44" s="19"/>
      <c r="AA44" s="19"/>
      <c r="AB44" s="19"/>
      <c r="AC44" s="19"/>
      <c r="AD44" s="19"/>
      <c r="AE44" s="19"/>
      <c r="AF44" s="19"/>
      <c r="AG44" s="19"/>
    </row>
    <row r="45" spans="1:33" ht="143.25" customHeight="1" thickTop="1" thickBot="1" x14ac:dyDescent="0.35">
      <c r="A45" s="346"/>
      <c r="B45" s="347" t="str">
        <f>'Mapa final'!B42</f>
        <v>TIN_05</v>
      </c>
      <c r="C45" s="348" t="str">
        <f>'Mapa final'!H42</f>
        <v>Posibilidad de afectación reputacional por fallos en la configuración y monitoreo de la infraestructura de seguridad digital del HOMIL, debido a fallas en la gestión de procesos de seguridad informática.</v>
      </c>
      <c r="D45" s="348"/>
      <c r="E45" s="350"/>
      <c r="F45" s="345" t="str">
        <f t="shared" ref="F45:M45" si="11">IFERROR(IF($E45="","No",IF($E45="No","No"," "))," ")</f>
        <v>No</v>
      </c>
      <c r="G45" s="345" t="str">
        <f t="shared" si="11"/>
        <v>No</v>
      </c>
      <c r="H45" s="345" t="str">
        <f t="shared" si="11"/>
        <v>No</v>
      </c>
      <c r="I45" s="345" t="str">
        <f t="shared" si="11"/>
        <v>No</v>
      </c>
      <c r="J45" s="345" t="str">
        <f t="shared" si="11"/>
        <v>No</v>
      </c>
      <c r="K45" s="345" t="str">
        <f t="shared" si="11"/>
        <v>No</v>
      </c>
      <c r="L45" s="345" t="str">
        <f t="shared" si="11"/>
        <v>No</v>
      </c>
      <c r="M45" s="345" t="str">
        <f t="shared" si="11"/>
        <v>No</v>
      </c>
      <c r="N45" s="19"/>
      <c r="O45" s="19"/>
      <c r="P45" s="19"/>
      <c r="Q45" s="19"/>
      <c r="R45" s="19"/>
      <c r="S45" s="19"/>
      <c r="T45" s="19"/>
      <c r="U45" s="19"/>
      <c r="V45" s="19"/>
      <c r="W45" s="19"/>
      <c r="X45" s="19"/>
      <c r="Y45" s="19"/>
      <c r="Z45" s="19"/>
      <c r="AA45" s="19"/>
      <c r="AB45" s="19"/>
      <c r="AC45" s="19"/>
      <c r="AD45" s="19"/>
      <c r="AE45" s="19"/>
      <c r="AF45" s="19"/>
      <c r="AG45" s="19"/>
    </row>
    <row r="46" spans="1:33" ht="143.25" customHeight="1" thickTop="1" thickBot="1" x14ac:dyDescent="0.35">
      <c r="A46" s="346"/>
      <c r="B46" s="346"/>
      <c r="C46" s="349"/>
      <c r="D46" s="349"/>
      <c r="E46" s="346"/>
      <c r="F46" s="346"/>
      <c r="G46" s="346"/>
      <c r="H46" s="346"/>
      <c r="I46" s="346"/>
      <c r="J46" s="346"/>
      <c r="K46" s="346"/>
      <c r="L46" s="346"/>
      <c r="M46" s="346"/>
      <c r="N46" s="19"/>
      <c r="O46" s="19"/>
      <c r="P46" s="19"/>
      <c r="Q46" s="19"/>
      <c r="R46" s="19"/>
      <c r="S46" s="19"/>
      <c r="T46" s="19"/>
      <c r="U46" s="19"/>
      <c r="V46" s="19"/>
      <c r="W46" s="19"/>
      <c r="X46" s="19"/>
      <c r="Y46" s="19"/>
      <c r="Z46" s="19"/>
      <c r="AA46" s="19"/>
      <c r="AB46" s="19"/>
      <c r="AC46" s="19"/>
      <c r="AD46" s="19"/>
      <c r="AE46" s="19"/>
      <c r="AF46" s="19"/>
      <c r="AG46" s="19"/>
    </row>
    <row r="47" spans="1:33" ht="143.25" customHeight="1" thickTop="1" thickBot="1" x14ac:dyDescent="0.35">
      <c r="A47" s="346"/>
      <c r="B47" s="346"/>
      <c r="C47" s="349"/>
      <c r="D47" s="349"/>
      <c r="E47" s="346"/>
      <c r="F47" s="346"/>
      <c r="G47" s="346"/>
      <c r="H47" s="346"/>
      <c r="I47" s="346"/>
      <c r="J47" s="346"/>
      <c r="K47" s="346"/>
      <c r="L47" s="346"/>
      <c r="M47" s="346"/>
      <c r="N47" s="19"/>
      <c r="O47" s="19"/>
      <c r="P47" s="19"/>
      <c r="Q47" s="19"/>
      <c r="R47" s="19"/>
      <c r="S47" s="19"/>
      <c r="T47" s="19"/>
      <c r="U47" s="19"/>
      <c r="V47" s="19"/>
      <c r="W47" s="19"/>
      <c r="X47" s="19"/>
      <c r="Y47" s="19"/>
      <c r="Z47" s="19"/>
      <c r="AA47" s="19"/>
      <c r="AB47" s="19"/>
      <c r="AC47" s="19"/>
      <c r="AD47" s="19"/>
      <c r="AE47" s="19"/>
      <c r="AF47" s="19"/>
      <c r="AG47" s="19"/>
    </row>
    <row r="48" spans="1:33" ht="143.25" customHeight="1" thickTop="1" thickBot="1" x14ac:dyDescent="0.35">
      <c r="A48" s="346"/>
      <c r="B48" s="347" t="str">
        <f>'Mapa final'!B43</f>
        <v>CAU_01</v>
      </c>
      <c r="C48" s="348" t="str">
        <f>'Mapa final'!H43</f>
        <v>Posibilidad de afectación reputacional por pérdida de credibilidad e impacto negativo en la imagen  de la entidad, debido a publicaciones con datos erróneos o imprecisos en las piezas de comunicación e información dirigida a usuarios externos del HOMIL.</v>
      </c>
      <c r="D48" s="348"/>
      <c r="E48" s="350"/>
      <c r="F48" s="345" t="str">
        <f t="shared" ref="F48:M48" si="12">IFERROR(IF($E48="","No",IF($E48="No","No"," "))," ")</f>
        <v>No</v>
      </c>
      <c r="G48" s="345" t="str">
        <f t="shared" si="12"/>
        <v>No</v>
      </c>
      <c r="H48" s="345" t="str">
        <f t="shared" si="12"/>
        <v>No</v>
      </c>
      <c r="I48" s="345" t="str">
        <f t="shared" si="12"/>
        <v>No</v>
      </c>
      <c r="J48" s="345" t="str">
        <f t="shared" si="12"/>
        <v>No</v>
      </c>
      <c r="K48" s="345" t="str">
        <f t="shared" si="12"/>
        <v>No</v>
      </c>
      <c r="L48" s="345" t="str">
        <f t="shared" si="12"/>
        <v>No</v>
      </c>
      <c r="M48" s="345" t="str">
        <f t="shared" si="12"/>
        <v>No</v>
      </c>
      <c r="N48" s="19"/>
      <c r="O48" s="19"/>
      <c r="P48" s="19"/>
      <c r="Q48" s="19"/>
      <c r="R48" s="19"/>
      <c r="S48" s="19"/>
      <c r="T48" s="19"/>
      <c r="U48" s="19"/>
      <c r="V48" s="19"/>
      <c r="W48" s="19"/>
      <c r="X48" s="19"/>
      <c r="Y48" s="19"/>
      <c r="Z48" s="19"/>
      <c r="AA48" s="19"/>
      <c r="AB48" s="19"/>
      <c r="AC48" s="19"/>
      <c r="AD48" s="19"/>
      <c r="AE48" s="19"/>
      <c r="AF48" s="19"/>
      <c r="AG48" s="19"/>
    </row>
    <row r="49" spans="1:33" ht="143.25" customHeight="1" thickTop="1" thickBot="1" x14ac:dyDescent="0.35">
      <c r="A49" s="346"/>
      <c r="B49" s="346"/>
      <c r="C49" s="349"/>
      <c r="D49" s="349"/>
      <c r="E49" s="346"/>
      <c r="F49" s="346"/>
      <c r="G49" s="346"/>
      <c r="H49" s="346"/>
      <c r="I49" s="346"/>
      <c r="J49" s="346"/>
      <c r="K49" s="346"/>
      <c r="L49" s="346"/>
      <c r="M49" s="346"/>
      <c r="N49" s="19"/>
      <c r="O49" s="19"/>
      <c r="P49" s="19"/>
      <c r="Q49" s="19"/>
      <c r="R49" s="19"/>
      <c r="S49" s="19"/>
      <c r="T49" s="19"/>
      <c r="U49" s="19"/>
      <c r="V49" s="19"/>
      <c r="W49" s="19"/>
      <c r="X49" s="19"/>
      <c r="Y49" s="19"/>
      <c r="Z49" s="19"/>
      <c r="AA49" s="19"/>
      <c r="AB49" s="19"/>
      <c r="AC49" s="19"/>
      <c r="AD49" s="19"/>
      <c r="AE49" s="19"/>
      <c r="AF49" s="19"/>
      <c r="AG49" s="19"/>
    </row>
    <row r="50" spans="1:33" ht="143.25" customHeight="1" thickTop="1" thickBot="1" x14ac:dyDescent="0.35">
      <c r="A50" s="346"/>
      <c r="B50" s="346"/>
      <c r="C50" s="349"/>
      <c r="D50" s="349"/>
      <c r="E50" s="346"/>
      <c r="F50" s="346"/>
      <c r="G50" s="346"/>
      <c r="H50" s="346"/>
      <c r="I50" s="346"/>
      <c r="J50" s="346"/>
      <c r="K50" s="346"/>
      <c r="L50" s="346"/>
      <c r="M50" s="346"/>
      <c r="N50" s="19"/>
      <c r="O50" s="19"/>
      <c r="P50" s="19"/>
      <c r="Q50" s="19"/>
      <c r="R50" s="19"/>
      <c r="S50" s="19"/>
      <c r="T50" s="19"/>
      <c r="U50" s="19"/>
      <c r="V50" s="19"/>
      <c r="W50" s="19"/>
      <c r="X50" s="19"/>
      <c r="Y50" s="19"/>
      <c r="Z50" s="19"/>
      <c r="AA50" s="19"/>
      <c r="AB50" s="19"/>
      <c r="AC50" s="19"/>
      <c r="AD50" s="19"/>
      <c r="AE50" s="19"/>
      <c r="AF50" s="19"/>
      <c r="AG50" s="19"/>
    </row>
    <row r="51" spans="1:33" ht="143.25" customHeight="1" thickTop="1" thickBot="1" x14ac:dyDescent="0.35">
      <c r="A51" s="346"/>
      <c r="B51" s="347" t="str">
        <f>'Mapa final'!B44</f>
        <v>CAU_02</v>
      </c>
      <c r="C51" s="348" t="str">
        <f>'Mapa final'!H44</f>
        <v>Posibilidad de afectación reputacional por pérdida de credibilidad e impacto negativo en la imagen  de la entidad, debido a publicaciones con datos erróneos o imprecisos en las piezas de comunicación e información dirigida a usuarios internos del HOMIL.</v>
      </c>
      <c r="D51" s="348"/>
      <c r="E51" s="350"/>
      <c r="F51" s="345" t="str">
        <f t="shared" ref="F51:M51" si="13">IFERROR(IF($E51="","No",IF($E51="No","No"," "))," ")</f>
        <v>No</v>
      </c>
      <c r="G51" s="345" t="str">
        <f t="shared" si="13"/>
        <v>No</v>
      </c>
      <c r="H51" s="345" t="str">
        <f t="shared" si="13"/>
        <v>No</v>
      </c>
      <c r="I51" s="345" t="str">
        <f t="shared" si="13"/>
        <v>No</v>
      </c>
      <c r="J51" s="345" t="str">
        <f t="shared" si="13"/>
        <v>No</v>
      </c>
      <c r="K51" s="345" t="str">
        <f t="shared" si="13"/>
        <v>No</v>
      </c>
      <c r="L51" s="345" t="str">
        <f t="shared" si="13"/>
        <v>No</v>
      </c>
      <c r="M51" s="345" t="str">
        <f t="shared" si="13"/>
        <v>No</v>
      </c>
      <c r="N51" s="19"/>
      <c r="O51" s="19"/>
      <c r="P51" s="19"/>
      <c r="Q51" s="19"/>
      <c r="R51" s="19"/>
      <c r="S51" s="19"/>
      <c r="T51" s="19"/>
      <c r="U51" s="19"/>
      <c r="V51" s="19"/>
      <c r="W51" s="19"/>
      <c r="X51" s="19"/>
      <c r="Y51" s="19"/>
      <c r="Z51" s="19"/>
      <c r="AA51" s="19"/>
      <c r="AB51" s="19"/>
      <c r="AC51" s="19"/>
      <c r="AD51" s="19"/>
      <c r="AE51" s="19"/>
      <c r="AF51" s="19"/>
      <c r="AG51" s="19"/>
    </row>
    <row r="52" spans="1:33" ht="143.25" customHeight="1" thickTop="1" thickBot="1" x14ac:dyDescent="0.35">
      <c r="A52" s="346"/>
      <c r="B52" s="346"/>
      <c r="C52" s="349"/>
      <c r="D52" s="349"/>
      <c r="E52" s="346"/>
      <c r="F52" s="346"/>
      <c r="G52" s="346"/>
      <c r="H52" s="346"/>
      <c r="I52" s="346"/>
      <c r="J52" s="346"/>
      <c r="K52" s="346"/>
      <c r="L52" s="346"/>
      <c r="M52" s="346"/>
      <c r="N52" s="19"/>
      <c r="O52" s="19"/>
      <c r="P52" s="19"/>
      <c r="Q52" s="19"/>
      <c r="R52" s="19"/>
      <c r="S52" s="19"/>
      <c r="T52" s="19"/>
      <c r="U52" s="19"/>
      <c r="V52" s="19"/>
      <c r="W52" s="19"/>
      <c r="X52" s="19"/>
      <c r="Y52" s="19"/>
      <c r="Z52" s="19"/>
      <c r="AA52" s="19"/>
      <c r="AB52" s="19"/>
      <c r="AC52" s="19"/>
      <c r="AD52" s="19"/>
      <c r="AE52" s="19"/>
      <c r="AF52" s="19"/>
      <c r="AG52" s="19"/>
    </row>
    <row r="53" spans="1:33" ht="143.25" customHeight="1" thickTop="1" thickBot="1" x14ac:dyDescent="0.35">
      <c r="A53" s="346"/>
      <c r="B53" s="346"/>
      <c r="C53" s="349"/>
      <c r="D53" s="349"/>
      <c r="E53" s="346"/>
      <c r="F53" s="346"/>
      <c r="G53" s="346"/>
      <c r="H53" s="346"/>
      <c r="I53" s="346"/>
      <c r="J53" s="346"/>
      <c r="K53" s="346"/>
      <c r="L53" s="346"/>
      <c r="M53" s="346"/>
      <c r="N53" s="19"/>
      <c r="O53" s="19"/>
      <c r="P53" s="19"/>
      <c r="Q53" s="19"/>
      <c r="R53" s="19"/>
      <c r="S53" s="19"/>
      <c r="T53" s="19"/>
      <c r="U53" s="19"/>
      <c r="V53" s="19"/>
      <c r="W53" s="19"/>
      <c r="X53" s="19"/>
      <c r="Y53" s="19"/>
      <c r="Z53" s="19"/>
      <c r="AA53" s="19"/>
      <c r="AB53" s="19"/>
      <c r="AC53" s="19"/>
      <c r="AD53" s="19"/>
      <c r="AE53" s="19"/>
      <c r="AF53" s="19"/>
      <c r="AG53" s="19"/>
    </row>
    <row r="54" spans="1:33" ht="143.25" customHeight="1" thickTop="1" thickBot="1" x14ac:dyDescent="0.35">
      <c r="A54" s="346"/>
      <c r="B54" s="347" t="str">
        <f>'Mapa final'!B45</f>
        <v>CAU_03</v>
      </c>
      <c r="C54" s="348" t="str">
        <f>'Mapa final'!H45</f>
        <v>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v>
      </c>
      <c r="D54" s="348"/>
      <c r="E54" s="350"/>
      <c r="F54" s="345" t="str">
        <f t="shared" ref="F54:M54" si="14">IFERROR(IF($E54="","No",IF($E54="No","No"," "))," ")</f>
        <v>No</v>
      </c>
      <c r="G54" s="345" t="str">
        <f t="shared" si="14"/>
        <v>No</v>
      </c>
      <c r="H54" s="345" t="str">
        <f t="shared" si="14"/>
        <v>No</v>
      </c>
      <c r="I54" s="345" t="str">
        <f t="shared" si="14"/>
        <v>No</v>
      </c>
      <c r="J54" s="345" t="str">
        <f t="shared" si="14"/>
        <v>No</v>
      </c>
      <c r="K54" s="345" t="str">
        <f t="shared" si="14"/>
        <v>No</v>
      </c>
      <c r="L54" s="345" t="str">
        <f t="shared" si="14"/>
        <v>No</v>
      </c>
      <c r="M54" s="345" t="str">
        <f t="shared" si="14"/>
        <v>No</v>
      </c>
      <c r="N54" s="19"/>
      <c r="O54" s="19"/>
      <c r="P54" s="19"/>
      <c r="Q54" s="19"/>
      <c r="R54" s="19"/>
      <c r="S54" s="19"/>
      <c r="T54" s="19"/>
      <c r="U54" s="19"/>
      <c r="V54" s="19"/>
      <c r="W54" s="19"/>
      <c r="X54" s="19"/>
      <c r="Y54" s="19"/>
      <c r="Z54" s="19"/>
      <c r="AA54" s="19"/>
      <c r="AB54" s="19"/>
      <c r="AC54" s="19"/>
      <c r="AD54" s="19"/>
      <c r="AE54" s="19"/>
      <c r="AF54" s="19"/>
      <c r="AG54" s="19"/>
    </row>
    <row r="55" spans="1:33" ht="143.25" customHeight="1" thickTop="1" thickBot="1" x14ac:dyDescent="0.35">
      <c r="A55" s="346"/>
      <c r="B55" s="346"/>
      <c r="C55" s="349"/>
      <c r="D55" s="349"/>
      <c r="E55" s="346"/>
      <c r="F55" s="346"/>
      <c r="G55" s="346"/>
      <c r="H55" s="346"/>
      <c r="I55" s="346"/>
      <c r="J55" s="346"/>
      <c r="K55" s="346"/>
      <c r="L55" s="346"/>
      <c r="M55" s="346"/>
      <c r="N55" s="19"/>
      <c r="O55" s="19"/>
      <c r="P55" s="19"/>
      <c r="Q55" s="19"/>
      <c r="R55" s="19"/>
      <c r="S55" s="19"/>
      <c r="T55" s="19"/>
      <c r="U55" s="19"/>
      <c r="V55" s="19"/>
      <c r="W55" s="19"/>
      <c r="X55" s="19"/>
      <c r="Y55" s="19"/>
      <c r="Z55" s="19"/>
      <c r="AA55" s="19"/>
      <c r="AB55" s="19"/>
      <c r="AC55" s="19"/>
      <c r="AD55" s="19"/>
      <c r="AE55" s="19"/>
      <c r="AF55" s="19"/>
      <c r="AG55" s="19"/>
    </row>
    <row r="56" spans="1:33" ht="143.25" customHeight="1" thickTop="1" thickBot="1" x14ac:dyDescent="0.35">
      <c r="A56" s="346"/>
      <c r="B56" s="346"/>
      <c r="C56" s="349"/>
      <c r="D56" s="349"/>
      <c r="E56" s="346"/>
      <c r="F56" s="346"/>
      <c r="G56" s="346"/>
      <c r="H56" s="346"/>
      <c r="I56" s="346"/>
      <c r="J56" s="346"/>
      <c r="K56" s="346"/>
      <c r="L56" s="346"/>
      <c r="M56" s="346"/>
      <c r="N56" s="19"/>
      <c r="O56" s="19"/>
      <c r="P56" s="19"/>
      <c r="Q56" s="19"/>
      <c r="R56" s="19"/>
      <c r="S56" s="19"/>
      <c r="T56" s="19"/>
      <c r="U56" s="19"/>
      <c r="V56" s="19"/>
      <c r="W56" s="19"/>
      <c r="X56" s="19"/>
      <c r="Y56" s="19"/>
      <c r="Z56" s="19"/>
      <c r="AA56" s="19"/>
      <c r="AB56" s="19"/>
      <c r="AC56" s="19"/>
      <c r="AD56" s="19"/>
      <c r="AE56" s="19"/>
      <c r="AF56" s="19"/>
      <c r="AG56" s="19"/>
    </row>
    <row r="57" spans="1:33" ht="143.25" customHeight="1" thickTop="1" thickBot="1" x14ac:dyDescent="0.35">
      <c r="A57" s="346"/>
      <c r="B57" s="347" t="str">
        <f>'Mapa final'!B48</f>
        <v>GAAF_01</v>
      </c>
      <c r="C57" s="348" t="str">
        <f>'Mapa final'!H48</f>
        <v>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v>
      </c>
      <c r="D57" s="348"/>
      <c r="E57" s="350"/>
      <c r="F57" s="345" t="str">
        <f t="shared" ref="F57:M57" si="15">IFERROR(IF($E57="","No",IF($E57="No","No"," "))," ")</f>
        <v>No</v>
      </c>
      <c r="G57" s="345" t="str">
        <f t="shared" si="15"/>
        <v>No</v>
      </c>
      <c r="H57" s="345" t="str">
        <f t="shared" si="15"/>
        <v>No</v>
      </c>
      <c r="I57" s="345" t="str">
        <f t="shared" si="15"/>
        <v>No</v>
      </c>
      <c r="J57" s="345" t="str">
        <f t="shared" si="15"/>
        <v>No</v>
      </c>
      <c r="K57" s="345" t="str">
        <f t="shared" si="15"/>
        <v>No</v>
      </c>
      <c r="L57" s="345" t="str">
        <f t="shared" si="15"/>
        <v>No</v>
      </c>
      <c r="M57" s="345" t="str">
        <f t="shared" si="15"/>
        <v>No</v>
      </c>
      <c r="N57" s="19"/>
      <c r="O57" s="19"/>
      <c r="P57" s="19"/>
      <c r="Q57" s="19"/>
      <c r="R57" s="19"/>
      <c r="S57" s="19"/>
      <c r="T57" s="19"/>
      <c r="U57" s="19"/>
      <c r="V57" s="19"/>
      <c r="W57" s="19"/>
      <c r="X57" s="19"/>
      <c r="Y57" s="19"/>
      <c r="Z57" s="19"/>
      <c r="AA57" s="19"/>
      <c r="AB57" s="19"/>
      <c r="AC57" s="19"/>
      <c r="AD57" s="19"/>
      <c r="AE57" s="19"/>
      <c r="AF57" s="19"/>
      <c r="AG57" s="19"/>
    </row>
    <row r="58" spans="1:33" ht="143.25" customHeight="1" thickTop="1" thickBot="1" x14ac:dyDescent="0.35">
      <c r="A58" s="346"/>
      <c r="B58" s="346"/>
      <c r="C58" s="349"/>
      <c r="D58" s="349"/>
      <c r="E58" s="346"/>
      <c r="F58" s="346"/>
      <c r="G58" s="346"/>
      <c r="H58" s="346"/>
      <c r="I58" s="346"/>
      <c r="J58" s="346"/>
      <c r="K58" s="346"/>
      <c r="L58" s="346"/>
      <c r="M58" s="346"/>
      <c r="N58" s="19"/>
      <c r="O58" s="19"/>
      <c r="P58" s="19"/>
      <c r="Q58" s="19"/>
      <c r="R58" s="19"/>
      <c r="S58" s="19"/>
      <c r="T58" s="19"/>
      <c r="U58" s="19"/>
      <c r="V58" s="19"/>
      <c r="W58" s="19"/>
      <c r="X58" s="19"/>
      <c r="Y58" s="19"/>
      <c r="Z58" s="19"/>
      <c r="AA58" s="19"/>
      <c r="AB58" s="19"/>
      <c r="AC58" s="19"/>
      <c r="AD58" s="19"/>
      <c r="AE58" s="19"/>
      <c r="AF58" s="19"/>
      <c r="AG58" s="19"/>
    </row>
    <row r="59" spans="1:33" ht="143.25" customHeight="1" thickTop="1" thickBot="1" x14ac:dyDescent="0.35">
      <c r="A59" s="346"/>
      <c r="B59" s="346"/>
      <c r="C59" s="349"/>
      <c r="D59" s="349"/>
      <c r="E59" s="346"/>
      <c r="F59" s="346"/>
      <c r="G59" s="346"/>
      <c r="H59" s="346"/>
      <c r="I59" s="346"/>
      <c r="J59" s="346"/>
      <c r="K59" s="346"/>
      <c r="L59" s="346"/>
      <c r="M59" s="346"/>
      <c r="N59" s="19"/>
      <c r="O59" s="19"/>
      <c r="P59" s="19"/>
      <c r="Q59" s="19"/>
      <c r="R59" s="19"/>
      <c r="S59" s="19"/>
      <c r="T59" s="19"/>
      <c r="U59" s="19"/>
      <c r="V59" s="19"/>
      <c r="W59" s="19"/>
      <c r="X59" s="19"/>
      <c r="Y59" s="19"/>
      <c r="Z59" s="19"/>
      <c r="AA59" s="19"/>
      <c r="AB59" s="19"/>
      <c r="AC59" s="19"/>
      <c r="AD59" s="19"/>
      <c r="AE59" s="19"/>
      <c r="AF59" s="19"/>
      <c r="AG59" s="19"/>
    </row>
    <row r="60" spans="1:33" ht="143.25" customHeight="1" thickTop="1" thickBot="1" x14ac:dyDescent="0.35">
      <c r="A60" s="346"/>
      <c r="B60" s="347" t="str">
        <f>'Mapa final'!B57</f>
        <v>GAAF_03</v>
      </c>
      <c r="C60" s="348" t="str">
        <f>'Mapa final'!H57</f>
        <v xml:space="preserve">Posibilidad de afectación reputacional por lesión o daño en la salud del paciente, debido a falta de oportunidad en el inicio o continuidad de la farmacoterapia a los usuarios atendidos por el HOMIL.
</v>
      </c>
      <c r="D60" s="348"/>
      <c r="E60" s="350"/>
      <c r="F60" s="345" t="str">
        <f t="shared" ref="F60:M60" si="16">IFERROR(IF($E60="","No",IF($E60="No","No"," "))," ")</f>
        <v>No</v>
      </c>
      <c r="G60" s="345" t="str">
        <f t="shared" si="16"/>
        <v>No</v>
      </c>
      <c r="H60" s="345" t="str">
        <f t="shared" si="16"/>
        <v>No</v>
      </c>
      <c r="I60" s="345" t="str">
        <f t="shared" si="16"/>
        <v>No</v>
      </c>
      <c r="J60" s="345" t="str">
        <f t="shared" si="16"/>
        <v>No</v>
      </c>
      <c r="K60" s="345" t="str">
        <f t="shared" si="16"/>
        <v>No</v>
      </c>
      <c r="L60" s="345" t="str">
        <f t="shared" si="16"/>
        <v>No</v>
      </c>
      <c r="M60" s="345" t="str">
        <f t="shared" si="16"/>
        <v>No</v>
      </c>
      <c r="N60" s="19"/>
      <c r="O60" s="19"/>
      <c r="P60" s="19"/>
      <c r="Q60" s="19"/>
      <c r="R60" s="19"/>
      <c r="S60" s="19"/>
      <c r="T60" s="19"/>
      <c r="U60" s="19"/>
      <c r="V60" s="19"/>
      <c r="W60" s="19"/>
      <c r="X60" s="19"/>
      <c r="Y60" s="19"/>
      <c r="Z60" s="19"/>
      <c r="AA60" s="19"/>
      <c r="AB60" s="19"/>
      <c r="AC60" s="19"/>
      <c r="AD60" s="19"/>
      <c r="AE60" s="19"/>
      <c r="AF60" s="19"/>
      <c r="AG60" s="19"/>
    </row>
    <row r="61" spans="1:33" ht="143.25" customHeight="1" thickTop="1" thickBot="1" x14ac:dyDescent="0.35">
      <c r="A61" s="346"/>
      <c r="B61" s="346"/>
      <c r="C61" s="349"/>
      <c r="D61" s="349"/>
      <c r="E61" s="346"/>
      <c r="F61" s="346"/>
      <c r="G61" s="346"/>
      <c r="H61" s="346"/>
      <c r="I61" s="346"/>
      <c r="J61" s="346"/>
      <c r="K61" s="346"/>
      <c r="L61" s="346"/>
      <c r="M61" s="346"/>
      <c r="N61" s="19"/>
      <c r="O61" s="19"/>
      <c r="P61" s="19"/>
      <c r="Q61" s="19"/>
      <c r="R61" s="19"/>
      <c r="S61" s="19"/>
      <c r="T61" s="19"/>
      <c r="U61" s="19"/>
      <c r="V61" s="19"/>
      <c r="W61" s="19"/>
      <c r="X61" s="19"/>
      <c r="Y61" s="19"/>
      <c r="Z61" s="19"/>
      <c r="AA61" s="19"/>
      <c r="AB61" s="19"/>
      <c r="AC61" s="19"/>
      <c r="AD61" s="19"/>
      <c r="AE61" s="19"/>
      <c r="AF61" s="19"/>
      <c r="AG61" s="19"/>
    </row>
    <row r="62" spans="1:33" ht="143.25" customHeight="1" thickTop="1" thickBot="1" x14ac:dyDescent="0.35">
      <c r="A62" s="346"/>
      <c r="B62" s="346"/>
      <c r="C62" s="349"/>
      <c r="D62" s="349"/>
      <c r="E62" s="346"/>
      <c r="F62" s="346"/>
      <c r="G62" s="346"/>
      <c r="H62" s="346"/>
      <c r="I62" s="346"/>
      <c r="J62" s="346"/>
      <c r="K62" s="346"/>
      <c r="L62" s="346"/>
      <c r="M62" s="346"/>
      <c r="N62" s="19"/>
      <c r="O62" s="19"/>
      <c r="P62" s="19"/>
      <c r="Q62" s="19"/>
      <c r="R62" s="19"/>
      <c r="S62" s="19"/>
      <c r="T62" s="19"/>
      <c r="U62" s="19"/>
      <c r="V62" s="19"/>
      <c r="W62" s="19"/>
      <c r="X62" s="19"/>
      <c r="Y62" s="19"/>
      <c r="Z62" s="19"/>
      <c r="AA62" s="19"/>
      <c r="AB62" s="19"/>
      <c r="AC62" s="19"/>
      <c r="AD62" s="19"/>
      <c r="AE62" s="19"/>
      <c r="AF62" s="19"/>
      <c r="AG62" s="19"/>
    </row>
    <row r="63" spans="1:33" ht="143.25" customHeight="1" thickTop="1" thickBot="1" x14ac:dyDescent="0.35">
      <c r="A63" s="346"/>
      <c r="B63" s="347" t="str">
        <f>'Mapa final'!B60</f>
        <v>GAAF_05</v>
      </c>
      <c r="C63" s="348" t="str">
        <f>'Mapa final'!H60</f>
        <v>Posibilidad de afectación económica y reputacional por lesión o daño a la salud del paciente, debido a dispensación de medicamentos vencidos o diferentes a los prescritos.</v>
      </c>
      <c r="D63" s="348"/>
      <c r="E63" s="350"/>
      <c r="F63" s="345" t="str">
        <f t="shared" ref="F63:M63" si="17">IFERROR(IF($E63="","No",IF($E63="No","No"," "))," ")</f>
        <v>No</v>
      </c>
      <c r="G63" s="345" t="str">
        <f t="shared" si="17"/>
        <v>No</v>
      </c>
      <c r="H63" s="345" t="str">
        <f t="shared" si="17"/>
        <v>No</v>
      </c>
      <c r="I63" s="345" t="str">
        <f t="shared" si="17"/>
        <v>No</v>
      </c>
      <c r="J63" s="345" t="str">
        <f t="shared" si="17"/>
        <v>No</v>
      </c>
      <c r="K63" s="345" t="str">
        <f t="shared" si="17"/>
        <v>No</v>
      </c>
      <c r="L63" s="345" t="str">
        <f t="shared" si="17"/>
        <v>No</v>
      </c>
      <c r="M63" s="345" t="str">
        <f t="shared" si="17"/>
        <v>No</v>
      </c>
      <c r="N63" s="19"/>
      <c r="O63" s="19"/>
      <c r="P63" s="19"/>
      <c r="Q63" s="19"/>
      <c r="R63" s="19"/>
      <c r="S63" s="19"/>
      <c r="T63" s="19"/>
      <c r="U63" s="19"/>
      <c r="V63" s="19"/>
      <c r="W63" s="19"/>
      <c r="X63" s="19"/>
      <c r="Y63" s="19"/>
      <c r="Z63" s="19"/>
      <c r="AA63" s="19"/>
      <c r="AB63" s="19"/>
      <c r="AC63" s="19"/>
      <c r="AD63" s="19"/>
      <c r="AE63" s="19"/>
      <c r="AF63" s="19"/>
      <c r="AG63" s="19"/>
    </row>
    <row r="64" spans="1:33" ht="143.25" customHeight="1" thickTop="1" thickBot="1" x14ac:dyDescent="0.35">
      <c r="A64" s="346"/>
      <c r="B64" s="346"/>
      <c r="C64" s="349"/>
      <c r="D64" s="349"/>
      <c r="E64" s="346"/>
      <c r="F64" s="346"/>
      <c r="G64" s="346"/>
      <c r="H64" s="346"/>
      <c r="I64" s="346"/>
      <c r="J64" s="346"/>
      <c r="K64" s="346"/>
      <c r="L64" s="346"/>
      <c r="M64" s="346"/>
      <c r="N64" s="19"/>
      <c r="O64" s="19"/>
      <c r="P64" s="19"/>
      <c r="Q64" s="19"/>
      <c r="R64" s="19"/>
      <c r="S64" s="19"/>
      <c r="T64" s="19"/>
      <c r="U64" s="19"/>
      <c r="V64" s="19"/>
      <c r="W64" s="19"/>
      <c r="X64" s="19"/>
      <c r="Y64" s="19"/>
      <c r="Z64" s="19"/>
      <c r="AA64" s="19"/>
      <c r="AB64" s="19"/>
      <c r="AC64" s="19"/>
      <c r="AD64" s="19"/>
      <c r="AE64" s="19"/>
      <c r="AF64" s="19"/>
      <c r="AG64" s="19"/>
    </row>
    <row r="65" spans="1:33" ht="143.25" customHeight="1" thickTop="1" thickBot="1" x14ac:dyDescent="0.35">
      <c r="A65" s="346"/>
      <c r="B65" s="346"/>
      <c r="C65" s="349"/>
      <c r="D65" s="349"/>
      <c r="E65" s="346"/>
      <c r="F65" s="346"/>
      <c r="G65" s="346"/>
      <c r="H65" s="346"/>
      <c r="I65" s="346"/>
      <c r="J65" s="346"/>
      <c r="K65" s="346"/>
      <c r="L65" s="346"/>
      <c r="M65" s="346"/>
      <c r="N65" s="19"/>
      <c r="O65" s="19"/>
      <c r="P65" s="19"/>
      <c r="Q65" s="19"/>
      <c r="R65" s="19"/>
      <c r="S65" s="19"/>
      <c r="T65" s="19"/>
      <c r="U65" s="19"/>
      <c r="V65" s="19"/>
      <c r="W65" s="19"/>
      <c r="X65" s="19"/>
      <c r="Y65" s="19"/>
      <c r="Z65" s="19"/>
      <c r="AA65" s="19"/>
      <c r="AB65" s="19"/>
      <c r="AC65" s="19"/>
      <c r="AD65" s="19"/>
      <c r="AE65" s="19"/>
      <c r="AF65" s="19"/>
      <c r="AG65" s="19"/>
    </row>
    <row r="66" spans="1:33" ht="143.25" customHeight="1" thickTop="1" thickBot="1" x14ac:dyDescent="0.35">
      <c r="A66" s="346"/>
      <c r="B66" s="347" t="str">
        <f>'Mapa final'!B63</f>
        <v>GAAF_08</v>
      </c>
      <c r="C66" s="348" t="str">
        <f>'Mapa final'!H63</f>
        <v>Posibilidad de afectación reputacional por lesión o daño en la salud del paciente debido a liberación de un medicamento adecuado en la CAM que no corresponde con lo prescrito, producto de errores del personal en la interpretación de la prescripción médica, procesos de producción y liberación de medicamentos, sin cumplir requisitos de calidad.
Nota: La materialización del riesgo se presenta cuando se libera la adecuación  del medicamento por la CAM</v>
      </c>
      <c r="D66" s="348"/>
      <c r="E66" s="350"/>
      <c r="F66" s="345" t="str">
        <f t="shared" ref="F66:M66" si="18">IFERROR(IF($E66="","No",IF($E66="No","No"," "))," ")</f>
        <v>No</v>
      </c>
      <c r="G66" s="345" t="str">
        <f t="shared" si="18"/>
        <v>No</v>
      </c>
      <c r="H66" s="345" t="str">
        <f t="shared" si="18"/>
        <v>No</v>
      </c>
      <c r="I66" s="345" t="str">
        <f t="shared" si="18"/>
        <v>No</v>
      </c>
      <c r="J66" s="345" t="str">
        <f t="shared" si="18"/>
        <v>No</v>
      </c>
      <c r="K66" s="345" t="str">
        <f t="shared" si="18"/>
        <v>No</v>
      </c>
      <c r="L66" s="345" t="str">
        <f t="shared" si="18"/>
        <v>No</v>
      </c>
      <c r="M66" s="345" t="str">
        <f t="shared" si="18"/>
        <v>No</v>
      </c>
      <c r="N66" s="19"/>
      <c r="O66" s="19"/>
      <c r="P66" s="19"/>
      <c r="Q66" s="19"/>
      <c r="R66" s="19"/>
      <c r="S66" s="19"/>
      <c r="T66" s="19"/>
      <c r="U66" s="19"/>
      <c r="V66" s="19"/>
      <c r="W66" s="19"/>
      <c r="X66" s="19"/>
      <c r="Y66" s="19"/>
      <c r="Z66" s="19"/>
      <c r="AA66" s="19"/>
      <c r="AB66" s="19"/>
      <c r="AC66" s="19"/>
      <c r="AD66" s="19"/>
      <c r="AE66" s="19"/>
      <c r="AF66" s="19"/>
      <c r="AG66" s="19"/>
    </row>
    <row r="67" spans="1:33" ht="143.25" customHeight="1" thickTop="1" thickBot="1" x14ac:dyDescent="0.35">
      <c r="A67" s="346"/>
      <c r="B67" s="346"/>
      <c r="C67" s="349"/>
      <c r="D67" s="349"/>
      <c r="E67" s="346"/>
      <c r="F67" s="346"/>
      <c r="G67" s="346"/>
      <c r="H67" s="346"/>
      <c r="I67" s="346"/>
      <c r="J67" s="346"/>
      <c r="K67" s="346"/>
      <c r="L67" s="346"/>
      <c r="M67" s="346"/>
      <c r="N67" s="19"/>
      <c r="O67" s="19"/>
      <c r="P67" s="19"/>
      <c r="Q67" s="19"/>
      <c r="R67" s="19"/>
      <c r="S67" s="19"/>
      <c r="T67" s="19"/>
      <c r="U67" s="19"/>
      <c r="V67" s="19"/>
      <c r="W67" s="19"/>
      <c r="X67" s="19"/>
      <c r="Y67" s="19"/>
      <c r="Z67" s="19"/>
      <c r="AA67" s="19"/>
      <c r="AB67" s="19"/>
      <c r="AC67" s="19"/>
      <c r="AD67" s="19"/>
      <c r="AE67" s="19"/>
      <c r="AF67" s="19"/>
      <c r="AG67" s="19"/>
    </row>
    <row r="68" spans="1:33" ht="143.25" customHeight="1" thickTop="1" thickBot="1" x14ac:dyDescent="0.35">
      <c r="A68" s="346"/>
      <c r="B68" s="346"/>
      <c r="C68" s="349"/>
      <c r="D68" s="349"/>
      <c r="E68" s="346"/>
      <c r="F68" s="346"/>
      <c r="G68" s="346"/>
      <c r="H68" s="346"/>
      <c r="I68" s="346"/>
      <c r="J68" s="346"/>
      <c r="K68" s="346"/>
      <c r="L68" s="346"/>
      <c r="M68" s="346"/>
      <c r="N68" s="19"/>
      <c r="O68" s="19"/>
      <c r="P68" s="19"/>
      <c r="Q68" s="19"/>
      <c r="R68" s="19"/>
      <c r="S68" s="19"/>
      <c r="T68" s="19"/>
      <c r="U68" s="19"/>
      <c r="V68" s="19"/>
      <c r="W68" s="19"/>
      <c r="X68" s="19"/>
      <c r="Y68" s="19"/>
      <c r="Z68" s="19"/>
      <c r="AA68" s="19"/>
      <c r="AB68" s="19"/>
      <c r="AC68" s="19"/>
      <c r="AD68" s="19"/>
      <c r="AE68" s="19"/>
      <c r="AF68" s="19"/>
      <c r="AG68" s="19"/>
    </row>
    <row r="69" spans="1:33" ht="143.25" customHeight="1" thickTop="1" thickBot="1" x14ac:dyDescent="0.35">
      <c r="A69" s="346"/>
      <c r="B69" s="347" t="str">
        <f>'Mapa final'!B65</f>
        <v>GAAF_09</v>
      </c>
      <c r="C69" s="348" t="str">
        <f>'Mapa final'!H65</f>
        <v>Posibilidad de afectación económica y reputacional por contaminación microbiológica en el área de producción de la CAM, debido a falta de adherencia a protocolos de limpieza y desinfección o una externalidad no controlada.</v>
      </c>
      <c r="D69" s="348"/>
      <c r="E69" s="350"/>
      <c r="F69" s="345" t="str">
        <f t="shared" ref="F69:M69" si="19">IFERROR(IF($E69="","No",IF($E69="No","No"," "))," ")</f>
        <v>No</v>
      </c>
      <c r="G69" s="345" t="str">
        <f t="shared" si="19"/>
        <v>No</v>
      </c>
      <c r="H69" s="345" t="str">
        <f t="shared" si="19"/>
        <v>No</v>
      </c>
      <c r="I69" s="345" t="str">
        <f t="shared" si="19"/>
        <v>No</v>
      </c>
      <c r="J69" s="345" t="str">
        <f t="shared" si="19"/>
        <v>No</v>
      </c>
      <c r="K69" s="345" t="str">
        <f t="shared" si="19"/>
        <v>No</v>
      </c>
      <c r="L69" s="345" t="str">
        <f t="shared" si="19"/>
        <v>No</v>
      </c>
      <c r="M69" s="345" t="str">
        <f t="shared" si="19"/>
        <v>No</v>
      </c>
      <c r="N69" s="19"/>
      <c r="O69" s="19"/>
      <c r="P69" s="19"/>
      <c r="Q69" s="19"/>
      <c r="R69" s="19"/>
      <c r="S69" s="19"/>
      <c r="T69" s="19"/>
      <c r="U69" s="19"/>
      <c r="V69" s="19"/>
      <c r="W69" s="19"/>
      <c r="X69" s="19"/>
      <c r="Y69" s="19"/>
      <c r="Z69" s="19"/>
      <c r="AA69" s="19"/>
      <c r="AB69" s="19"/>
      <c r="AC69" s="19"/>
      <c r="AD69" s="19"/>
      <c r="AE69" s="19"/>
      <c r="AF69" s="19"/>
      <c r="AG69" s="19"/>
    </row>
    <row r="70" spans="1:33" ht="143.25" customHeight="1" thickTop="1" thickBot="1" x14ac:dyDescent="0.35">
      <c r="A70" s="346"/>
      <c r="B70" s="346"/>
      <c r="C70" s="349"/>
      <c r="D70" s="349"/>
      <c r="E70" s="346"/>
      <c r="F70" s="346"/>
      <c r="G70" s="346"/>
      <c r="H70" s="346"/>
      <c r="I70" s="346"/>
      <c r="J70" s="346"/>
      <c r="K70" s="346"/>
      <c r="L70" s="346"/>
      <c r="M70" s="346"/>
      <c r="N70" s="19"/>
      <c r="O70" s="19"/>
      <c r="P70" s="19"/>
      <c r="Q70" s="19"/>
      <c r="R70" s="19"/>
      <c r="S70" s="19"/>
      <c r="T70" s="19"/>
      <c r="U70" s="19"/>
      <c r="V70" s="19"/>
      <c r="W70" s="19"/>
      <c r="X70" s="19"/>
      <c r="Y70" s="19"/>
      <c r="Z70" s="19"/>
      <c r="AA70" s="19"/>
      <c r="AB70" s="19"/>
      <c r="AC70" s="19"/>
      <c r="AD70" s="19"/>
      <c r="AE70" s="19"/>
      <c r="AF70" s="19"/>
      <c r="AG70" s="19"/>
    </row>
    <row r="71" spans="1:33" ht="143.25" customHeight="1" thickTop="1" thickBot="1" x14ac:dyDescent="0.35">
      <c r="A71" s="346"/>
      <c r="B71" s="346"/>
      <c r="C71" s="349"/>
      <c r="D71" s="349"/>
      <c r="E71" s="346"/>
      <c r="F71" s="346"/>
      <c r="G71" s="346"/>
      <c r="H71" s="346"/>
      <c r="I71" s="346"/>
      <c r="J71" s="346"/>
      <c r="K71" s="346"/>
      <c r="L71" s="346"/>
      <c r="M71" s="346"/>
      <c r="N71" s="19"/>
      <c r="O71" s="19"/>
      <c r="P71" s="19"/>
      <c r="Q71" s="19"/>
      <c r="R71" s="19"/>
      <c r="S71" s="19"/>
      <c r="T71" s="19"/>
      <c r="U71" s="19"/>
      <c r="V71" s="19"/>
      <c r="W71" s="19"/>
      <c r="X71" s="19"/>
      <c r="Y71" s="19"/>
      <c r="Z71" s="19"/>
      <c r="AA71" s="19"/>
      <c r="AB71" s="19"/>
      <c r="AC71" s="19"/>
      <c r="AD71" s="19"/>
      <c r="AE71" s="19"/>
      <c r="AF71" s="19"/>
      <c r="AG71" s="19"/>
    </row>
    <row r="72" spans="1:33" ht="16.5" customHeight="1" thickTop="1" x14ac:dyDescent="0.3">
      <c r="A72" s="18"/>
      <c r="B72" s="18"/>
      <c r="C72" s="191"/>
      <c r="D72" s="191"/>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row>
    <row r="73" spans="1:33" ht="16.5" customHeight="1" x14ac:dyDescent="0.3">
      <c r="A73" s="18"/>
      <c r="B73" s="18"/>
      <c r="C73" s="191"/>
      <c r="D73" s="191"/>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row>
    <row r="74" spans="1:33" ht="16.5" customHeight="1" x14ac:dyDescent="0.3">
      <c r="A74" s="18"/>
      <c r="B74" s="18"/>
      <c r="C74" s="191"/>
      <c r="D74" s="191"/>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row>
    <row r="75" spans="1:33" ht="16.5" customHeight="1" x14ac:dyDescent="0.3">
      <c r="A75" s="18"/>
      <c r="B75" s="18"/>
      <c r="C75" s="191"/>
      <c r="D75" s="191"/>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row>
    <row r="76" spans="1:33" ht="16.5" customHeight="1" x14ac:dyDescent="0.3">
      <c r="A76" s="18"/>
      <c r="B76" s="18"/>
      <c r="C76" s="191"/>
      <c r="D76" s="191"/>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row>
    <row r="77" spans="1:33" ht="16.5" customHeight="1" x14ac:dyDescent="0.3">
      <c r="A77" s="18"/>
      <c r="B77" s="18"/>
      <c r="C77" s="191"/>
      <c r="D77" s="191"/>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row>
    <row r="78" spans="1:33" ht="16.5" customHeight="1" x14ac:dyDescent="0.3">
      <c r="A78" s="18"/>
      <c r="B78" s="18"/>
      <c r="C78" s="191"/>
      <c r="D78" s="191"/>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row>
    <row r="79" spans="1:33" ht="16.5" customHeight="1" x14ac:dyDescent="0.3">
      <c r="A79" s="18"/>
      <c r="B79" s="18"/>
      <c r="C79" s="191"/>
      <c r="D79" s="191"/>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row>
    <row r="80" spans="1:33" ht="16.5" customHeight="1" x14ac:dyDescent="0.3">
      <c r="A80" s="18"/>
      <c r="B80" s="18"/>
      <c r="C80" s="191"/>
      <c r="D80" s="191"/>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row>
    <row r="81" spans="1:33" ht="16.5" customHeight="1" x14ac:dyDescent="0.3">
      <c r="A81" s="18"/>
      <c r="B81" s="18"/>
      <c r="C81" s="191"/>
      <c r="D81" s="191"/>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row>
    <row r="82" spans="1:33" ht="16.5" customHeight="1" x14ac:dyDescent="0.3">
      <c r="A82" s="18"/>
      <c r="B82" s="18"/>
      <c r="C82" s="191"/>
      <c r="D82" s="191"/>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row>
    <row r="83" spans="1:33" ht="16.5" customHeight="1" x14ac:dyDescent="0.3">
      <c r="A83" s="18"/>
      <c r="B83" s="18"/>
      <c r="C83" s="191"/>
      <c r="D83" s="191"/>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row>
    <row r="84" spans="1:33" ht="16.5" customHeight="1" x14ac:dyDescent="0.3">
      <c r="A84" s="18"/>
      <c r="B84" s="18"/>
      <c r="C84" s="191"/>
      <c r="D84" s="191"/>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row>
    <row r="85" spans="1:33" ht="16.5" customHeight="1" x14ac:dyDescent="0.3">
      <c r="A85" s="18"/>
      <c r="B85" s="18"/>
      <c r="C85" s="191"/>
      <c r="D85" s="191"/>
      <c r="E85" s="18"/>
      <c r="F85" s="18"/>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row>
    <row r="86" spans="1:33" ht="16.5" customHeight="1" x14ac:dyDescent="0.3">
      <c r="A86" s="18"/>
      <c r="B86" s="18"/>
      <c r="C86" s="191"/>
      <c r="D86" s="191"/>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row>
    <row r="87" spans="1:33" ht="16.5" customHeight="1" x14ac:dyDescent="0.3">
      <c r="A87" s="18"/>
      <c r="B87" s="18"/>
      <c r="C87" s="191"/>
      <c r="D87" s="191"/>
      <c r="E87" s="18"/>
      <c r="F87" s="18"/>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row>
    <row r="88" spans="1:33" ht="16.5" customHeight="1" x14ac:dyDescent="0.3">
      <c r="A88" s="18"/>
      <c r="B88" s="18"/>
      <c r="C88" s="191"/>
      <c r="D88" s="191"/>
      <c r="E88" s="18"/>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row>
    <row r="89" spans="1:33" ht="16.5" customHeight="1" x14ac:dyDescent="0.3">
      <c r="A89" s="18"/>
      <c r="B89" s="18"/>
      <c r="C89" s="191"/>
      <c r="D89" s="191"/>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row>
    <row r="90" spans="1:33" ht="16.5" customHeight="1" x14ac:dyDescent="0.3">
      <c r="A90" s="18"/>
      <c r="B90" s="18"/>
      <c r="C90" s="191"/>
      <c r="D90" s="191"/>
      <c r="E90" s="18"/>
      <c r="F90" s="18"/>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row>
    <row r="91" spans="1:33" ht="16.5" customHeight="1" x14ac:dyDescent="0.3">
      <c r="A91" s="18"/>
      <c r="B91" s="18"/>
      <c r="C91" s="191"/>
      <c r="D91" s="191"/>
      <c r="E91" s="18"/>
      <c r="F91" s="18"/>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row>
    <row r="92" spans="1:33" ht="16.5" customHeight="1" x14ac:dyDescent="0.3">
      <c r="A92" s="18"/>
      <c r="B92" s="18"/>
      <c r="C92" s="191"/>
      <c r="D92" s="191"/>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row>
    <row r="93" spans="1:33" ht="16.5" customHeight="1" x14ac:dyDescent="0.3">
      <c r="A93" s="18"/>
      <c r="B93" s="18"/>
      <c r="C93" s="191"/>
      <c r="D93" s="191"/>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row>
    <row r="94" spans="1:33" ht="16.5" customHeight="1" x14ac:dyDescent="0.3">
      <c r="A94" s="18"/>
      <c r="B94" s="18"/>
      <c r="C94" s="191"/>
      <c r="D94" s="191"/>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row>
    <row r="95" spans="1:33" ht="16.5" customHeight="1" x14ac:dyDescent="0.3">
      <c r="A95" s="18"/>
      <c r="B95" s="18"/>
      <c r="C95" s="191"/>
      <c r="D95" s="191"/>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row>
    <row r="96" spans="1:33" ht="16.5" customHeight="1" x14ac:dyDescent="0.3">
      <c r="A96" s="18"/>
      <c r="B96" s="18"/>
      <c r="C96" s="191"/>
      <c r="D96" s="191"/>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row>
    <row r="97" spans="1:33" ht="16.5" customHeight="1" x14ac:dyDescent="0.3">
      <c r="A97" s="18"/>
      <c r="B97" s="18"/>
      <c r="C97" s="191"/>
      <c r="D97" s="191"/>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row>
    <row r="98" spans="1:33" ht="16.5" customHeight="1" x14ac:dyDescent="0.3">
      <c r="A98" s="18"/>
      <c r="B98" s="18"/>
      <c r="C98" s="191"/>
      <c r="D98" s="191"/>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row>
    <row r="99" spans="1:33" ht="16.5" customHeight="1" x14ac:dyDescent="0.3">
      <c r="A99" s="18"/>
      <c r="B99" s="18"/>
      <c r="C99" s="191"/>
      <c r="D99" s="191"/>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row>
    <row r="100" spans="1:33" ht="16.5" customHeight="1" x14ac:dyDescent="0.3">
      <c r="A100" s="18"/>
      <c r="B100" s="18"/>
      <c r="C100" s="191"/>
      <c r="D100" s="191"/>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row>
    <row r="101" spans="1:33" ht="16.5" customHeight="1" x14ac:dyDescent="0.3">
      <c r="A101" s="18"/>
      <c r="B101" s="18"/>
      <c r="C101" s="191"/>
      <c r="D101" s="191"/>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row>
    <row r="102" spans="1:33" ht="16.5" customHeight="1" x14ac:dyDescent="0.3">
      <c r="A102" s="18"/>
      <c r="B102" s="18"/>
      <c r="C102" s="191"/>
      <c r="D102" s="191"/>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row>
    <row r="103" spans="1:33" ht="16.5" customHeight="1" x14ac:dyDescent="0.3">
      <c r="A103" s="18"/>
      <c r="B103" s="18"/>
      <c r="C103" s="191"/>
      <c r="D103" s="191"/>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row>
    <row r="104" spans="1:33" ht="16.5" customHeight="1" x14ac:dyDescent="0.3">
      <c r="A104" s="18"/>
      <c r="B104" s="18"/>
      <c r="C104" s="191"/>
      <c r="D104" s="191"/>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row>
    <row r="105" spans="1:33" ht="16.5" customHeight="1" x14ac:dyDescent="0.3">
      <c r="A105" s="18"/>
      <c r="B105" s="18"/>
      <c r="C105" s="191"/>
      <c r="D105" s="191"/>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16.5" customHeight="1" x14ac:dyDescent="0.3">
      <c r="A106" s="18"/>
      <c r="B106" s="18"/>
      <c r="C106" s="191"/>
      <c r="D106" s="191"/>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row>
    <row r="107" spans="1:33" ht="16.5" customHeight="1" x14ac:dyDescent="0.3">
      <c r="A107" s="18"/>
      <c r="B107" s="18"/>
      <c r="C107" s="191"/>
      <c r="D107" s="191"/>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row>
    <row r="108" spans="1:33" ht="16.5" customHeight="1" x14ac:dyDescent="0.3">
      <c r="A108" s="18"/>
      <c r="B108" s="18"/>
      <c r="C108" s="191"/>
      <c r="D108" s="191"/>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row>
    <row r="109" spans="1:33" ht="16.5" customHeight="1" x14ac:dyDescent="0.3">
      <c r="A109" s="18"/>
      <c r="B109" s="18"/>
      <c r="C109" s="191"/>
      <c r="D109" s="191"/>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row>
    <row r="110" spans="1:33" ht="16.5" customHeight="1" x14ac:dyDescent="0.3">
      <c r="A110" s="18"/>
      <c r="B110" s="18"/>
      <c r="C110" s="191"/>
      <c r="D110" s="191"/>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row>
    <row r="111" spans="1:33" ht="16.5" customHeight="1" x14ac:dyDescent="0.3">
      <c r="A111" s="18"/>
      <c r="B111" s="18"/>
      <c r="C111" s="191"/>
      <c r="D111" s="191"/>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row>
    <row r="112" spans="1:33" ht="16.5" customHeight="1" x14ac:dyDescent="0.3">
      <c r="A112" s="18"/>
      <c r="B112" s="18"/>
      <c r="C112" s="191"/>
      <c r="D112" s="191"/>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row>
    <row r="113" spans="1:33" ht="16.5" customHeight="1" x14ac:dyDescent="0.3">
      <c r="A113" s="18"/>
      <c r="B113" s="18"/>
      <c r="C113" s="191"/>
      <c r="D113" s="191"/>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row>
    <row r="114" spans="1:33" ht="16.5" customHeight="1" x14ac:dyDescent="0.3">
      <c r="A114" s="18"/>
      <c r="B114" s="18"/>
      <c r="C114" s="191"/>
      <c r="D114" s="191"/>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row>
    <row r="115" spans="1:33" ht="16.5" customHeight="1" x14ac:dyDescent="0.3">
      <c r="A115" s="18"/>
      <c r="B115" s="18"/>
      <c r="C115" s="191"/>
      <c r="D115" s="191"/>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row>
    <row r="116" spans="1:33" ht="16.5" customHeight="1" x14ac:dyDescent="0.3">
      <c r="A116" s="18"/>
      <c r="B116" s="18"/>
      <c r="C116" s="191"/>
      <c r="D116" s="191"/>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row>
    <row r="117" spans="1:33" ht="16.5" customHeight="1" x14ac:dyDescent="0.3">
      <c r="A117" s="18"/>
      <c r="B117" s="18"/>
      <c r="C117" s="191"/>
      <c r="D117" s="191"/>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row>
    <row r="118" spans="1:33" ht="16.5" customHeight="1" x14ac:dyDescent="0.3">
      <c r="A118" s="18"/>
      <c r="B118" s="18"/>
      <c r="C118" s="191"/>
      <c r="D118" s="191"/>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row>
    <row r="119" spans="1:33" ht="16.5" customHeight="1" x14ac:dyDescent="0.3">
      <c r="A119" s="18"/>
      <c r="B119" s="18"/>
      <c r="C119" s="191"/>
      <c r="D119" s="191"/>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row>
    <row r="120" spans="1:33" ht="16.5" customHeight="1" x14ac:dyDescent="0.3">
      <c r="A120" s="18"/>
      <c r="B120" s="18"/>
      <c r="C120" s="191"/>
      <c r="D120" s="191"/>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row>
    <row r="121" spans="1:33" ht="16.5" customHeight="1" x14ac:dyDescent="0.3">
      <c r="A121" s="18"/>
      <c r="B121" s="18"/>
      <c r="C121" s="191"/>
      <c r="D121" s="191"/>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row>
    <row r="122" spans="1:33" ht="16.5" customHeight="1" x14ac:dyDescent="0.3">
      <c r="A122" s="18"/>
      <c r="B122" s="18"/>
      <c r="C122" s="191"/>
      <c r="D122" s="191"/>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row>
    <row r="123" spans="1:33" ht="16.5" customHeight="1" x14ac:dyDescent="0.3">
      <c r="A123" s="18"/>
      <c r="B123" s="18"/>
      <c r="C123" s="191"/>
      <c r="D123" s="191"/>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row>
    <row r="124" spans="1:33" ht="16.5" customHeight="1" x14ac:dyDescent="0.3">
      <c r="A124" s="18"/>
      <c r="B124" s="18"/>
      <c r="C124" s="191"/>
      <c r="D124" s="191"/>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row>
    <row r="125" spans="1:33" ht="16.5" customHeight="1" x14ac:dyDescent="0.3">
      <c r="A125" s="18"/>
      <c r="B125" s="18"/>
      <c r="C125" s="191"/>
      <c r="D125" s="191"/>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row>
    <row r="126" spans="1:33" ht="16.5" customHeight="1" x14ac:dyDescent="0.3">
      <c r="A126" s="18"/>
      <c r="B126" s="18"/>
      <c r="C126" s="191"/>
      <c r="D126" s="191"/>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row>
    <row r="127" spans="1:33" ht="16.5" customHeight="1" x14ac:dyDescent="0.3">
      <c r="A127" s="18"/>
      <c r="B127" s="18"/>
      <c r="C127" s="191"/>
      <c r="D127" s="191"/>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row>
    <row r="128" spans="1:33" ht="16.5" customHeight="1" x14ac:dyDescent="0.3">
      <c r="A128" s="18"/>
      <c r="B128" s="18"/>
      <c r="C128" s="191"/>
      <c r="D128" s="191"/>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row>
    <row r="129" spans="1:33" ht="16.5" customHeight="1" x14ac:dyDescent="0.3">
      <c r="A129" s="18"/>
      <c r="B129" s="18"/>
      <c r="C129" s="191"/>
      <c r="D129" s="191"/>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row>
    <row r="130" spans="1:33" ht="16.5" customHeight="1" x14ac:dyDescent="0.3">
      <c r="A130" s="18"/>
      <c r="B130" s="18"/>
      <c r="C130" s="191"/>
      <c r="D130" s="191"/>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row>
    <row r="131" spans="1:33" ht="16.5" customHeight="1" x14ac:dyDescent="0.3">
      <c r="A131" s="18"/>
      <c r="B131" s="18"/>
      <c r="C131" s="191"/>
      <c r="D131" s="191"/>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row>
    <row r="132" spans="1:33" ht="16.5" customHeight="1" x14ac:dyDescent="0.3">
      <c r="A132" s="18"/>
      <c r="B132" s="18"/>
      <c r="C132" s="191"/>
      <c r="D132" s="191"/>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row>
    <row r="133" spans="1:33" ht="16.5" customHeight="1" x14ac:dyDescent="0.3">
      <c r="A133" s="18"/>
      <c r="B133" s="18"/>
      <c r="C133" s="191"/>
      <c r="D133" s="191"/>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row>
    <row r="134" spans="1:33" ht="16.5" customHeight="1" x14ac:dyDescent="0.3">
      <c r="A134" s="18"/>
      <c r="B134" s="18"/>
      <c r="C134" s="191"/>
      <c r="D134" s="191"/>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row>
    <row r="135" spans="1:33" ht="16.5" customHeight="1" x14ac:dyDescent="0.3">
      <c r="A135" s="18"/>
      <c r="B135" s="18"/>
      <c r="C135" s="191"/>
      <c r="D135" s="191"/>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row>
    <row r="136" spans="1:33" ht="16.5" customHeight="1" x14ac:dyDescent="0.3">
      <c r="A136" s="18"/>
      <c r="B136" s="18"/>
      <c r="C136" s="191"/>
      <c r="D136" s="191"/>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row>
    <row r="137" spans="1:33" ht="16.5" customHeight="1" x14ac:dyDescent="0.3">
      <c r="A137" s="18"/>
      <c r="B137" s="18"/>
      <c r="C137" s="191"/>
      <c r="D137" s="191"/>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row>
    <row r="138" spans="1:33" ht="16.5" customHeight="1" x14ac:dyDescent="0.3">
      <c r="A138" s="18"/>
      <c r="B138" s="18"/>
      <c r="C138" s="191"/>
      <c r="D138" s="191"/>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row>
    <row r="139" spans="1:33" ht="16.5" customHeight="1" x14ac:dyDescent="0.3">
      <c r="A139" s="18"/>
      <c r="B139" s="18"/>
      <c r="C139" s="191"/>
      <c r="D139" s="191"/>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row>
    <row r="140" spans="1:33" ht="16.5" customHeight="1" x14ac:dyDescent="0.3">
      <c r="A140" s="18"/>
      <c r="B140" s="18"/>
      <c r="C140" s="191"/>
      <c r="D140" s="191"/>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row>
    <row r="141" spans="1:33" ht="16.5" customHeight="1" x14ac:dyDescent="0.3">
      <c r="A141" s="18"/>
      <c r="B141" s="18"/>
      <c r="C141" s="191"/>
      <c r="D141" s="191"/>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row>
    <row r="142" spans="1:33" ht="16.5" customHeight="1" x14ac:dyDescent="0.3">
      <c r="A142" s="18"/>
      <c r="B142" s="18"/>
      <c r="C142" s="191"/>
      <c r="D142" s="191"/>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row>
    <row r="143" spans="1:33" ht="16.5" customHeight="1" x14ac:dyDescent="0.3">
      <c r="A143" s="18"/>
      <c r="B143" s="18"/>
      <c r="C143" s="191"/>
      <c r="D143" s="191"/>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row>
    <row r="144" spans="1:33" ht="16.5" customHeight="1" x14ac:dyDescent="0.3">
      <c r="A144" s="18"/>
      <c r="B144" s="18"/>
      <c r="C144" s="191"/>
      <c r="D144" s="191"/>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row>
    <row r="145" spans="1:33" ht="16.5" customHeight="1" x14ac:dyDescent="0.3">
      <c r="A145" s="18"/>
      <c r="B145" s="18"/>
      <c r="C145" s="191"/>
      <c r="D145" s="191"/>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row>
    <row r="146" spans="1:33" ht="16.5" customHeight="1" x14ac:dyDescent="0.3">
      <c r="A146" s="18"/>
      <c r="B146" s="18"/>
      <c r="C146" s="191"/>
      <c r="D146" s="191"/>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row>
    <row r="147" spans="1:33" ht="16.5" customHeight="1" x14ac:dyDescent="0.3">
      <c r="A147" s="18"/>
      <c r="B147" s="18"/>
      <c r="C147" s="191"/>
      <c r="D147" s="191"/>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row>
    <row r="148" spans="1:33" ht="16.5" customHeight="1" x14ac:dyDescent="0.3">
      <c r="A148" s="18"/>
      <c r="B148" s="18"/>
      <c r="C148" s="191"/>
      <c r="D148" s="191"/>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row>
    <row r="149" spans="1:33" ht="16.5" customHeight="1" x14ac:dyDescent="0.3">
      <c r="A149" s="18"/>
      <c r="B149" s="18"/>
      <c r="C149" s="191"/>
      <c r="D149" s="191"/>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row>
    <row r="150" spans="1:33" ht="16.5" customHeight="1" x14ac:dyDescent="0.3">
      <c r="A150" s="18"/>
      <c r="B150" s="18"/>
      <c r="C150" s="191"/>
      <c r="D150" s="191"/>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row>
    <row r="151" spans="1:33" ht="16.5" customHeight="1" x14ac:dyDescent="0.3">
      <c r="A151" s="18"/>
      <c r="B151" s="18"/>
      <c r="C151" s="191"/>
      <c r="D151" s="191"/>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row>
    <row r="152" spans="1:33" ht="16.5" customHeight="1" x14ac:dyDescent="0.3">
      <c r="A152" s="18"/>
      <c r="B152" s="18"/>
      <c r="C152" s="191"/>
      <c r="D152" s="191"/>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row>
    <row r="153" spans="1:33" ht="16.5" customHeight="1" x14ac:dyDescent="0.3">
      <c r="A153" s="18"/>
      <c r="B153" s="18"/>
      <c r="C153" s="191"/>
      <c r="D153" s="191"/>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row>
    <row r="154" spans="1:33" ht="16.5" customHeight="1" x14ac:dyDescent="0.3">
      <c r="A154" s="18"/>
      <c r="B154" s="18"/>
      <c r="C154" s="191"/>
      <c r="D154" s="191"/>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row>
    <row r="155" spans="1:33" ht="16.5" customHeight="1" x14ac:dyDescent="0.3">
      <c r="A155" s="18"/>
      <c r="B155" s="18"/>
      <c r="C155" s="191"/>
      <c r="D155" s="191"/>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row>
    <row r="156" spans="1:33" ht="16.5" customHeight="1" x14ac:dyDescent="0.3">
      <c r="A156" s="18"/>
      <c r="B156" s="18"/>
      <c r="C156" s="191"/>
      <c r="D156" s="191"/>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row>
    <row r="157" spans="1:33" ht="16.5" customHeight="1" x14ac:dyDescent="0.3">
      <c r="A157" s="18"/>
      <c r="B157" s="18"/>
      <c r="C157" s="191"/>
      <c r="D157" s="191"/>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row>
    <row r="158" spans="1:33" ht="16.5" customHeight="1" x14ac:dyDescent="0.3">
      <c r="A158" s="18"/>
      <c r="B158" s="18"/>
      <c r="C158" s="191"/>
      <c r="D158" s="191"/>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row>
    <row r="159" spans="1:33" ht="16.5" customHeight="1" x14ac:dyDescent="0.3">
      <c r="A159" s="18"/>
      <c r="B159" s="18"/>
      <c r="C159" s="191"/>
      <c r="D159" s="191"/>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row>
    <row r="160" spans="1:33" ht="16.5" customHeight="1" x14ac:dyDescent="0.3">
      <c r="A160" s="18"/>
      <c r="B160" s="18"/>
      <c r="C160" s="191"/>
      <c r="D160" s="191"/>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row>
    <row r="161" spans="1:33" ht="16.5" customHeight="1" x14ac:dyDescent="0.3">
      <c r="A161" s="18"/>
      <c r="B161" s="18"/>
      <c r="C161" s="191"/>
      <c r="D161" s="191"/>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row>
    <row r="162" spans="1:33" ht="16.5" customHeight="1" x14ac:dyDescent="0.3">
      <c r="A162" s="18"/>
      <c r="B162" s="18"/>
      <c r="C162" s="191"/>
      <c r="D162" s="191"/>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row>
    <row r="163" spans="1:33" ht="16.5" customHeight="1" x14ac:dyDescent="0.3">
      <c r="A163" s="18"/>
      <c r="B163" s="18"/>
      <c r="C163" s="191"/>
      <c r="D163" s="191"/>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row>
    <row r="164" spans="1:33" ht="16.5" customHeight="1" x14ac:dyDescent="0.3">
      <c r="A164" s="18"/>
      <c r="B164" s="18"/>
      <c r="C164" s="191"/>
      <c r="D164" s="191"/>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row>
    <row r="165" spans="1:33" ht="16.5" customHeight="1" x14ac:dyDescent="0.3">
      <c r="A165" s="18"/>
      <c r="B165" s="18"/>
      <c r="C165" s="191"/>
      <c r="D165" s="191"/>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row>
    <row r="166" spans="1:33" ht="16.5" customHeight="1" x14ac:dyDescent="0.3">
      <c r="A166" s="18"/>
      <c r="B166" s="18"/>
      <c r="C166" s="191"/>
      <c r="D166" s="191"/>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row>
    <row r="167" spans="1:33" ht="16.5" customHeight="1" x14ac:dyDescent="0.3">
      <c r="A167" s="18"/>
      <c r="B167" s="18"/>
      <c r="C167" s="191"/>
      <c r="D167" s="191"/>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row>
    <row r="168" spans="1:33" ht="16.5" customHeight="1" x14ac:dyDescent="0.3">
      <c r="A168" s="18"/>
      <c r="B168" s="18"/>
      <c r="C168" s="191"/>
      <c r="D168" s="191"/>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row>
    <row r="169" spans="1:33" ht="16.5" customHeight="1" x14ac:dyDescent="0.3">
      <c r="A169" s="18"/>
      <c r="B169" s="18"/>
      <c r="C169" s="191"/>
      <c r="D169" s="191"/>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row>
    <row r="170" spans="1:33" ht="16.5" customHeight="1" x14ac:dyDescent="0.3">
      <c r="A170" s="18"/>
      <c r="B170" s="18"/>
      <c r="C170" s="191"/>
      <c r="D170" s="191"/>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row>
    <row r="171" spans="1:33" ht="16.5" customHeight="1" x14ac:dyDescent="0.3">
      <c r="A171" s="18"/>
      <c r="B171" s="18"/>
      <c r="C171" s="191"/>
      <c r="D171" s="191"/>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row>
    <row r="172" spans="1:33" ht="16.5" customHeight="1" x14ac:dyDescent="0.3">
      <c r="A172" s="18"/>
      <c r="B172" s="18"/>
      <c r="C172" s="191"/>
      <c r="D172" s="191"/>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row>
    <row r="173" spans="1:33" ht="16.5" customHeight="1" x14ac:dyDescent="0.3">
      <c r="A173" s="18"/>
      <c r="B173" s="18"/>
      <c r="C173" s="191"/>
      <c r="D173" s="191"/>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row>
    <row r="174" spans="1:33" ht="16.5" customHeight="1" x14ac:dyDescent="0.3">
      <c r="A174" s="18"/>
      <c r="B174" s="18"/>
      <c r="C174" s="191"/>
      <c r="D174" s="191"/>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row>
    <row r="175" spans="1:33" ht="16.5" customHeight="1" x14ac:dyDescent="0.3">
      <c r="A175" s="18"/>
      <c r="B175" s="18"/>
      <c r="C175" s="191"/>
      <c r="D175" s="191"/>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row>
    <row r="176" spans="1:33" ht="16.5" customHeight="1" x14ac:dyDescent="0.3">
      <c r="A176" s="18"/>
      <c r="B176" s="18"/>
      <c r="C176" s="191"/>
      <c r="D176" s="191"/>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row>
    <row r="177" spans="1:33" ht="16.5" customHeight="1" x14ac:dyDescent="0.3">
      <c r="A177" s="18"/>
      <c r="B177" s="18"/>
      <c r="C177" s="191"/>
      <c r="D177" s="191"/>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row>
    <row r="178" spans="1:33" ht="16.5" customHeight="1" x14ac:dyDescent="0.3">
      <c r="A178" s="18"/>
      <c r="B178" s="18"/>
      <c r="C178" s="191"/>
      <c r="D178" s="191"/>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row>
    <row r="179" spans="1:33" ht="16.5" customHeight="1" x14ac:dyDescent="0.3">
      <c r="A179" s="18"/>
      <c r="B179" s="18"/>
      <c r="C179" s="191"/>
      <c r="D179" s="191"/>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row>
    <row r="180" spans="1:33" ht="16.5" customHeight="1" x14ac:dyDescent="0.3">
      <c r="A180" s="18"/>
      <c r="B180" s="18"/>
      <c r="C180" s="191"/>
      <c r="D180" s="191"/>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row>
    <row r="181" spans="1:33" ht="16.5" customHeight="1" x14ac:dyDescent="0.3">
      <c r="A181" s="18"/>
      <c r="B181" s="18"/>
      <c r="C181" s="191"/>
      <c r="D181" s="191"/>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row>
    <row r="182" spans="1:33" ht="16.5" customHeight="1" x14ac:dyDescent="0.3">
      <c r="A182" s="18"/>
      <c r="B182" s="18"/>
      <c r="C182" s="191"/>
      <c r="D182" s="191"/>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row>
    <row r="183" spans="1:33" ht="16.5" customHeight="1" x14ac:dyDescent="0.3">
      <c r="A183" s="18"/>
      <c r="B183" s="18"/>
      <c r="C183" s="191"/>
      <c r="D183" s="191"/>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row>
    <row r="184" spans="1:33" ht="16.5" customHeight="1" x14ac:dyDescent="0.3">
      <c r="A184" s="18"/>
      <c r="B184" s="18"/>
      <c r="C184" s="191"/>
      <c r="D184" s="191"/>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row>
    <row r="185" spans="1:33" ht="16.5" customHeight="1" x14ac:dyDescent="0.3">
      <c r="A185" s="18"/>
      <c r="B185" s="18"/>
      <c r="C185" s="191"/>
      <c r="D185" s="191"/>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row>
    <row r="186" spans="1:33" ht="16.5" customHeight="1" x14ac:dyDescent="0.3">
      <c r="A186" s="18"/>
      <c r="B186" s="18"/>
      <c r="C186" s="191"/>
      <c r="D186" s="191"/>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row>
    <row r="187" spans="1:33" ht="16.5" customHeight="1" x14ac:dyDescent="0.3">
      <c r="A187" s="18"/>
      <c r="B187" s="18"/>
      <c r="C187" s="191"/>
      <c r="D187" s="191"/>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row>
    <row r="188" spans="1:33" ht="16.5" customHeight="1" x14ac:dyDescent="0.3">
      <c r="A188" s="18"/>
      <c r="B188" s="18"/>
      <c r="C188" s="191"/>
      <c r="D188" s="191"/>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row>
    <row r="189" spans="1:33" ht="16.5" customHeight="1" x14ac:dyDescent="0.3">
      <c r="A189" s="18"/>
      <c r="B189" s="18"/>
      <c r="C189" s="191"/>
      <c r="D189" s="191"/>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row>
    <row r="190" spans="1:33" ht="16.5" customHeight="1" x14ac:dyDescent="0.3">
      <c r="A190" s="18"/>
      <c r="B190" s="18"/>
      <c r="C190" s="191"/>
      <c r="D190" s="191"/>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row>
    <row r="191" spans="1:33" ht="16.5" customHeight="1" x14ac:dyDescent="0.3">
      <c r="A191" s="18"/>
      <c r="B191" s="18"/>
      <c r="C191" s="191"/>
      <c r="D191" s="191"/>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row>
    <row r="192" spans="1:33" ht="16.5" customHeight="1" x14ac:dyDescent="0.3">
      <c r="A192" s="18"/>
      <c r="B192" s="18"/>
      <c r="C192" s="191"/>
      <c r="D192" s="191"/>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row>
    <row r="193" spans="1:33" ht="16.5" customHeight="1" x14ac:dyDescent="0.3">
      <c r="A193" s="18"/>
      <c r="B193" s="18"/>
      <c r="C193" s="191"/>
      <c r="D193" s="191"/>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row>
    <row r="194" spans="1:33" ht="16.5" customHeight="1" x14ac:dyDescent="0.3">
      <c r="A194" s="18"/>
      <c r="B194" s="18"/>
      <c r="C194" s="191"/>
      <c r="D194" s="191"/>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row>
    <row r="195" spans="1:33" ht="16.5" customHeight="1" x14ac:dyDescent="0.3">
      <c r="A195" s="18"/>
      <c r="B195" s="18"/>
      <c r="C195" s="191"/>
      <c r="D195" s="191"/>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row>
    <row r="196" spans="1:33" ht="16.5" customHeight="1" x14ac:dyDescent="0.3">
      <c r="A196" s="18"/>
      <c r="B196" s="18"/>
      <c r="C196" s="191"/>
      <c r="D196" s="191"/>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row>
    <row r="197" spans="1:33" ht="16.5" customHeight="1" x14ac:dyDescent="0.3">
      <c r="A197" s="18"/>
      <c r="B197" s="18"/>
      <c r="C197" s="191"/>
      <c r="D197" s="191"/>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row>
    <row r="198" spans="1:33" ht="16.5" customHeight="1" x14ac:dyDescent="0.3">
      <c r="A198" s="18"/>
      <c r="B198" s="18"/>
      <c r="C198" s="191"/>
      <c r="D198" s="191"/>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row>
    <row r="199" spans="1:33" ht="16.5" customHeight="1" x14ac:dyDescent="0.3">
      <c r="A199" s="18"/>
      <c r="B199" s="18"/>
      <c r="C199" s="191"/>
      <c r="D199" s="191"/>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row>
    <row r="200" spans="1:33" ht="16.5" customHeight="1" x14ac:dyDescent="0.3">
      <c r="A200" s="18"/>
      <c r="B200" s="18"/>
      <c r="C200" s="191"/>
      <c r="D200" s="191"/>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row>
    <row r="201" spans="1:33" ht="16.5" customHeight="1" x14ac:dyDescent="0.3">
      <c r="A201" s="18"/>
      <c r="B201" s="18"/>
      <c r="C201" s="191"/>
      <c r="D201" s="191"/>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row>
    <row r="202" spans="1:33" ht="16.5" customHeight="1" x14ac:dyDescent="0.3">
      <c r="A202" s="18"/>
      <c r="B202" s="18"/>
      <c r="C202" s="191"/>
      <c r="D202" s="191"/>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row>
    <row r="203" spans="1:33" ht="16.5" customHeight="1" x14ac:dyDescent="0.3">
      <c r="A203" s="18"/>
      <c r="B203" s="18"/>
      <c r="C203" s="191"/>
      <c r="D203" s="191"/>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row>
    <row r="204" spans="1:33" ht="16.5" customHeight="1" x14ac:dyDescent="0.3">
      <c r="A204" s="18"/>
      <c r="B204" s="18"/>
      <c r="C204" s="191"/>
      <c r="D204" s="191"/>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row>
    <row r="205" spans="1:33" ht="16.5" customHeight="1" x14ac:dyDescent="0.3">
      <c r="A205" s="18"/>
      <c r="B205" s="18"/>
      <c r="C205" s="191"/>
      <c r="D205" s="191"/>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row>
    <row r="206" spans="1:33" ht="16.5" customHeight="1" x14ac:dyDescent="0.3">
      <c r="A206" s="18"/>
      <c r="B206" s="18"/>
      <c r="C206" s="191"/>
      <c r="D206" s="191"/>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row>
    <row r="207" spans="1:33" ht="16.5" customHeight="1" x14ac:dyDescent="0.3">
      <c r="A207" s="18"/>
      <c r="B207" s="18"/>
      <c r="C207" s="191"/>
      <c r="D207" s="191"/>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row>
    <row r="208" spans="1:33" ht="16.5" customHeight="1" x14ac:dyDescent="0.3">
      <c r="A208" s="18"/>
      <c r="B208" s="18"/>
      <c r="C208" s="191"/>
      <c r="D208" s="191"/>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row>
    <row r="209" spans="1:33" ht="16.5" customHeight="1" x14ac:dyDescent="0.3">
      <c r="A209" s="18"/>
      <c r="B209" s="18"/>
      <c r="C209" s="191"/>
      <c r="D209" s="191"/>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row>
    <row r="210" spans="1:33" ht="16.5" customHeight="1" x14ac:dyDescent="0.3">
      <c r="A210" s="18"/>
      <c r="B210" s="18"/>
      <c r="C210" s="191"/>
      <c r="D210" s="191"/>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row>
    <row r="211" spans="1:33" ht="16.5" customHeight="1" x14ac:dyDescent="0.3">
      <c r="A211" s="18"/>
      <c r="B211" s="18"/>
      <c r="C211" s="191"/>
      <c r="D211" s="191"/>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row>
    <row r="212" spans="1:33" ht="16.5" customHeight="1" x14ac:dyDescent="0.3">
      <c r="A212" s="18"/>
      <c r="B212" s="18"/>
      <c r="C212" s="191"/>
      <c r="D212" s="191"/>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row>
    <row r="213" spans="1:33" ht="16.5" customHeight="1" x14ac:dyDescent="0.3">
      <c r="A213" s="18"/>
      <c r="B213" s="18"/>
      <c r="C213" s="191"/>
      <c r="D213" s="191"/>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row>
    <row r="214" spans="1:33" ht="16.5" customHeight="1" x14ac:dyDescent="0.3">
      <c r="A214" s="18"/>
      <c r="B214" s="18"/>
      <c r="C214" s="191"/>
      <c r="D214" s="191"/>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row>
    <row r="215" spans="1:33" ht="16.5" customHeight="1" x14ac:dyDescent="0.3">
      <c r="A215" s="18"/>
      <c r="B215" s="18"/>
      <c r="C215" s="191"/>
      <c r="D215" s="191"/>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row>
    <row r="216" spans="1:33" ht="16.5" customHeight="1" x14ac:dyDescent="0.3">
      <c r="A216" s="18"/>
      <c r="B216" s="18"/>
      <c r="C216" s="191"/>
      <c r="D216" s="191"/>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row>
    <row r="217" spans="1:33" ht="16.5" customHeight="1" x14ac:dyDescent="0.3">
      <c r="A217" s="18"/>
      <c r="B217" s="18"/>
      <c r="C217" s="191"/>
      <c r="D217" s="191"/>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row>
    <row r="218" spans="1:33" ht="16.5" customHeight="1" x14ac:dyDescent="0.3">
      <c r="A218" s="18"/>
      <c r="B218" s="18"/>
      <c r="C218" s="191"/>
      <c r="D218" s="191"/>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row>
    <row r="219" spans="1:33" ht="16.5" customHeight="1" x14ac:dyDescent="0.3">
      <c r="A219" s="18"/>
      <c r="B219" s="18"/>
      <c r="C219" s="191"/>
      <c r="D219" s="191"/>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row>
    <row r="220" spans="1:33" ht="16.5" customHeight="1" x14ac:dyDescent="0.3">
      <c r="A220" s="18"/>
      <c r="B220" s="18"/>
      <c r="C220" s="191"/>
      <c r="D220" s="191"/>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row>
    <row r="221" spans="1:33" ht="16.5" customHeight="1" x14ac:dyDescent="0.3">
      <c r="A221" s="18"/>
      <c r="B221" s="18"/>
      <c r="C221" s="191"/>
      <c r="D221" s="191"/>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row>
    <row r="222" spans="1:33" ht="16.5" customHeight="1" x14ac:dyDescent="0.3">
      <c r="A222" s="18"/>
      <c r="B222" s="18"/>
      <c r="C222" s="191"/>
      <c r="D222" s="191"/>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row>
    <row r="223" spans="1:33" ht="16.5" customHeight="1" x14ac:dyDescent="0.3">
      <c r="A223" s="18"/>
      <c r="B223" s="18"/>
      <c r="C223" s="191"/>
      <c r="D223" s="191"/>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row>
    <row r="224" spans="1:33" ht="16.5" customHeight="1" x14ac:dyDescent="0.3">
      <c r="A224" s="18"/>
      <c r="B224" s="18"/>
      <c r="C224" s="191"/>
      <c r="D224" s="191"/>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row>
    <row r="225" spans="1:33" ht="16.5" customHeight="1" x14ac:dyDescent="0.3">
      <c r="A225" s="18"/>
      <c r="B225" s="18"/>
      <c r="C225" s="191"/>
      <c r="D225" s="191"/>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row>
    <row r="226" spans="1:33" ht="16.5" customHeight="1" x14ac:dyDescent="0.3">
      <c r="A226" s="18"/>
      <c r="B226" s="18"/>
      <c r="C226" s="191"/>
      <c r="D226" s="191"/>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row>
    <row r="227" spans="1:33" ht="16.5" customHeight="1" x14ac:dyDescent="0.3">
      <c r="A227" s="18"/>
      <c r="B227" s="18"/>
      <c r="C227" s="191"/>
      <c r="D227" s="191"/>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row>
    <row r="228" spans="1:33" ht="16.5" customHeight="1" x14ac:dyDescent="0.3">
      <c r="A228" s="18"/>
      <c r="B228" s="18"/>
      <c r="C228" s="191"/>
      <c r="D228" s="191"/>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row>
    <row r="229" spans="1:33" ht="16.5" customHeight="1" x14ac:dyDescent="0.3">
      <c r="A229" s="18"/>
      <c r="B229" s="18"/>
      <c r="C229" s="191"/>
      <c r="D229" s="191"/>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row>
    <row r="230" spans="1:33" ht="16.5" customHeight="1" x14ac:dyDescent="0.3">
      <c r="A230" s="18"/>
      <c r="B230" s="18"/>
      <c r="C230" s="191"/>
      <c r="D230" s="191"/>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row>
    <row r="231" spans="1:33" ht="16.5" customHeight="1" x14ac:dyDescent="0.3">
      <c r="A231" s="18"/>
      <c r="B231" s="18"/>
      <c r="C231" s="191"/>
      <c r="D231" s="191"/>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row>
    <row r="232" spans="1:33" ht="16.5" customHeight="1" x14ac:dyDescent="0.3">
      <c r="A232" s="18"/>
      <c r="B232" s="18"/>
      <c r="C232" s="191"/>
      <c r="D232" s="191"/>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row>
    <row r="233" spans="1:33" ht="16.5" customHeight="1" x14ac:dyDescent="0.3">
      <c r="A233" s="18"/>
      <c r="B233" s="18"/>
      <c r="C233" s="191"/>
      <c r="D233" s="191"/>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row>
    <row r="234" spans="1:33" ht="16.5" customHeight="1" x14ac:dyDescent="0.3">
      <c r="A234" s="18"/>
      <c r="B234" s="18"/>
      <c r="C234" s="191"/>
      <c r="D234" s="191"/>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row>
    <row r="235" spans="1:33" ht="16.5" customHeight="1" x14ac:dyDescent="0.3">
      <c r="A235" s="18"/>
      <c r="B235" s="18"/>
      <c r="C235" s="191"/>
      <c r="D235" s="191"/>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row>
    <row r="236" spans="1:33" ht="16.5" customHeight="1" x14ac:dyDescent="0.3">
      <c r="A236" s="18"/>
      <c r="B236" s="18"/>
      <c r="C236" s="191"/>
      <c r="D236" s="191"/>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row>
    <row r="237" spans="1:33" ht="16.5" customHeight="1" x14ac:dyDescent="0.3">
      <c r="A237" s="18"/>
      <c r="B237" s="18"/>
      <c r="C237" s="191"/>
      <c r="D237" s="191"/>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row>
    <row r="238" spans="1:33" ht="16.5" customHeight="1" x14ac:dyDescent="0.3">
      <c r="A238" s="18"/>
      <c r="B238" s="18"/>
      <c r="C238" s="191"/>
      <c r="D238" s="191"/>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row>
    <row r="239" spans="1:33" ht="16.5" customHeight="1" x14ac:dyDescent="0.3">
      <c r="A239" s="18"/>
      <c r="B239" s="18"/>
      <c r="C239" s="191"/>
      <c r="D239" s="191"/>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row>
    <row r="240" spans="1:33" ht="16.5" customHeight="1" x14ac:dyDescent="0.3">
      <c r="A240" s="18"/>
      <c r="B240" s="18"/>
      <c r="C240" s="191"/>
      <c r="D240" s="191"/>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row>
    <row r="241" spans="1:33" ht="16.5" customHeight="1" x14ac:dyDescent="0.3">
      <c r="A241" s="18"/>
      <c r="B241" s="18"/>
      <c r="C241" s="191"/>
      <c r="D241" s="191"/>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row>
    <row r="242" spans="1:33" ht="16.5" customHeight="1" x14ac:dyDescent="0.3">
      <c r="A242" s="18"/>
      <c r="B242" s="18"/>
      <c r="C242" s="191"/>
      <c r="D242" s="191"/>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row>
    <row r="243" spans="1:33" ht="16.5" customHeight="1" x14ac:dyDescent="0.3">
      <c r="A243" s="18"/>
      <c r="B243" s="18"/>
      <c r="C243" s="191"/>
      <c r="D243" s="191"/>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row>
    <row r="244" spans="1:33" ht="16.5" customHeight="1" x14ac:dyDescent="0.3">
      <c r="A244" s="18"/>
      <c r="B244" s="18"/>
      <c r="C244" s="191"/>
      <c r="D244" s="191"/>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row>
    <row r="245" spans="1:33" ht="16.5" customHeight="1" x14ac:dyDescent="0.3">
      <c r="A245" s="18"/>
      <c r="B245" s="18"/>
      <c r="C245" s="191"/>
      <c r="D245" s="191"/>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row>
    <row r="246" spans="1:33" ht="16.5" customHeight="1" x14ac:dyDescent="0.3">
      <c r="A246" s="18"/>
      <c r="B246" s="18"/>
      <c r="C246" s="191"/>
      <c r="D246" s="191"/>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row>
    <row r="247" spans="1:33" ht="16.5" customHeight="1" x14ac:dyDescent="0.3">
      <c r="A247" s="18"/>
      <c r="B247" s="18"/>
      <c r="C247" s="191"/>
      <c r="D247" s="191"/>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row>
    <row r="248" spans="1:33" ht="16.5" customHeight="1" x14ac:dyDescent="0.3">
      <c r="A248" s="18"/>
      <c r="B248" s="18"/>
      <c r="C248" s="191"/>
      <c r="D248" s="191"/>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row>
    <row r="249" spans="1:33" ht="16.5" customHeight="1" x14ac:dyDescent="0.3">
      <c r="A249" s="18"/>
      <c r="B249" s="18"/>
      <c r="C249" s="191"/>
      <c r="D249" s="191"/>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row>
    <row r="250" spans="1:33" ht="16.5" customHeight="1" x14ac:dyDescent="0.3">
      <c r="A250" s="18"/>
      <c r="B250" s="18"/>
      <c r="C250" s="191"/>
      <c r="D250" s="191"/>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row>
    <row r="251" spans="1:33" ht="16.5" customHeight="1" x14ac:dyDescent="0.3">
      <c r="A251" s="18"/>
      <c r="B251" s="18"/>
      <c r="C251" s="191"/>
      <c r="D251" s="191"/>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row>
    <row r="252" spans="1:33" ht="16.5" customHeight="1" x14ac:dyDescent="0.3">
      <c r="A252" s="18"/>
      <c r="B252" s="18"/>
      <c r="C252" s="191"/>
      <c r="D252" s="191"/>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row>
    <row r="253" spans="1:33" ht="16.5" customHeight="1" x14ac:dyDescent="0.3">
      <c r="A253" s="18"/>
      <c r="B253" s="18"/>
      <c r="C253" s="191"/>
      <c r="D253" s="191"/>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row>
    <row r="254" spans="1:33" ht="16.5" customHeight="1" x14ac:dyDescent="0.3">
      <c r="A254" s="18"/>
      <c r="B254" s="18"/>
      <c r="C254" s="191"/>
      <c r="D254" s="191"/>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row>
    <row r="255" spans="1:33" ht="16.5" customHeight="1" x14ac:dyDescent="0.3">
      <c r="A255" s="18"/>
      <c r="B255" s="18"/>
      <c r="C255" s="191"/>
      <c r="D255" s="191"/>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row>
    <row r="256" spans="1:33" ht="16.5" customHeight="1" x14ac:dyDescent="0.3">
      <c r="A256" s="18"/>
      <c r="B256" s="18"/>
      <c r="C256" s="191"/>
      <c r="D256" s="191"/>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row>
    <row r="257" spans="1:33" ht="16.5" customHeight="1" x14ac:dyDescent="0.3">
      <c r="A257" s="18"/>
      <c r="B257" s="18"/>
      <c r="C257" s="191"/>
      <c r="D257" s="191"/>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row>
    <row r="258" spans="1:33" ht="16.5" customHeight="1" x14ac:dyDescent="0.3">
      <c r="A258" s="18"/>
      <c r="B258" s="18"/>
      <c r="C258" s="191"/>
      <c r="D258" s="191"/>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row>
    <row r="259" spans="1:33" ht="16.5" customHeight="1" x14ac:dyDescent="0.3">
      <c r="A259" s="18"/>
      <c r="B259" s="18"/>
      <c r="C259" s="191"/>
      <c r="D259" s="191"/>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row>
    <row r="260" spans="1:33" ht="16.5" customHeight="1" x14ac:dyDescent="0.3">
      <c r="A260" s="18"/>
      <c r="B260" s="18"/>
      <c r="C260" s="191"/>
      <c r="D260" s="191"/>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row>
    <row r="261" spans="1:33" ht="16.5" customHeight="1" x14ac:dyDescent="0.3">
      <c r="A261" s="18"/>
      <c r="B261" s="18"/>
      <c r="C261" s="191"/>
      <c r="D261" s="191"/>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row>
    <row r="262" spans="1:33" ht="16.5" customHeight="1" x14ac:dyDescent="0.3">
      <c r="A262" s="18"/>
      <c r="B262" s="18"/>
      <c r="C262" s="191"/>
      <c r="D262" s="191"/>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row>
    <row r="263" spans="1:33" ht="16.5" customHeight="1" x14ac:dyDescent="0.3">
      <c r="A263" s="18"/>
      <c r="B263" s="18"/>
      <c r="C263" s="191"/>
      <c r="D263" s="191"/>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row>
    <row r="264" spans="1:33" ht="16.5" customHeight="1" x14ac:dyDescent="0.3">
      <c r="A264" s="18"/>
      <c r="B264" s="18"/>
      <c r="C264" s="191"/>
      <c r="D264" s="191"/>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row>
    <row r="265" spans="1:33" ht="16.5" customHeight="1" x14ac:dyDescent="0.3">
      <c r="A265" s="18"/>
      <c r="B265" s="18"/>
      <c r="C265" s="191"/>
      <c r="D265" s="191"/>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row>
    <row r="266" spans="1:33" ht="16.5" customHeight="1" x14ac:dyDescent="0.3">
      <c r="A266" s="18"/>
      <c r="B266" s="18"/>
      <c r="C266" s="191"/>
      <c r="D266" s="191"/>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row>
    <row r="267" spans="1:33" ht="16.5" customHeight="1" x14ac:dyDescent="0.3">
      <c r="A267" s="18"/>
      <c r="B267" s="18"/>
      <c r="C267" s="191"/>
      <c r="D267" s="191"/>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row>
    <row r="268" spans="1:33" ht="16.5" customHeight="1" x14ac:dyDescent="0.3">
      <c r="A268" s="18"/>
      <c r="B268" s="18"/>
      <c r="C268" s="191"/>
      <c r="D268" s="191"/>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row>
    <row r="269" spans="1:33" ht="16.5" customHeight="1" x14ac:dyDescent="0.3">
      <c r="A269" s="18"/>
      <c r="B269" s="18"/>
      <c r="C269" s="191"/>
      <c r="D269" s="191"/>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row>
    <row r="270" spans="1:33" ht="16.5" customHeight="1" x14ac:dyDescent="0.3">
      <c r="A270" s="18"/>
      <c r="B270" s="18"/>
      <c r="C270" s="191"/>
      <c r="D270" s="191"/>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row>
    <row r="271" spans="1:33" ht="16.5" customHeight="1" x14ac:dyDescent="0.3">
      <c r="A271" s="18"/>
      <c r="B271" s="18"/>
      <c r="C271" s="191"/>
      <c r="D271" s="191"/>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row>
    <row r="272" spans="1:33" ht="16.5" customHeight="1" x14ac:dyDescent="0.3">
      <c r="A272" s="18"/>
      <c r="B272" s="18"/>
      <c r="C272" s="191"/>
      <c r="D272" s="191"/>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row>
    <row r="273" spans="1:33" ht="16.5" customHeight="1" x14ac:dyDescent="0.3">
      <c r="A273" s="18"/>
      <c r="B273" s="18"/>
      <c r="C273" s="191"/>
      <c r="D273" s="191"/>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row>
    <row r="274" spans="1:33" ht="16.5" customHeight="1" x14ac:dyDescent="0.3">
      <c r="A274" s="18"/>
      <c r="B274" s="18"/>
      <c r="C274" s="191"/>
      <c r="D274" s="191"/>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row>
    <row r="275" spans="1:33" ht="16.5" customHeight="1" x14ac:dyDescent="0.3">
      <c r="A275" s="18"/>
      <c r="B275" s="18"/>
      <c r="C275" s="191"/>
      <c r="D275" s="191"/>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row>
    <row r="276" spans="1:33" ht="16.5" customHeight="1" x14ac:dyDescent="0.3">
      <c r="A276" s="18"/>
      <c r="B276" s="18"/>
      <c r="C276" s="191"/>
      <c r="D276" s="19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row>
    <row r="277" spans="1:33" ht="16.5" customHeight="1" x14ac:dyDescent="0.3">
      <c r="A277" s="18"/>
      <c r="B277" s="18"/>
      <c r="C277" s="191"/>
      <c r="D277" s="191"/>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row>
    <row r="278" spans="1:33" ht="16.5" customHeight="1" x14ac:dyDescent="0.3">
      <c r="A278" s="18"/>
      <c r="B278" s="18"/>
      <c r="C278" s="191"/>
      <c r="D278" s="191"/>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row>
    <row r="279" spans="1:33" ht="16.5" customHeight="1" x14ac:dyDescent="0.3">
      <c r="A279" s="18"/>
      <c r="B279" s="18"/>
      <c r="C279" s="191"/>
      <c r="D279" s="191"/>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row>
    <row r="280" spans="1:33" ht="16.5" customHeight="1" x14ac:dyDescent="0.3">
      <c r="A280" s="18"/>
      <c r="B280" s="18"/>
      <c r="C280" s="191"/>
      <c r="D280" s="191"/>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row>
    <row r="281" spans="1:33" ht="16.5" customHeight="1" x14ac:dyDescent="0.3">
      <c r="A281" s="18"/>
      <c r="B281" s="18"/>
      <c r="C281" s="191"/>
      <c r="D281" s="191"/>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row>
    <row r="282" spans="1:33" ht="16.5" customHeight="1" x14ac:dyDescent="0.3">
      <c r="A282" s="18"/>
      <c r="B282" s="18"/>
      <c r="C282" s="191"/>
      <c r="D282" s="191"/>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row>
    <row r="283" spans="1:33" ht="16.5" customHeight="1" x14ac:dyDescent="0.3">
      <c r="A283" s="18"/>
      <c r="B283" s="18"/>
      <c r="C283" s="191"/>
      <c r="D283" s="191"/>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row>
    <row r="284" spans="1:33" ht="16.5" customHeight="1" x14ac:dyDescent="0.3">
      <c r="A284" s="18"/>
      <c r="B284" s="18"/>
      <c r="C284" s="191"/>
      <c r="D284" s="191"/>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row>
    <row r="285" spans="1:33" ht="16.5" customHeight="1" x14ac:dyDescent="0.3">
      <c r="A285" s="18"/>
      <c r="B285" s="18"/>
      <c r="C285" s="191"/>
      <c r="D285" s="191"/>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row>
    <row r="286" spans="1:33" ht="16.5" customHeight="1" x14ac:dyDescent="0.3">
      <c r="A286" s="18"/>
      <c r="B286" s="18"/>
      <c r="C286" s="191"/>
      <c r="D286" s="191"/>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row>
    <row r="287" spans="1:33" ht="16.5" customHeight="1" x14ac:dyDescent="0.3">
      <c r="A287" s="18"/>
      <c r="B287" s="18"/>
      <c r="C287" s="191"/>
      <c r="D287" s="191"/>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row>
    <row r="288" spans="1:33" ht="16.5" customHeight="1" x14ac:dyDescent="0.3">
      <c r="A288" s="18"/>
      <c r="B288" s="18"/>
      <c r="C288" s="191"/>
      <c r="D288" s="191"/>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row>
    <row r="289" spans="1:33" ht="16.5" customHeight="1" x14ac:dyDescent="0.3">
      <c r="A289" s="18"/>
      <c r="B289" s="18"/>
      <c r="C289" s="191"/>
      <c r="D289" s="191"/>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row>
    <row r="290" spans="1:33" ht="16.5" customHeight="1" x14ac:dyDescent="0.3">
      <c r="A290" s="18"/>
      <c r="B290" s="18"/>
      <c r="C290" s="191"/>
      <c r="D290" s="191"/>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row>
    <row r="291" spans="1:33" ht="16.5" customHeight="1" x14ac:dyDescent="0.3">
      <c r="A291" s="18"/>
      <c r="B291" s="18"/>
      <c r="C291" s="191"/>
      <c r="D291" s="191"/>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row>
    <row r="292" spans="1:33" ht="16.5" customHeight="1" x14ac:dyDescent="0.3">
      <c r="A292" s="18"/>
      <c r="B292" s="18"/>
      <c r="C292" s="191"/>
      <c r="D292" s="191"/>
      <c r="E292" s="18"/>
      <c r="F292" s="18"/>
      <c r="G292" s="18"/>
      <c r="H292" s="18"/>
      <c r="I292" s="18"/>
      <c r="J292" s="18"/>
      <c r="K292" s="18"/>
      <c r="L292" s="18"/>
      <c r="M292" s="18"/>
      <c r="N292" s="18"/>
      <c r="O292" s="18"/>
      <c r="P292" s="18"/>
      <c r="Q292" s="18"/>
      <c r="R292" s="18"/>
      <c r="S292" s="18"/>
      <c r="T292" s="18"/>
      <c r="U292" s="18"/>
      <c r="V292" s="18"/>
      <c r="W292" s="18"/>
      <c r="X292" s="18"/>
      <c r="Y292" s="18"/>
      <c r="Z292" s="18"/>
      <c r="AA292" s="18"/>
      <c r="AB292" s="18"/>
      <c r="AC292" s="18"/>
      <c r="AD292" s="18"/>
      <c r="AE292" s="18"/>
      <c r="AF292" s="18"/>
      <c r="AG292" s="18"/>
    </row>
    <row r="293" spans="1:33" ht="16.5" customHeight="1" x14ac:dyDescent="0.3">
      <c r="A293" s="18"/>
      <c r="B293" s="18"/>
      <c r="C293" s="191"/>
      <c r="D293" s="191"/>
      <c r="E293" s="18"/>
      <c r="F293" s="18"/>
      <c r="G293" s="18"/>
      <c r="H293" s="18"/>
      <c r="I293" s="18"/>
      <c r="J293" s="18"/>
      <c r="K293" s="18"/>
      <c r="L293" s="18"/>
      <c r="M293" s="18"/>
      <c r="N293" s="18"/>
      <c r="O293" s="18"/>
      <c r="P293" s="18"/>
      <c r="Q293" s="18"/>
      <c r="R293" s="18"/>
      <c r="S293" s="18"/>
      <c r="T293" s="18"/>
      <c r="U293" s="18"/>
      <c r="V293" s="18"/>
      <c r="W293" s="18"/>
      <c r="X293" s="18"/>
      <c r="Y293" s="18"/>
      <c r="Z293" s="18"/>
      <c r="AA293" s="18"/>
      <c r="AB293" s="18"/>
      <c r="AC293" s="18"/>
      <c r="AD293" s="18"/>
      <c r="AE293" s="18"/>
      <c r="AF293" s="18"/>
      <c r="AG293" s="18"/>
    </row>
    <row r="294" spans="1:33" ht="16.5" customHeight="1" x14ac:dyDescent="0.3">
      <c r="A294" s="18"/>
      <c r="B294" s="18"/>
      <c r="C294" s="191"/>
      <c r="D294" s="191"/>
      <c r="E294" s="18"/>
      <c r="F294" s="18"/>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c r="AD294" s="18"/>
      <c r="AE294" s="18"/>
      <c r="AF294" s="18"/>
      <c r="AG294" s="18"/>
    </row>
    <row r="295" spans="1:33" ht="16.5" customHeight="1" x14ac:dyDescent="0.3">
      <c r="A295" s="18"/>
      <c r="B295" s="18"/>
      <c r="C295" s="191"/>
      <c r="D295" s="191"/>
      <c r="E295" s="18"/>
      <c r="F295" s="18"/>
      <c r="G295" s="18"/>
      <c r="H295" s="18"/>
      <c r="I295" s="18"/>
      <c r="J295" s="18"/>
      <c r="K295" s="18"/>
      <c r="L295" s="18"/>
      <c r="M295" s="18"/>
      <c r="N295" s="18"/>
      <c r="O295" s="18"/>
      <c r="P295" s="18"/>
      <c r="Q295" s="18"/>
      <c r="R295" s="18"/>
      <c r="S295" s="18"/>
      <c r="T295" s="18"/>
      <c r="U295" s="18"/>
      <c r="V295" s="18"/>
      <c r="W295" s="18"/>
      <c r="X295" s="18"/>
      <c r="Y295" s="18"/>
      <c r="Z295" s="18"/>
      <c r="AA295" s="18"/>
      <c r="AB295" s="18"/>
      <c r="AC295" s="18"/>
      <c r="AD295" s="18"/>
      <c r="AE295" s="18"/>
      <c r="AF295" s="18"/>
      <c r="AG295" s="18"/>
    </row>
    <row r="296" spans="1:33" ht="16.5" customHeight="1" x14ac:dyDescent="0.3">
      <c r="A296" s="18"/>
      <c r="B296" s="18"/>
      <c r="C296" s="191"/>
      <c r="D296" s="191"/>
      <c r="E296" s="18"/>
      <c r="F296" s="18"/>
      <c r="G296" s="18"/>
      <c r="H296" s="18"/>
      <c r="I296" s="18"/>
      <c r="J296" s="18"/>
      <c r="K296" s="18"/>
      <c r="L296" s="18"/>
      <c r="M296" s="18"/>
      <c r="N296" s="18"/>
      <c r="O296" s="18"/>
      <c r="P296" s="18"/>
      <c r="Q296" s="18"/>
      <c r="R296" s="18"/>
      <c r="S296" s="18"/>
      <c r="T296" s="18"/>
      <c r="U296" s="18"/>
      <c r="V296" s="18"/>
      <c r="W296" s="18"/>
      <c r="X296" s="18"/>
      <c r="Y296" s="18"/>
      <c r="Z296" s="18"/>
      <c r="AA296" s="18"/>
      <c r="AB296" s="18"/>
      <c r="AC296" s="18"/>
      <c r="AD296" s="18"/>
      <c r="AE296" s="18"/>
      <c r="AF296" s="18"/>
      <c r="AG296" s="18"/>
    </row>
    <row r="297" spans="1:33" ht="16.5" customHeight="1" x14ac:dyDescent="0.3">
      <c r="A297" s="18"/>
      <c r="B297" s="18"/>
      <c r="C297" s="191"/>
      <c r="D297" s="191"/>
      <c r="E297" s="18"/>
      <c r="F297" s="18"/>
      <c r="G297" s="18"/>
      <c r="H297" s="18"/>
      <c r="I297" s="18"/>
      <c r="J297" s="18"/>
      <c r="K297" s="18"/>
      <c r="L297" s="18"/>
      <c r="M297" s="18"/>
      <c r="N297" s="18"/>
      <c r="O297" s="18"/>
      <c r="P297" s="18"/>
      <c r="Q297" s="18"/>
      <c r="R297" s="18"/>
      <c r="S297" s="18"/>
      <c r="T297" s="18"/>
      <c r="U297" s="18"/>
      <c r="V297" s="18"/>
      <c r="W297" s="18"/>
      <c r="X297" s="18"/>
      <c r="Y297" s="18"/>
      <c r="Z297" s="18"/>
      <c r="AA297" s="18"/>
      <c r="AB297" s="18"/>
      <c r="AC297" s="18"/>
      <c r="AD297" s="18"/>
      <c r="AE297" s="18"/>
      <c r="AF297" s="18"/>
      <c r="AG297" s="18"/>
    </row>
    <row r="298" spans="1:33" ht="16.5" customHeight="1" x14ac:dyDescent="0.3">
      <c r="A298" s="18"/>
      <c r="B298" s="18"/>
      <c r="C298" s="191"/>
      <c r="D298" s="191"/>
      <c r="E298" s="18"/>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c r="AD298" s="18"/>
      <c r="AE298" s="18"/>
      <c r="AF298" s="18"/>
      <c r="AG298" s="18"/>
    </row>
    <row r="299" spans="1:33" ht="16.5" customHeight="1" x14ac:dyDescent="0.3">
      <c r="A299" s="18"/>
      <c r="B299" s="18"/>
      <c r="C299" s="191"/>
      <c r="D299" s="191"/>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row>
    <row r="300" spans="1:33" ht="16.5" customHeight="1" x14ac:dyDescent="0.3">
      <c r="A300" s="18"/>
      <c r="B300" s="18"/>
      <c r="C300" s="191"/>
      <c r="D300" s="191"/>
      <c r="E300" s="18"/>
      <c r="F300" s="18"/>
      <c r="G300" s="18"/>
      <c r="H300" s="18"/>
      <c r="I300" s="18"/>
      <c r="J300" s="18"/>
      <c r="K300" s="18"/>
      <c r="L300" s="18"/>
      <c r="M300" s="18"/>
      <c r="N300" s="18"/>
      <c r="O300" s="18"/>
      <c r="P300" s="18"/>
      <c r="Q300" s="18"/>
      <c r="R300" s="18"/>
      <c r="S300" s="18"/>
      <c r="T300" s="18"/>
      <c r="U300" s="18"/>
      <c r="V300" s="18"/>
      <c r="W300" s="18"/>
      <c r="X300" s="18"/>
      <c r="Y300" s="18"/>
      <c r="Z300" s="18"/>
      <c r="AA300" s="18"/>
      <c r="AB300" s="18"/>
      <c r="AC300" s="18"/>
      <c r="AD300" s="18"/>
      <c r="AE300" s="18"/>
      <c r="AF300" s="18"/>
      <c r="AG300" s="18"/>
    </row>
    <row r="301" spans="1:33" ht="16.5" customHeight="1" x14ac:dyDescent="0.3">
      <c r="A301" s="18"/>
      <c r="B301" s="18"/>
      <c r="C301" s="191"/>
      <c r="D301" s="191"/>
      <c r="E301" s="18"/>
      <c r="F301" s="18"/>
      <c r="G301" s="18"/>
      <c r="H301" s="18"/>
      <c r="I301" s="18"/>
      <c r="J301" s="18"/>
      <c r="K301" s="18"/>
      <c r="L301" s="18"/>
      <c r="M301" s="18"/>
      <c r="N301" s="18"/>
      <c r="O301" s="18"/>
      <c r="P301" s="18"/>
      <c r="Q301" s="18"/>
      <c r="R301" s="18"/>
      <c r="S301" s="18"/>
      <c r="T301" s="18"/>
      <c r="U301" s="18"/>
      <c r="V301" s="18"/>
      <c r="W301" s="18"/>
      <c r="X301" s="18"/>
      <c r="Y301" s="18"/>
      <c r="Z301" s="18"/>
      <c r="AA301" s="18"/>
      <c r="AB301" s="18"/>
      <c r="AC301" s="18"/>
      <c r="AD301" s="18"/>
      <c r="AE301" s="18"/>
      <c r="AF301" s="18"/>
      <c r="AG301" s="18"/>
    </row>
    <row r="302" spans="1:33" ht="16.5" customHeight="1" x14ac:dyDescent="0.3">
      <c r="A302" s="18"/>
      <c r="B302" s="18"/>
      <c r="C302" s="191"/>
      <c r="D302" s="191"/>
      <c r="E302" s="18"/>
      <c r="F302" s="18"/>
      <c r="G302" s="18"/>
      <c r="H302" s="18"/>
      <c r="I302" s="18"/>
      <c r="J302" s="18"/>
      <c r="K302" s="18"/>
      <c r="L302" s="18"/>
      <c r="M302" s="18"/>
      <c r="N302" s="18"/>
      <c r="O302" s="18"/>
      <c r="P302" s="18"/>
      <c r="Q302" s="18"/>
      <c r="R302" s="18"/>
      <c r="S302" s="18"/>
      <c r="T302" s="18"/>
      <c r="U302" s="18"/>
      <c r="V302" s="18"/>
      <c r="W302" s="18"/>
      <c r="X302" s="18"/>
      <c r="Y302" s="18"/>
      <c r="Z302" s="18"/>
      <c r="AA302" s="18"/>
      <c r="AB302" s="18"/>
      <c r="AC302" s="18"/>
      <c r="AD302" s="18"/>
      <c r="AE302" s="18"/>
      <c r="AF302" s="18"/>
      <c r="AG302" s="18"/>
    </row>
    <row r="303" spans="1:33" ht="16.5" customHeight="1" x14ac:dyDescent="0.3">
      <c r="A303" s="18"/>
      <c r="B303" s="18"/>
      <c r="C303" s="191"/>
      <c r="D303" s="191"/>
      <c r="E303" s="18"/>
      <c r="F303" s="18"/>
      <c r="G303" s="18"/>
      <c r="H303" s="18"/>
      <c r="I303" s="18"/>
      <c r="J303" s="18"/>
      <c r="K303" s="18"/>
      <c r="L303" s="18"/>
      <c r="M303" s="18"/>
      <c r="N303" s="18"/>
      <c r="O303" s="18"/>
      <c r="P303" s="18"/>
      <c r="Q303" s="18"/>
      <c r="R303" s="18"/>
      <c r="S303" s="18"/>
      <c r="T303" s="18"/>
      <c r="U303" s="18"/>
      <c r="V303" s="18"/>
      <c r="W303" s="18"/>
      <c r="X303" s="18"/>
      <c r="Y303" s="18"/>
      <c r="Z303" s="18"/>
      <c r="AA303" s="18"/>
      <c r="AB303" s="18"/>
      <c r="AC303" s="18"/>
      <c r="AD303" s="18"/>
      <c r="AE303" s="18"/>
      <c r="AF303" s="18"/>
      <c r="AG303" s="18"/>
    </row>
    <row r="304" spans="1:33" ht="16.5" customHeight="1" x14ac:dyDescent="0.3">
      <c r="A304" s="18"/>
      <c r="B304" s="18"/>
      <c r="C304" s="191"/>
      <c r="D304" s="191"/>
      <c r="E304" s="18"/>
      <c r="F304" s="18"/>
      <c r="G304" s="18"/>
      <c r="H304" s="18"/>
      <c r="I304" s="18"/>
      <c r="J304" s="18"/>
      <c r="K304" s="18"/>
      <c r="L304" s="18"/>
      <c r="M304" s="18"/>
      <c r="N304" s="18"/>
      <c r="O304" s="18"/>
      <c r="P304" s="18"/>
      <c r="Q304" s="18"/>
      <c r="R304" s="18"/>
      <c r="S304" s="18"/>
      <c r="T304" s="18"/>
      <c r="U304" s="18"/>
      <c r="V304" s="18"/>
      <c r="W304" s="18"/>
      <c r="X304" s="18"/>
      <c r="Y304" s="18"/>
      <c r="Z304" s="18"/>
      <c r="AA304" s="18"/>
      <c r="AB304" s="18"/>
      <c r="AC304" s="18"/>
      <c r="AD304" s="18"/>
      <c r="AE304" s="18"/>
      <c r="AF304" s="18"/>
      <c r="AG304" s="18"/>
    </row>
    <row r="305" spans="1:33" ht="16.5" customHeight="1" x14ac:dyDescent="0.3">
      <c r="A305" s="18"/>
      <c r="B305" s="18"/>
      <c r="C305" s="191"/>
      <c r="D305" s="191"/>
      <c r="E305" s="18"/>
      <c r="F305" s="18"/>
      <c r="G305" s="18"/>
      <c r="H305" s="18"/>
      <c r="I305" s="18"/>
      <c r="J305" s="18"/>
      <c r="K305" s="18"/>
      <c r="L305" s="18"/>
      <c r="M305" s="18"/>
      <c r="N305" s="18"/>
      <c r="O305" s="18"/>
      <c r="P305" s="18"/>
      <c r="Q305" s="18"/>
      <c r="R305" s="18"/>
      <c r="S305" s="18"/>
      <c r="T305" s="18"/>
      <c r="U305" s="18"/>
      <c r="V305" s="18"/>
      <c r="W305" s="18"/>
      <c r="X305" s="18"/>
      <c r="Y305" s="18"/>
      <c r="Z305" s="18"/>
      <c r="AA305" s="18"/>
      <c r="AB305" s="18"/>
      <c r="AC305" s="18"/>
      <c r="AD305" s="18"/>
      <c r="AE305" s="18"/>
      <c r="AF305" s="18"/>
      <c r="AG305" s="18"/>
    </row>
    <row r="306" spans="1:33" ht="16.5" customHeight="1" x14ac:dyDescent="0.3">
      <c r="A306" s="18"/>
      <c r="B306" s="18"/>
      <c r="C306" s="191"/>
      <c r="D306" s="191"/>
      <c r="E306" s="18"/>
      <c r="F306" s="18"/>
      <c r="G306" s="18"/>
      <c r="H306" s="18"/>
      <c r="I306" s="18"/>
      <c r="J306" s="18"/>
      <c r="K306" s="18"/>
      <c r="L306" s="18"/>
      <c r="M306" s="18"/>
      <c r="N306" s="18"/>
      <c r="O306" s="18"/>
      <c r="P306" s="18"/>
      <c r="Q306" s="18"/>
      <c r="R306" s="18"/>
      <c r="S306" s="18"/>
      <c r="T306" s="18"/>
      <c r="U306" s="18"/>
      <c r="V306" s="18"/>
      <c r="W306" s="18"/>
      <c r="X306" s="18"/>
      <c r="Y306" s="18"/>
      <c r="Z306" s="18"/>
      <c r="AA306" s="18"/>
      <c r="AB306" s="18"/>
      <c r="AC306" s="18"/>
      <c r="AD306" s="18"/>
      <c r="AE306" s="18"/>
      <c r="AF306" s="18"/>
      <c r="AG306" s="18"/>
    </row>
    <row r="307" spans="1:33" ht="16.5" customHeight="1" x14ac:dyDescent="0.3">
      <c r="A307" s="18"/>
      <c r="B307" s="18"/>
      <c r="C307" s="191"/>
      <c r="D307" s="191"/>
      <c r="E307" s="18"/>
      <c r="F307" s="18"/>
      <c r="G307" s="18"/>
      <c r="H307" s="18"/>
      <c r="I307" s="18"/>
      <c r="J307" s="18"/>
      <c r="K307" s="18"/>
      <c r="L307" s="18"/>
      <c r="M307" s="18"/>
      <c r="N307" s="18"/>
      <c r="O307" s="18"/>
      <c r="P307" s="18"/>
      <c r="Q307" s="18"/>
      <c r="R307" s="18"/>
      <c r="S307" s="18"/>
      <c r="T307" s="18"/>
      <c r="U307" s="18"/>
      <c r="V307" s="18"/>
      <c r="W307" s="18"/>
      <c r="X307" s="18"/>
      <c r="Y307" s="18"/>
      <c r="Z307" s="18"/>
      <c r="AA307" s="18"/>
      <c r="AB307" s="18"/>
      <c r="AC307" s="18"/>
      <c r="AD307" s="18"/>
      <c r="AE307" s="18"/>
      <c r="AF307" s="18"/>
      <c r="AG307" s="18"/>
    </row>
    <row r="308" spans="1:33" ht="16.5" customHeight="1" x14ac:dyDescent="0.3">
      <c r="A308" s="18"/>
      <c r="B308" s="18"/>
      <c r="C308" s="191"/>
      <c r="D308" s="191"/>
      <c r="E308" s="18"/>
      <c r="F308" s="18"/>
      <c r="G308" s="18"/>
      <c r="H308" s="18"/>
      <c r="I308" s="18"/>
      <c r="J308" s="18"/>
      <c r="K308" s="18"/>
      <c r="L308" s="18"/>
      <c r="M308" s="18"/>
      <c r="N308" s="18"/>
      <c r="O308" s="18"/>
      <c r="P308" s="18"/>
      <c r="Q308" s="18"/>
      <c r="R308" s="18"/>
      <c r="S308" s="18"/>
      <c r="T308" s="18"/>
      <c r="U308" s="18"/>
      <c r="V308" s="18"/>
      <c r="W308" s="18"/>
      <c r="X308" s="18"/>
      <c r="Y308" s="18"/>
      <c r="Z308" s="18"/>
      <c r="AA308" s="18"/>
      <c r="AB308" s="18"/>
      <c r="AC308" s="18"/>
      <c r="AD308" s="18"/>
      <c r="AE308" s="18"/>
      <c r="AF308" s="18"/>
      <c r="AG308" s="18"/>
    </row>
    <row r="309" spans="1:33" ht="16.5" customHeight="1" x14ac:dyDescent="0.3">
      <c r="A309" s="18"/>
      <c r="B309" s="18"/>
      <c r="C309" s="191"/>
      <c r="D309" s="191"/>
      <c r="E309" s="18"/>
      <c r="F309" s="18"/>
      <c r="G309" s="18"/>
      <c r="H309" s="18"/>
      <c r="I309" s="18"/>
      <c r="J309" s="18"/>
      <c r="K309" s="18"/>
      <c r="L309" s="18"/>
      <c r="M309" s="18"/>
      <c r="N309" s="18"/>
      <c r="O309" s="18"/>
      <c r="P309" s="18"/>
      <c r="Q309" s="18"/>
      <c r="R309" s="18"/>
      <c r="S309" s="18"/>
      <c r="T309" s="18"/>
      <c r="U309" s="18"/>
      <c r="V309" s="18"/>
      <c r="W309" s="18"/>
      <c r="X309" s="18"/>
      <c r="Y309" s="18"/>
      <c r="Z309" s="18"/>
      <c r="AA309" s="18"/>
      <c r="AB309" s="18"/>
      <c r="AC309" s="18"/>
      <c r="AD309" s="18"/>
      <c r="AE309" s="18"/>
      <c r="AF309" s="18"/>
      <c r="AG309" s="18"/>
    </row>
    <row r="310" spans="1:33" ht="16.5" customHeight="1" x14ac:dyDescent="0.3">
      <c r="A310" s="18"/>
      <c r="B310" s="18"/>
      <c r="C310" s="191"/>
      <c r="D310" s="191"/>
      <c r="E310" s="18"/>
      <c r="F310" s="18"/>
      <c r="G310" s="18"/>
      <c r="H310" s="18"/>
      <c r="I310" s="18"/>
      <c r="J310" s="18"/>
      <c r="K310" s="18"/>
      <c r="L310" s="18"/>
      <c r="M310" s="18"/>
      <c r="N310" s="18"/>
      <c r="O310" s="18"/>
      <c r="P310" s="18"/>
      <c r="Q310" s="18"/>
      <c r="R310" s="18"/>
      <c r="S310" s="18"/>
      <c r="T310" s="18"/>
      <c r="U310" s="18"/>
      <c r="V310" s="18"/>
      <c r="W310" s="18"/>
      <c r="X310" s="18"/>
      <c r="Y310" s="18"/>
      <c r="Z310" s="18"/>
      <c r="AA310" s="18"/>
      <c r="AB310" s="18"/>
      <c r="AC310" s="18"/>
      <c r="AD310" s="18"/>
      <c r="AE310" s="18"/>
      <c r="AF310" s="18"/>
      <c r="AG310" s="18"/>
    </row>
    <row r="311" spans="1:33" ht="16.5" customHeight="1" x14ac:dyDescent="0.3">
      <c r="A311" s="18"/>
      <c r="B311" s="18"/>
      <c r="C311" s="191"/>
      <c r="D311" s="191"/>
      <c r="E311" s="18"/>
      <c r="F311" s="18"/>
      <c r="G311" s="18"/>
      <c r="H311" s="18"/>
      <c r="I311" s="18"/>
      <c r="J311" s="18"/>
      <c r="K311" s="18"/>
      <c r="L311" s="18"/>
      <c r="M311" s="18"/>
      <c r="N311" s="18"/>
      <c r="O311" s="18"/>
      <c r="P311" s="18"/>
      <c r="Q311" s="18"/>
      <c r="R311" s="18"/>
      <c r="S311" s="18"/>
      <c r="T311" s="18"/>
      <c r="U311" s="18"/>
      <c r="V311" s="18"/>
      <c r="W311" s="18"/>
      <c r="X311" s="18"/>
      <c r="Y311" s="18"/>
      <c r="Z311" s="18"/>
      <c r="AA311" s="18"/>
      <c r="AB311" s="18"/>
      <c r="AC311" s="18"/>
      <c r="AD311" s="18"/>
      <c r="AE311" s="18"/>
      <c r="AF311" s="18"/>
      <c r="AG311" s="18"/>
    </row>
    <row r="312" spans="1:33" ht="16.5" customHeight="1" x14ac:dyDescent="0.3">
      <c r="A312" s="18"/>
      <c r="B312" s="18"/>
      <c r="C312" s="191"/>
      <c r="D312" s="191"/>
      <c r="E312" s="18"/>
      <c r="F312" s="18"/>
      <c r="G312" s="18"/>
      <c r="H312" s="18"/>
      <c r="I312" s="18"/>
      <c r="J312" s="18"/>
      <c r="K312" s="18"/>
      <c r="L312" s="18"/>
      <c r="M312" s="18"/>
      <c r="N312" s="18"/>
      <c r="O312" s="18"/>
      <c r="P312" s="18"/>
      <c r="Q312" s="18"/>
      <c r="R312" s="18"/>
      <c r="S312" s="18"/>
      <c r="T312" s="18"/>
      <c r="U312" s="18"/>
      <c r="V312" s="18"/>
      <c r="W312" s="18"/>
      <c r="X312" s="18"/>
      <c r="Y312" s="18"/>
      <c r="Z312" s="18"/>
      <c r="AA312" s="18"/>
      <c r="AB312" s="18"/>
      <c r="AC312" s="18"/>
      <c r="AD312" s="18"/>
      <c r="AE312" s="18"/>
      <c r="AF312" s="18"/>
      <c r="AG312" s="18"/>
    </row>
    <row r="313" spans="1:33" ht="16.5" customHeight="1" x14ac:dyDescent="0.3">
      <c r="A313" s="18"/>
      <c r="B313" s="18"/>
      <c r="C313" s="191"/>
      <c r="D313" s="191"/>
      <c r="E313" s="18"/>
      <c r="F313" s="18"/>
      <c r="G313" s="18"/>
      <c r="H313" s="18"/>
      <c r="I313" s="18"/>
      <c r="J313" s="18"/>
      <c r="K313" s="18"/>
      <c r="L313" s="18"/>
      <c r="M313" s="18"/>
      <c r="N313" s="18"/>
      <c r="O313" s="18"/>
      <c r="P313" s="18"/>
      <c r="Q313" s="18"/>
      <c r="R313" s="18"/>
      <c r="S313" s="18"/>
      <c r="T313" s="18"/>
      <c r="U313" s="18"/>
      <c r="V313" s="18"/>
      <c r="W313" s="18"/>
      <c r="X313" s="18"/>
      <c r="Y313" s="18"/>
      <c r="Z313" s="18"/>
      <c r="AA313" s="18"/>
      <c r="AB313" s="18"/>
      <c r="AC313" s="18"/>
      <c r="AD313" s="18"/>
      <c r="AE313" s="18"/>
      <c r="AF313" s="18"/>
      <c r="AG313" s="18"/>
    </row>
    <row r="314" spans="1:33" ht="16.5" customHeight="1" x14ac:dyDescent="0.3">
      <c r="A314" s="18"/>
      <c r="B314" s="18"/>
      <c r="C314" s="191"/>
      <c r="D314" s="191"/>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row>
    <row r="315" spans="1:33" ht="16.5" customHeight="1" x14ac:dyDescent="0.3">
      <c r="A315" s="18"/>
      <c r="B315" s="18"/>
      <c r="C315" s="191"/>
      <c r="D315" s="191"/>
      <c r="E315" s="18"/>
      <c r="F315" s="18"/>
      <c r="G315" s="18"/>
      <c r="H315" s="18"/>
      <c r="I315" s="18"/>
      <c r="J315" s="18"/>
      <c r="K315" s="18"/>
      <c r="L315" s="18"/>
      <c r="M315" s="18"/>
      <c r="N315" s="18"/>
      <c r="O315" s="18"/>
      <c r="P315" s="18"/>
      <c r="Q315" s="18"/>
      <c r="R315" s="18"/>
      <c r="S315" s="18"/>
      <c r="T315" s="18"/>
      <c r="U315" s="18"/>
      <c r="V315" s="18"/>
      <c r="W315" s="18"/>
      <c r="X315" s="18"/>
      <c r="Y315" s="18"/>
      <c r="Z315" s="18"/>
      <c r="AA315" s="18"/>
      <c r="AB315" s="18"/>
      <c r="AC315" s="18"/>
      <c r="AD315" s="18"/>
      <c r="AE315" s="18"/>
      <c r="AF315" s="18"/>
      <c r="AG315" s="18"/>
    </row>
    <row r="316" spans="1:33" ht="16.5" customHeight="1" x14ac:dyDescent="0.3">
      <c r="A316" s="18"/>
      <c r="B316" s="18"/>
      <c r="C316" s="191"/>
      <c r="D316" s="191"/>
      <c r="E316" s="18"/>
      <c r="F316" s="18"/>
      <c r="G316" s="18"/>
      <c r="H316" s="18"/>
      <c r="I316" s="18"/>
      <c r="J316" s="18"/>
      <c r="K316" s="18"/>
      <c r="L316" s="18"/>
      <c r="M316" s="18"/>
      <c r="N316" s="18"/>
      <c r="O316" s="18"/>
      <c r="P316" s="18"/>
      <c r="Q316" s="18"/>
      <c r="R316" s="18"/>
      <c r="S316" s="18"/>
      <c r="T316" s="18"/>
      <c r="U316" s="18"/>
      <c r="V316" s="18"/>
      <c r="W316" s="18"/>
      <c r="X316" s="18"/>
      <c r="Y316" s="18"/>
      <c r="Z316" s="18"/>
      <c r="AA316" s="18"/>
      <c r="AB316" s="18"/>
      <c r="AC316" s="18"/>
      <c r="AD316" s="18"/>
      <c r="AE316" s="18"/>
      <c r="AF316" s="18"/>
      <c r="AG316" s="18"/>
    </row>
    <row r="317" spans="1:33" ht="16.5" customHeight="1" x14ac:dyDescent="0.3">
      <c r="A317" s="18"/>
      <c r="B317" s="18"/>
      <c r="C317" s="191"/>
      <c r="D317" s="191"/>
      <c r="E317" s="18"/>
      <c r="F317" s="18"/>
      <c r="G317" s="18"/>
      <c r="H317" s="18"/>
      <c r="I317" s="18"/>
      <c r="J317" s="18"/>
      <c r="K317" s="18"/>
      <c r="L317" s="18"/>
      <c r="M317" s="18"/>
      <c r="N317" s="18"/>
      <c r="O317" s="18"/>
      <c r="P317" s="18"/>
      <c r="Q317" s="18"/>
      <c r="R317" s="18"/>
      <c r="S317" s="18"/>
      <c r="T317" s="18"/>
      <c r="U317" s="18"/>
      <c r="V317" s="18"/>
      <c r="W317" s="18"/>
      <c r="X317" s="18"/>
      <c r="Y317" s="18"/>
      <c r="Z317" s="18"/>
      <c r="AA317" s="18"/>
      <c r="AB317" s="18"/>
      <c r="AC317" s="18"/>
      <c r="AD317" s="18"/>
      <c r="AE317" s="18"/>
      <c r="AF317" s="18"/>
      <c r="AG317" s="18"/>
    </row>
    <row r="318" spans="1:33" ht="16.5" customHeight="1" x14ac:dyDescent="0.3">
      <c r="A318" s="18"/>
      <c r="B318" s="18"/>
      <c r="C318" s="191"/>
      <c r="D318" s="191"/>
      <c r="E318" s="18"/>
      <c r="F318" s="18"/>
      <c r="G318" s="18"/>
      <c r="H318" s="18"/>
      <c r="I318" s="18"/>
      <c r="J318" s="18"/>
      <c r="K318" s="18"/>
      <c r="L318" s="18"/>
      <c r="M318" s="18"/>
      <c r="N318" s="18"/>
      <c r="O318" s="18"/>
      <c r="P318" s="18"/>
      <c r="Q318" s="18"/>
      <c r="R318" s="18"/>
      <c r="S318" s="18"/>
      <c r="T318" s="18"/>
      <c r="U318" s="18"/>
      <c r="V318" s="18"/>
      <c r="W318" s="18"/>
      <c r="X318" s="18"/>
      <c r="Y318" s="18"/>
      <c r="Z318" s="18"/>
      <c r="AA318" s="18"/>
      <c r="AB318" s="18"/>
      <c r="AC318" s="18"/>
      <c r="AD318" s="18"/>
      <c r="AE318" s="18"/>
      <c r="AF318" s="18"/>
      <c r="AG318" s="18"/>
    </row>
    <row r="319" spans="1:33" ht="16.5" customHeight="1" x14ac:dyDescent="0.3">
      <c r="A319" s="18"/>
      <c r="B319" s="18"/>
      <c r="C319" s="191"/>
      <c r="D319" s="191"/>
      <c r="E319" s="18"/>
      <c r="F319" s="18"/>
      <c r="G319" s="18"/>
      <c r="H319" s="18"/>
      <c r="I319" s="18"/>
      <c r="J319" s="18"/>
      <c r="K319" s="18"/>
      <c r="L319" s="18"/>
      <c r="M319" s="18"/>
      <c r="N319" s="18"/>
      <c r="O319" s="18"/>
      <c r="P319" s="18"/>
      <c r="Q319" s="18"/>
      <c r="R319" s="18"/>
      <c r="S319" s="18"/>
      <c r="T319" s="18"/>
      <c r="U319" s="18"/>
      <c r="V319" s="18"/>
      <c r="W319" s="18"/>
      <c r="X319" s="18"/>
      <c r="Y319" s="18"/>
      <c r="Z319" s="18"/>
      <c r="AA319" s="18"/>
      <c r="AB319" s="18"/>
      <c r="AC319" s="18"/>
      <c r="AD319" s="18"/>
      <c r="AE319" s="18"/>
      <c r="AF319" s="18"/>
      <c r="AG319" s="18"/>
    </row>
    <row r="320" spans="1:33" ht="16.5" customHeight="1" x14ac:dyDescent="0.3">
      <c r="A320" s="18"/>
      <c r="B320" s="18"/>
      <c r="C320" s="191"/>
      <c r="D320" s="191"/>
      <c r="E320" s="18"/>
      <c r="F320" s="18"/>
      <c r="G320" s="18"/>
      <c r="H320" s="18"/>
      <c r="I320" s="18"/>
      <c r="J320" s="18"/>
      <c r="K320" s="18"/>
      <c r="L320" s="18"/>
      <c r="M320" s="18"/>
      <c r="N320" s="18"/>
      <c r="O320" s="18"/>
      <c r="P320" s="18"/>
      <c r="Q320" s="18"/>
      <c r="R320" s="18"/>
      <c r="S320" s="18"/>
      <c r="T320" s="18"/>
      <c r="U320" s="18"/>
      <c r="V320" s="18"/>
      <c r="W320" s="18"/>
      <c r="X320" s="18"/>
      <c r="Y320" s="18"/>
      <c r="Z320" s="18"/>
      <c r="AA320" s="18"/>
      <c r="AB320" s="18"/>
      <c r="AC320" s="18"/>
      <c r="AD320" s="18"/>
      <c r="AE320" s="18"/>
      <c r="AF320" s="18"/>
      <c r="AG320" s="18"/>
    </row>
    <row r="321" spans="1:33" ht="16.5" customHeight="1" x14ac:dyDescent="0.3">
      <c r="A321" s="18"/>
      <c r="B321" s="18"/>
      <c r="C321" s="191"/>
      <c r="D321" s="191"/>
      <c r="E321" s="18"/>
      <c r="F321" s="18"/>
      <c r="G321" s="18"/>
      <c r="H321" s="18"/>
      <c r="I321" s="18"/>
      <c r="J321" s="18"/>
      <c r="K321" s="18"/>
      <c r="L321" s="18"/>
      <c r="M321" s="18"/>
      <c r="N321" s="18"/>
      <c r="O321" s="18"/>
      <c r="P321" s="18"/>
      <c r="Q321" s="18"/>
      <c r="R321" s="18"/>
      <c r="S321" s="18"/>
      <c r="T321" s="18"/>
      <c r="U321" s="18"/>
      <c r="V321" s="18"/>
      <c r="W321" s="18"/>
      <c r="X321" s="18"/>
      <c r="Y321" s="18"/>
      <c r="Z321" s="18"/>
      <c r="AA321" s="18"/>
      <c r="AB321" s="18"/>
      <c r="AC321" s="18"/>
      <c r="AD321" s="18"/>
      <c r="AE321" s="18"/>
      <c r="AF321" s="18"/>
      <c r="AG321" s="18"/>
    </row>
    <row r="322" spans="1:33" ht="16.5" customHeight="1" x14ac:dyDescent="0.3">
      <c r="A322" s="18"/>
      <c r="B322" s="18"/>
      <c r="C322" s="191"/>
      <c r="D322" s="191"/>
      <c r="E322" s="18"/>
      <c r="F322" s="18"/>
      <c r="G322" s="18"/>
      <c r="H322" s="18"/>
      <c r="I322" s="18"/>
      <c r="J322" s="18"/>
      <c r="K322" s="18"/>
      <c r="L322" s="18"/>
      <c r="M322" s="18"/>
      <c r="N322" s="18"/>
      <c r="O322" s="18"/>
      <c r="P322" s="18"/>
      <c r="Q322" s="18"/>
      <c r="R322" s="18"/>
      <c r="S322" s="18"/>
      <c r="T322" s="18"/>
      <c r="U322" s="18"/>
      <c r="V322" s="18"/>
      <c r="W322" s="18"/>
      <c r="X322" s="18"/>
      <c r="Y322" s="18"/>
      <c r="Z322" s="18"/>
      <c r="AA322" s="18"/>
      <c r="AB322" s="18"/>
      <c r="AC322" s="18"/>
      <c r="AD322" s="18"/>
      <c r="AE322" s="18"/>
      <c r="AF322" s="18"/>
      <c r="AG322" s="18"/>
    </row>
    <row r="323" spans="1:33" ht="16.5" customHeight="1" x14ac:dyDescent="0.3">
      <c r="A323" s="18"/>
      <c r="B323" s="18"/>
      <c r="C323" s="191"/>
      <c r="D323" s="191"/>
      <c r="E323" s="18"/>
      <c r="F323" s="18"/>
      <c r="G323" s="18"/>
      <c r="H323" s="18"/>
      <c r="I323" s="18"/>
      <c r="J323" s="18"/>
      <c r="K323" s="18"/>
      <c r="L323" s="18"/>
      <c r="M323" s="18"/>
      <c r="N323" s="18"/>
      <c r="O323" s="18"/>
      <c r="P323" s="18"/>
      <c r="Q323" s="18"/>
      <c r="R323" s="18"/>
      <c r="S323" s="18"/>
      <c r="T323" s="18"/>
      <c r="U323" s="18"/>
      <c r="V323" s="18"/>
      <c r="W323" s="18"/>
      <c r="X323" s="18"/>
      <c r="Y323" s="18"/>
      <c r="Z323" s="18"/>
      <c r="AA323" s="18"/>
      <c r="AB323" s="18"/>
      <c r="AC323" s="18"/>
      <c r="AD323" s="18"/>
      <c r="AE323" s="18"/>
      <c r="AF323" s="18"/>
      <c r="AG323" s="18"/>
    </row>
    <row r="324" spans="1:33" ht="16.5" customHeight="1" x14ac:dyDescent="0.3">
      <c r="A324" s="18"/>
      <c r="B324" s="18"/>
      <c r="C324" s="191"/>
      <c r="D324" s="191"/>
      <c r="E324" s="18"/>
      <c r="F324" s="18"/>
      <c r="G324" s="18"/>
      <c r="H324" s="18"/>
      <c r="I324" s="18"/>
      <c r="J324" s="18"/>
      <c r="K324" s="18"/>
      <c r="L324" s="18"/>
      <c r="M324" s="18"/>
      <c r="N324" s="18"/>
      <c r="O324" s="18"/>
      <c r="P324" s="18"/>
      <c r="Q324" s="18"/>
      <c r="R324" s="18"/>
      <c r="S324" s="18"/>
      <c r="T324" s="18"/>
      <c r="U324" s="18"/>
      <c r="V324" s="18"/>
      <c r="W324" s="18"/>
      <c r="X324" s="18"/>
      <c r="Y324" s="18"/>
      <c r="Z324" s="18"/>
      <c r="AA324" s="18"/>
      <c r="AB324" s="18"/>
      <c r="AC324" s="18"/>
      <c r="AD324" s="18"/>
      <c r="AE324" s="18"/>
      <c r="AF324" s="18"/>
      <c r="AG324" s="18"/>
    </row>
    <row r="325" spans="1:33" ht="16.5" customHeight="1" x14ac:dyDescent="0.3">
      <c r="A325" s="18"/>
      <c r="B325" s="18"/>
      <c r="C325" s="191"/>
      <c r="D325" s="191"/>
      <c r="E325" s="18"/>
      <c r="F325" s="18"/>
      <c r="G325" s="18"/>
      <c r="H325" s="18"/>
      <c r="I325" s="18"/>
      <c r="J325" s="18"/>
      <c r="K325" s="18"/>
      <c r="L325" s="18"/>
      <c r="M325" s="18"/>
      <c r="N325" s="18"/>
      <c r="O325" s="18"/>
      <c r="P325" s="18"/>
      <c r="Q325" s="18"/>
      <c r="R325" s="18"/>
      <c r="S325" s="18"/>
      <c r="T325" s="18"/>
      <c r="U325" s="18"/>
      <c r="V325" s="18"/>
      <c r="W325" s="18"/>
      <c r="X325" s="18"/>
      <c r="Y325" s="18"/>
      <c r="Z325" s="18"/>
      <c r="AA325" s="18"/>
      <c r="AB325" s="18"/>
      <c r="AC325" s="18"/>
      <c r="AD325" s="18"/>
      <c r="AE325" s="18"/>
      <c r="AF325" s="18"/>
      <c r="AG325" s="18"/>
    </row>
    <row r="326" spans="1:33" ht="16.5" customHeight="1" x14ac:dyDescent="0.3">
      <c r="A326" s="18"/>
      <c r="B326" s="18"/>
      <c r="C326" s="191"/>
      <c r="D326" s="191"/>
      <c r="E326" s="18"/>
      <c r="F326" s="18"/>
      <c r="G326" s="18"/>
      <c r="H326" s="18"/>
      <c r="I326" s="18"/>
      <c r="J326" s="18"/>
      <c r="K326" s="18"/>
      <c r="L326" s="18"/>
      <c r="M326" s="18"/>
      <c r="N326" s="18"/>
      <c r="O326" s="18"/>
      <c r="P326" s="18"/>
      <c r="Q326" s="18"/>
      <c r="R326" s="18"/>
      <c r="S326" s="18"/>
      <c r="T326" s="18"/>
      <c r="U326" s="18"/>
      <c r="V326" s="18"/>
      <c r="W326" s="18"/>
      <c r="X326" s="18"/>
      <c r="Y326" s="18"/>
      <c r="Z326" s="18"/>
      <c r="AA326" s="18"/>
      <c r="AB326" s="18"/>
      <c r="AC326" s="18"/>
      <c r="AD326" s="18"/>
      <c r="AE326" s="18"/>
      <c r="AF326" s="18"/>
      <c r="AG326" s="18"/>
    </row>
    <row r="327" spans="1:33" ht="16.5" customHeight="1" x14ac:dyDescent="0.3">
      <c r="A327" s="18"/>
      <c r="B327" s="18"/>
      <c r="C327" s="191"/>
      <c r="D327" s="191"/>
      <c r="E327" s="18"/>
      <c r="F327" s="18"/>
      <c r="G327" s="18"/>
      <c r="H327" s="18"/>
      <c r="I327" s="18"/>
      <c r="J327" s="18"/>
      <c r="K327" s="18"/>
      <c r="L327" s="18"/>
      <c r="M327" s="18"/>
      <c r="N327" s="18"/>
      <c r="O327" s="18"/>
      <c r="P327" s="18"/>
      <c r="Q327" s="18"/>
      <c r="R327" s="18"/>
      <c r="S327" s="18"/>
      <c r="T327" s="18"/>
      <c r="U327" s="18"/>
      <c r="V327" s="18"/>
      <c r="W327" s="18"/>
      <c r="X327" s="18"/>
      <c r="Y327" s="18"/>
      <c r="Z327" s="18"/>
      <c r="AA327" s="18"/>
      <c r="AB327" s="18"/>
      <c r="AC327" s="18"/>
      <c r="AD327" s="18"/>
      <c r="AE327" s="18"/>
      <c r="AF327" s="18"/>
      <c r="AG327" s="18"/>
    </row>
    <row r="328" spans="1:33" ht="16.5" customHeight="1" x14ac:dyDescent="0.3">
      <c r="A328" s="18"/>
      <c r="B328" s="18"/>
      <c r="C328" s="191"/>
      <c r="D328" s="191"/>
      <c r="E328" s="18"/>
      <c r="F328" s="18"/>
      <c r="G328" s="18"/>
      <c r="H328" s="18"/>
      <c r="I328" s="18"/>
      <c r="J328" s="18"/>
      <c r="K328" s="18"/>
      <c r="L328" s="18"/>
      <c r="M328" s="18"/>
      <c r="N328" s="18"/>
      <c r="O328" s="18"/>
      <c r="P328" s="18"/>
      <c r="Q328" s="18"/>
      <c r="R328" s="18"/>
      <c r="S328" s="18"/>
      <c r="T328" s="18"/>
      <c r="U328" s="18"/>
      <c r="V328" s="18"/>
      <c r="W328" s="18"/>
      <c r="X328" s="18"/>
      <c r="Y328" s="18"/>
      <c r="Z328" s="18"/>
      <c r="AA328" s="18"/>
      <c r="AB328" s="18"/>
      <c r="AC328" s="18"/>
      <c r="AD328" s="18"/>
      <c r="AE328" s="18"/>
      <c r="AF328" s="18"/>
      <c r="AG328" s="18"/>
    </row>
    <row r="329" spans="1:33" ht="16.5" customHeight="1" x14ac:dyDescent="0.3">
      <c r="A329" s="18"/>
      <c r="B329" s="18"/>
      <c r="C329" s="191"/>
      <c r="D329" s="191"/>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row>
    <row r="330" spans="1:33" ht="16.5" customHeight="1" x14ac:dyDescent="0.3">
      <c r="A330" s="18"/>
      <c r="B330" s="18"/>
      <c r="C330" s="191"/>
      <c r="D330" s="191"/>
      <c r="E330" s="18"/>
      <c r="F330" s="18"/>
      <c r="G330" s="18"/>
      <c r="H330" s="18"/>
      <c r="I330" s="18"/>
      <c r="J330" s="18"/>
      <c r="K330" s="18"/>
      <c r="L330" s="18"/>
      <c r="M330" s="18"/>
      <c r="N330" s="18"/>
      <c r="O330" s="18"/>
      <c r="P330" s="18"/>
      <c r="Q330" s="18"/>
      <c r="R330" s="18"/>
      <c r="S330" s="18"/>
      <c r="T330" s="18"/>
      <c r="U330" s="18"/>
      <c r="V330" s="18"/>
      <c r="W330" s="18"/>
      <c r="X330" s="18"/>
      <c r="Y330" s="18"/>
      <c r="Z330" s="18"/>
      <c r="AA330" s="18"/>
      <c r="AB330" s="18"/>
      <c r="AC330" s="18"/>
      <c r="AD330" s="18"/>
      <c r="AE330" s="18"/>
      <c r="AF330" s="18"/>
      <c r="AG330" s="18"/>
    </row>
    <row r="331" spans="1:33" ht="16.5" customHeight="1" x14ac:dyDescent="0.3">
      <c r="A331" s="18"/>
      <c r="B331" s="18"/>
      <c r="C331" s="191"/>
      <c r="D331" s="191"/>
      <c r="E331" s="18"/>
      <c r="F331" s="18"/>
      <c r="G331" s="18"/>
      <c r="H331" s="18"/>
      <c r="I331" s="18"/>
      <c r="J331" s="18"/>
      <c r="K331" s="18"/>
      <c r="L331" s="18"/>
      <c r="M331" s="18"/>
      <c r="N331" s="18"/>
      <c r="O331" s="18"/>
      <c r="P331" s="18"/>
      <c r="Q331" s="18"/>
      <c r="R331" s="18"/>
      <c r="S331" s="18"/>
      <c r="T331" s="18"/>
      <c r="U331" s="18"/>
      <c r="V331" s="18"/>
      <c r="W331" s="18"/>
      <c r="X331" s="18"/>
      <c r="Y331" s="18"/>
      <c r="Z331" s="18"/>
      <c r="AA331" s="18"/>
      <c r="AB331" s="18"/>
      <c r="AC331" s="18"/>
      <c r="AD331" s="18"/>
      <c r="AE331" s="18"/>
      <c r="AF331" s="18"/>
      <c r="AG331" s="18"/>
    </row>
    <row r="332" spans="1:33" ht="16.5" customHeight="1" x14ac:dyDescent="0.3">
      <c r="A332" s="18"/>
      <c r="B332" s="18"/>
      <c r="C332" s="191"/>
      <c r="D332" s="191"/>
      <c r="E332" s="18"/>
      <c r="F332" s="18"/>
      <c r="G332" s="18"/>
      <c r="H332" s="18"/>
      <c r="I332" s="18"/>
      <c r="J332" s="18"/>
      <c r="K332" s="18"/>
      <c r="L332" s="18"/>
      <c r="M332" s="18"/>
      <c r="N332" s="18"/>
      <c r="O332" s="18"/>
      <c r="P332" s="18"/>
      <c r="Q332" s="18"/>
      <c r="R332" s="18"/>
      <c r="S332" s="18"/>
      <c r="T332" s="18"/>
      <c r="U332" s="18"/>
      <c r="V332" s="18"/>
      <c r="W332" s="18"/>
      <c r="X332" s="18"/>
      <c r="Y332" s="18"/>
      <c r="Z332" s="18"/>
      <c r="AA332" s="18"/>
      <c r="AB332" s="18"/>
      <c r="AC332" s="18"/>
      <c r="AD332" s="18"/>
      <c r="AE332" s="18"/>
      <c r="AF332" s="18"/>
      <c r="AG332" s="18"/>
    </row>
    <row r="333" spans="1:33" ht="16.5" customHeight="1" x14ac:dyDescent="0.3">
      <c r="A333" s="18"/>
      <c r="B333" s="18"/>
      <c r="C333" s="191"/>
      <c r="D333" s="191"/>
      <c r="E333" s="18"/>
      <c r="F333" s="18"/>
      <c r="G333" s="18"/>
      <c r="H333" s="18"/>
      <c r="I333" s="18"/>
      <c r="J333" s="18"/>
      <c r="K333" s="18"/>
      <c r="L333" s="18"/>
      <c r="M333" s="18"/>
      <c r="N333" s="18"/>
      <c r="O333" s="18"/>
      <c r="P333" s="18"/>
      <c r="Q333" s="18"/>
      <c r="R333" s="18"/>
      <c r="S333" s="18"/>
      <c r="T333" s="18"/>
      <c r="U333" s="18"/>
      <c r="V333" s="18"/>
      <c r="W333" s="18"/>
      <c r="X333" s="18"/>
      <c r="Y333" s="18"/>
      <c r="Z333" s="18"/>
      <c r="AA333" s="18"/>
      <c r="AB333" s="18"/>
      <c r="AC333" s="18"/>
      <c r="AD333" s="18"/>
      <c r="AE333" s="18"/>
      <c r="AF333" s="18"/>
      <c r="AG333" s="18"/>
    </row>
    <row r="334" spans="1:33" ht="16.5" customHeight="1" x14ac:dyDescent="0.3">
      <c r="A334" s="18"/>
      <c r="B334" s="18"/>
      <c r="C334" s="191"/>
      <c r="D334" s="191"/>
      <c r="E334" s="18"/>
      <c r="F334" s="18"/>
      <c r="G334" s="18"/>
      <c r="H334" s="18"/>
      <c r="I334" s="18"/>
      <c r="J334" s="18"/>
      <c r="K334" s="18"/>
      <c r="L334" s="18"/>
      <c r="M334" s="18"/>
      <c r="N334" s="18"/>
      <c r="O334" s="18"/>
      <c r="P334" s="18"/>
      <c r="Q334" s="18"/>
      <c r="R334" s="18"/>
      <c r="S334" s="18"/>
      <c r="T334" s="18"/>
      <c r="U334" s="18"/>
      <c r="V334" s="18"/>
      <c r="W334" s="18"/>
      <c r="X334" s="18"/>
      <c r="Y334" s="18"/>
      <c r="Z334" s="18"/>
      <c r="AA334" s="18"/>
      <c r="AB334" s="18"/>
      <c r="AC334" s="18"/>
      <c r="AD334" s="18"/>
      <c r="AE334" s="18"/>
      <c r="AF334" s="18"/>
      <c r="AG334" s="18"/>
    </row>
    <row r="335" spans="1:33" ht="16.5" customHeight="1" x14ac:dyDescent="0.3">
      <c r="A335" s="18"/>
      <c r="B335" s="18"/>
      <c r="C335" s="191"/>
      <c r="D335" s="191"/>
      <c r="E335" s="18"/>
      <c r="F335" s="18"/>
      <c r="G335" s="18"/>
      <c r="H335" s="18"/>
      <c r="I335" s="18"/>
      <c r="J335" s="18"/>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row>
    <row r="336" spans="1:33" ht="16.5" customHeight="1" x14ac:dyDescent="0.3">
      <c r="A336" s="18"/>
      <c r="B336" s="18"/>
      <c r="C336" s="191"/>
      <c r="D336" s="191"/>
      <c r="E336" s="18"/>
      <c r="F336" s="18"/>
      <c r="G336" s="18"/>
      <c r="H336" s="18"/>
      <c r="I336" s="18"/>
      <c r="J336" s="18"/>
      <c r="K336" s="18"/>
      <c r="L336" s="18"/>
      <c r="M336" s="18"/>
      <c r="N336" s="18"/>
      <c r="O336" s="18"/>
      <c r="P336" s="18"/>
      <c r="Q336" s="18"/>
      <c r="R336" s="18"/>
      <c r="S336" s="18"/>
      <c r="T336" s="18"/>
      <c r="U336" s="18"/>
      <c r="V336" s="18"/>
      <c r="W336" s="18"/>
      <c r="X336" s="18"/>
      <c r="Y336" s="18"/>
      <c r="Z336" s="18"/>
      <c r="AA336" s="18"/>
      <c r="AB336" s="18"/>
      <c r="AC336" s="18"/>
      <c r="AD336" s="18"/>
      <c r="AE336" s="18"/>
      <c r="AF336" s="18"/>
      <c r="AG336" s="18"/>
    </row>
    <row r="337" spans="1:33" ht="16.5" customHeight="1" x14ac:dyDescent="0.3">
      <c r="A337" s="18"/>
      <c r="B337" s="18"/>
      <c r="C337" s="191"/>
      <c r="D337" s="191"/>
      <c r="E337" s="18"/>
      <c r="F337" s="18"/>
      <c r="G337" s="18"/>
      <c r="H337" s="18"/>
      <c r="I337" s="18"/>
      <c r="J337" s="18"/>
      <c r="K337" s="18"/>
      <c r="L337" s="18"/>
      <c r="M337" s="18"/>
      <c r="N337" s="18"/>
      <c r="O337" s="18"/>
      <c r="P337" s="18"/>
      <c r="Q337" s="18"/>
      <c r="R337" s="18"/>
      <c r="S337" s="18"/>
      <c r="T337" s="18"/>
      <c r="U337" s="18"/>
      <c r="V337" s="18"/>
      <c r="W337" s="18"/>
      <c r="X337" s="18"/>
      <c r="Y337" s="18"/>
      <c r="Z337" s="18"/>
      <c r="AA337" s="18"/>
      <c r="AB337" s="18"/>
      <c r="AC337" s="18"/>
      <c r="AD337" s="18"/>
      <c r="AE337" s="18"/>
      <c r="AF337" s="18"/>
      <c r="AG337" s="18"/>
    </row>
    <row r="338" spans="1:33" ht="16.5" customHeight="1" x14ac:dyDescent="0.3">
      <c r="A338" s="18"/>
      <c r="B338" s="18"/>
      <c r="C338" s="191"/>
      <c r="D338" s="191"/>
      <c r="E338" s="18"/>
      <c r="F338" s="18"/>
      <c r="G338" s="18"/>
      <c r="H338" s="18"/>
      <c r="I338" s="18"/>
      <c r="J338" s="18"/>
      <c r="K338" s="18"/>
      <c r="L338" s="18"/>
      <c r="M338" s="18"/>
      <c r="N338" s="18"/>
      <c r="O338" s="18"/>
      <c r="P338" s="18"/>
      <c r="Q338" s="18"/>
      <c r="R338" s="18"/>
      <c r="S338" s="18"/>
      <c r="T338" s="18"/>
      <c r="U338" s="18"/>
      <c r="V338" s="18"/>
      <c r="W338" s="18"/>
      <c r="X338" s="18"/>
      <c r="Y338" s="18"/>
      <c r="Z338" s="18"/>
      <c r="AA338" s="18"/>
      <c r="AB338" s="18"/>
      <c r="AC338" s="18"/>
      <c r="AD338" s="18"/>
      <c r="AE338" s="18"/>
      <c r="AF338" s="18"/>
      <c r="AG338" s="18"/>
    </row>
    <row r="339" spans="1:33" ht="16.5" customHeight="1" x14ac:dyDescent="0.3">
      <c r="A339" s="18"/>
      <c r="B339" s="18"/>
      <c r="C339" s="191"/>
      <c r="D339" s="191"/>
      <c r="E339" s="18"/>
      <c r="F339" s="18"/>
      <c r="G339" s="18"/>
      <c r="H339" s="18"/>
      <c r="I339" s="18"/>
      <c r="J339" s="18"/>
      <c r="K339" s="18"/>
      <c r="L339" s="18"/>
      <c r="M339" s="18"/>
      <c r="N339" s="18"/>
      <c r="O339" s="18"/>
      <c r="P339" s="18"/>
      <c r="Q339" s="18"/>
      <c r="R339" s="18"/>
      <c r="S339" s="18"/>
      <c r="T339" s="18"/>
      <c r="U339" s="18"/>
      <c r="V339" s="18"/>
      <c r="W339" s="18"/>
      <c r="X339" s="18"/>
      <c r="Y339" s="18"/>
      <c r="Z339" s="18"/>
      <c r="AA339" s="18"/>
      <c r="AB339" s="18"/>
      <c r="AC339" s="18"/>
      <c r="AD339" s="18"/>
      <c r="AE339" s="18"/>
      <c r="AF339" s="18"/>
      <c r="AG339" s="18"/>
    </row>
    <row r="340" spans="1:33" ht="16.5" customHeight="1" x14ac:dyDescent="0.3">
      <c r="A340" s="18"/>
      <c r="B340" s="18"/>
      <c r="C340" s="191"/>
      <c r="D340" s="191"/>
      <c r="E340" s="18"/>
      <c r="F340" s="18"/>
      <c r="G340" s="18"/>
      <c r="H340" s="18"/>
      <c r="I340" s="18"/>
      <c r="J340" s="18"/>
      <c r="K340" s="18"/>
      <c r="L340" s="18"/>
      <c r="M340" s="18"/>
      <c r="N340" s="18"/>
      <c r="O340" s="18"/>
      <c r="P340" s="18"/>
      <c r="Q340" s="18"/>
      <c r="R340" s="18"/>
      <c r="S340" s="18"/>
      <c r="T340" s="18"/>
      <c r="U340" s="18"/>
      <c r="V340" s="18"/>
      <c r="W340" s="18"/>
      <c r="X340" s="18"/>
      <c r="Y340" s="18"/>
      <c r="Z340" s="18"/>
      <c r="AA340" s="18"/>
      <c r="AB340" s="18"/>
      <c r="AC340" s="18"/>
      <c r="AD340" s="18"/>
      <c r="AE340" s="18"/>
      <c r="AF340" s="18"/>
      <c r="AG340" s="18"/>
    </row>
    <row r="341" spans="1:33" ht="16.5" customHeight="1" x14ac:dyDescent="0.3">
      <c r="A341" s="18"/>
      <c r="B341" s="18"/>
      <c r="C341" s="191"/>
      <c r="D341" s="191"/>
      <c r="E341" s="18"/>
      <c r="F341" s="18"/>
      <c r="G341" s="18"/>
      <c r="H341" s="18"/>
      <c r="I341" s="18"/>
      <c r="J341" s="18"/>
      <c r="K341" s="18"/>
      <c r="L341" s="18"/>
      <c r="M341" s="18"/>
      <c r="N341" s="18"/>
      <c r="O341" s="18"/>
      <c r="P341" s="18"/>
      <c r="Q341" s="18"/>
      <c r="R341" s="18"/>
      <c r="S341" s="18"/>
      <c r="T341" s="18"/>
      <c r="U341" s="18"/>
      <c r="V341" s="18"/>
      <c r="W341" s="18"/>
      <c r="X341" s="18"/>
      <c r="Y341" s="18"/>
      <c r="Z341" s="18"/>
      <c r="AA341" s="18"/>
      <c r="AB341" s="18"/>
      <c r="AC341" s="18"/>
      <c r="AD341" s="18"/>
      <c r="AE341" s="18"/>
      <c r="AF341" s="18"/>
      <c r="AG341" s="18"/>
    </row>
    <row r="342" spans="1:33" ht="16.5" customHeight="1" x14ac:dyDescent="0.3">
      <c r="A342" s="18"/>
      <c r="B342" s="18"/>
      <c r="C342" s="191"/>
      <c r="D342" s="191"/>
      <c r="E342" s="18"/>
      <c r="F342" s="18"/>
      <c r="G342" s="18"/>
      <c r="H342" s="18"/>
      <c r="I342" s="18"/>
      <c r="J342" s="18"/>
      <c r="K342" s="18"/>
      <c r="L342" s="18"/>
      <c r="M342" s="18"/>
      <c r="N342" s="18"/>
      <c r="O342" s="18"/>
      <c r="P342" s="18"/>
      <c r="Q342" s="18"/>
      <c r="R342" s="18"/>
      <c r="S342" s="18"/>
      <c r="T342" s="18"/>
      <c r="U342" s="18"/>
      <c r="V342" s="18"/>
      <c r="W342" s="18"/>
      <c r="X342" s="18"/>
      <c r="Y342" s="18"/>
      <c r="Z342" s="18"/>
      <c r="AA342" s="18"/>
      <c r="AB342" s="18"/>
      <c r="AC342" s="18"/>
      <c r="AD342" s="18"/>
      <c r="AE342" s="18"/>
      <c r="AF342" s="18"/>
      <c r="AG342" s="18"/>
    </row>
    <row r="343" spans="1:33" ht="16.5" customHeight="1" x14ac:dyDescent="0.3">
      <c r="A343" s="18"/>
      <c r="B343" s="18"/>
      <c r="C343" s="191"/>
      <c r="D343" s="191"/>
      <c r="E343" s="18"/>
      <c r="F343" s="18"/>
      <c r="G343" s="18"/>
      <c r="H343" s="18"/>
      <c r="I343" s="18"/>
      <c r="J343" s="18"/>
      <c r="K343" s="18"/>
      <c r="L343" s="18"/>
      <c r="M343" s="18"/>
      <c r="N343" s="18"/>
      <c r="O343" s="18"/>
      <c r="P343" s="18"/>
      <c r="Q343" s="18"/>
      <c r="R343" s="18"/>
      <c r="S343" s="18"/>
      <c r="T343" s="18"/>
      <c r="U343" s="18"/>
      <c r="V343" s="18"/>
      <c r="W343" s="18"/>
      <c r="X343" s="18"/>
      <c r="Y343" s="18"/>
      <c r="Z343" s="18"/>
      <c r="AA343" s="18"/>
      <c r="AB343" s="18"/>
      <c r="AC343" s="18"/>
      <c r="AD343" s="18"/>
      <c r="AE343" s="18"/>
      <c r="AF343" s="18"/>
      <c r="AG343" s="18"/>
    </row>
    <row r="344" spans="1:33" ht="16.5" customHeight="1" x14ac:dyDescent="0.3">
      <c r="A344" s="18"/>
      <c r="B344" s="18"/>
      <c r="C344" s="191"/>
      <c r="D344" s="191"/>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row>
    <row r="345" spans="1:33" ht="16.5" customHeight="1" x14ac:dyDescent="0.3">
      <c r="A345" s="18"/>
      <c r="B345" s="18"/>
      <c r="C345" s="191"/>
      <c r="D345" s="191"/>
      <c r="E345" s="18"/>
      <c r="F345" s="18"/>
      <c r="G345" s="18"/>
      <c r="H345" s="18"/>
      <c r="I345" s="18"/>
      <c r="J345" s="18"/>
      <c r="K345" s="18"/>
      <c r="L345" s="18"/>
      <c r="M345" s="18"/>
      <c r="N345" s="18"/>
      <c r="O345" s="18"/>
      <c r="P345" s="18"/>
      <c r="Q345" s="18"/>
      <c r="R345" s="18"/>
      <c r="S345" s="18"/>
      <c r="T345" s="18"/>
      <c r="U345" s="18"/>
      <c r="V345" s="18"/>
      <c r="W345" s="18"/>
      <c r="X345" s="18"/>
      <c r="Y345" s="18"/>
      <c r="Z345" s="18"/>
      <c r="AA345" s="18"/>
      <c r="AB345" s="18"/>
      <c r="AC345" s="18"/>
      <c r="AD345" s="18"/>
      <c r="AE345" s="18"/>
      <c r="AF345" s="18"/>
      <c r="AG345" s="18"/>
    </row>
    <row r="346" spans="1:33" ht="16.5" customHeight="1" x14ac:dyDescent="0.3">
      <c r="A346" s="18"/>
      <c r="B346" s="18"/>
      <c r="C346" s="191"/>
      <c r="D346" s="191"/>
      <c r="E346" s="18"/>
      <c r="F346" s="18"/>
      <c r="G346" s="18"/>
      <c r="H346" s="18"/>
      <c r="I346" s="18"/>
      <c r="J346" s="18"/>
      <c r="K346" s="18"/>
      <c r="L346" s="18"/>
      <c r="M346" s="18"/>
      <c r="N346" s="18"/>
      <c r="O346" s="18"/>
      <c r="P346" s="18"/>
      <c r="Q346" s="18"/>
      <c r="R346" s="18"/>
      <c r="S346" s="18"/>
      <c r="T346" s="18"/>
      <c r="U346" s="18"/>
      <c r="V346" s="18"/>
      <c r="W346" s="18"/>
      <c r="X346" s="18"/>
      <c r="Y346" s="18"/>
      <c r="Z346" s="18"/>
      <c r="AA346" s="18"/>
      <c r="AB346" s="18"/>
      <c r="AC346" s="18"/>
      <c r="AD346" s="18"/>
      <c r="AE346" s="18"/>
      <c r="AF346" s="18"/>
      <c r="AG346" s="18"/>
    </row>
    <row r="347" spans="1:33" ht="16.5" customHeight="1" x14ac:dyDescent="0.3">
      <c r="A347" s="18"/>
      <c r="B347" s="18"/>
      <c r="C347" s="191"/>
      <c r="D347" s="191"/>
      <c r="E347" s="18"/>
      <c r="F347" s="18"/>
      <c r="G347" s="18"/>
      <c r="H347" s="18"/>
      <c r="I347" s="18"/>
      <c r="J347" s="18"/>
      <c r="K347" s="18"/>
      <c r="L347" s="18"/>
      <c r="M347" s="18"/>
      <c r="N347" s="18"/>
      <c r="O347" s="18"/>
      <c r="P347" s="18"/>
      <c r="Q347" s="18"/>
      <c r="R347" s="18"/>
      <c r="S347" s="18"/>
      <c r="T347" s="18"/>
      <c r="U347" s="18"/>
      <c r="V347" s="18"/>
      <c r="W347" s="18"/>
      <c r="X347" s="18"/>
      <c r="Y347" s="18"/>
      <c r="Z347" s="18"/>
      <c r="AA347" s="18"/>
      <c r="AB347" s="18"/>
      <c r="AC347" s="18"/>
      <c r="AD347" s="18"/>
      <c r="AE347" s="18"/>
      <c r="AF347" s="18"/>
      <c r="AG347" s="18"/>
    </row>
    <row r="348" spans="1:33" ht="16.5" customHeight="1" x14ac:dyDescent="0.3">
      <c r="A348" s="18"/>
      <c r="B348" s="18"/>
      <c r="C348" s="191"/>
      <c r="D348" s="191"/>
      <c r="E348" s="18"/>
      <c r="F348" s="18"/>
      <c r="G348" s="18"/>
      <c r="H348" s="18"/>
      <c r="I348" s="18"/>
      <c r="J348" s="18"/>
      <c r="K348" s="18"/>
      <c r="L348" s="18"/>
      <c r="M348" s="18"/>
      <c r="N348" s="18"/>
      <c r="O348" s="18"/>
      <c r="P348" s="18"/>
      <c r="Q348" s="18"/>
      <c r="R348" s="18"/>
      <c r="S348" s="18"/>
      <c r="T348" s="18"/>
      <c r="U348" s="18"/>
      <c r="V348" s="18"/>
      <c r="W348" s="18"/>
      <c r="X348" s="18"/>
      <c r="Y348" s="18"/>
      <c r="Z348" s="18"/>
      <c r="AA348" s="18"/>
      <c r="AB348" s="18"/>
      <c r="AC348" s="18"/>
      <c r="AD348" s="18"/>
      <c r="AE348" s="18"/>
      <c r="AF348" s="18"/>
      <c r="AG348" s="18"/>
    </row>
    <row r="349" spans="1:33" ht="16.5" customHeight="1" x14ac:dyDescent="0.3">
      <c r="A349" s="18"/>
      <c r="B349" s="18"/>
      <c r="C349" s="191"/>
      <c r="D349" s="191"/>
      <c r="E349" s="18"/>
      <c r="F349" s="18"/>
      <c r="G349" s="18"/>
      <c r="H349" s="18"/>
      <c r="I349" s="18"/>
      <c r="J349" s="18"/>
      <c r="K349" s="18"/>
      <c r="L349" s="18"/>
      <c r="M349" s="18"/>
      <c r="N349" s="18"/>
      <c r="O349" s="18"/>
      <c r="P349" s="18"/>
      <c r="Q349" s="18"/>
      <c r="R349" s="18"/>
      <c r="S349" s="18"/>
      <c r="T349" s="18"/>
      <c r="U349" s="18"/>
      <c r="V349" s="18"/>
      <c r="W349" s="18"/>
      <c r="X349" s="18"/>
      <c r="Y349" s="18"/>
      <c r="Z349" s="18"/>
      <c r="AA349" s="18"/>
      <c r="AB349" s="18"/>
      <c r="AC349" s="18"/>
      <c r="AD349" s="18"/>
      <c r="AE349" s="18"/>
      <c r="AF349" s="18"/>
      <c r="AG349" s="18"/>
    </row>
    <row r="350" spans="1:33" ht="16.5" customHeight="1" x14ac:dyDescent="0.3">
      <c r="A350" s="18"/>
      <c r="B350" s="18"/>
      <c r="C350" s="191"/>
      <c r="D350" s="191"/>
      <c r="E350" s="18"/>
      <c r="F350" s="18"/>
      <c r="G350" s="18"/>
      <c r="H350" s="18"/>
      <c r="I350" s="18"/>
      <c r="J350" s="18"/>
      <c r="K350" s="18"/>
      <c r="L350" s="18"/>
      <c r="M350" s="18"/>
      <c r="N350" s="18"/>
      <c r="O350" s="18"/>
      <c r="P350" s="18"/>
      <c r="Q350" s="18"/>
      <c r="R350" s="18"/>
      <c r="S350" s="18"/>
      <c r="T350" s="18"/>
      <c r="U350" s="18"/>
      <c r="V350" s="18"/>
      <c r="W350" s="18"/>
      <c r="X350" s="18"/>
      <c r="Y350" s="18"/>
      <c r="Z350" s="18"/>
      <c r="AA350" s="18"/>
      <c r="AB350" s="18"/>
      <c r="AC350" s="18"/>
      <c r="AD350" s="18"/>
      <c r="AE350" s="18"/>
      <c r="AF350" s="18"/>
      <c r="AG350" s="18"/>
    </row>
    <row r="351" spans="1:33" ht="16.5" customHeight="1" x14ac:dyDescent="0.3">
      <c r="A351" s="18"/>
      <c r="B351" s="18"/>
      <c r="C351" s="191"/>
      <c r="D351" s="191"/>
      <c r="E351" s="18"/>
      <c r="F351" s="18"/>
      <c r="G351" s="18"/>
      <c r="H351" s="18"/>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18"/>
      <c r="AG351" s="18"/>
    </row>
    <row r="352" spans="1:33" ht="16.5" customHeight="1" x14ac:dyDescent="0.3">
      <c r="A352" s="18"/>
      <c r="B352" s="18"/>
      <c r="C352" s="191"/>
      <c r="D352" s="191"/>
      <c r="E352" s="18"/>
      <c r="F352" s="18"/>
      <c r="G352" s="18"/>
      <c r="H352" s="18"/>
      <c r="I352" s="18"/>
      <c r="J352" s="18"/>
      <c r="K352" s="18"/>
      <c r="L352" s="18"/>
      <c r="M352" s="18"/>
      <c r="N352" s="18"/>
      <c r="O352" s="18"/>
      <c r="P352" s="18"/>
      <c r="Q352" s="18"/>
      <c r="R352" s="18"/>
      <c r="S352" s="18"/>
      <c r="T352" s="18"/>
      <c r="U352" s="18"/>
      <c r="V352" s="18"/>
      <c r="W352" s="18"/>
      <c r="X352" s="18"/>
      <c r="Y352" s="18"/>
      <c r="Z352" s="18"/>
      <c r="AA352" s="18"/>
      <c r="AB352" s="18"/>
      <c r="AC352" s="18"/>
      <c r="AD352" s="18"/>
      <c r="AE352" s="18"/>
      <c r="AF352" s="18"/>
      <c r="AG352" s="18"/>
    </row>
    <row r="353" spans="1:33" ht="16.5" customHeight="1" x14ac:dyDescent="0.3">
      <c r="A353" s="18"/>
      <c r="B353" s="18"/>
      <c r="C353" s="191"/>
      <c r="D353" s="191"/>
      <c r="E353" s="18"/>
      <c r="F353" s="18"/>
      <c r="G353" s="18"/>
      <c r="H353" s="18"/>
      <c r="I353" s="18"/>
      <c r="J353" s="18"/>
      <c r="K353" s="18"/>
      <c r="L353" s="18"/>
      <c r="M353" s="18"/>
      <c r="N353" s="18"/>
      <c r="O353" s="18"/>
      <c r="P353" s="18"/>
      <c r="Q353" s="18"/>
      <c r="R353" s="18"/>
      <c r="S353" s="18"/>
      <c r="T353" s="18"/>
      <c r="U353" s="18"/>
      <c r="V353" s="18"/>
      <c r="W353" s="18"/>
      <c r="X353" s="18"/>
      <c r="Y353" s="18"/>
      <c r="Z353" s="18"/>
      <c r="AA353" s="18"/>
      <c r="AB353" s="18"/>
      <c r="AC353" s="18"/>
      <c r="AD353" s="18"/>
      <c r="AE353" s="18"/>
      <c r="AF353" s="18"/>
      <c r="AG353" s="18"/>
    </row>
    <row r="354" spans="1:33" ht="16.5" customHeight="1" x14ac:dyDescent="0.3">
      <c r="A354" s="18"/>
      <c r="B354" s="18"/>
      <c r="C354" s="191"/>
      <c r="D354" s="191"/>
      <c r="E354" s="18"/>
      <c r="F354" s="18"/>
      <c r="G354" s="18"/>
      <c r="H354" s="18"/>
      <c r="I354" s="18"/>
      <c r="J354" s="18"/>
      <c r="K354" s="18"/>
      <c r="L354" s="18"/>
      <c r="M354" s="18"/>
      <c r="N354" s="18"/>
      <c r="O354" s="18"/>
      <c r="P354" s="18"/>
      <c r="Q354" s="18"/>
      <c r="R354" s="18"/>
      <c r="S354" s="18"/>
      <c r="T354" s="18"/>
      <c r="U354" s="18"/>
      <c r="V354" s="18"/>
      <c r="W354" s="18"/>
      <c r="X354" s="18"/>
      <c r="Y354" s="18"/>
      <c r="Z354" s="18"/>
      <c r="AA354" s="18"/>
      <c r="AB354" s="18"/>
      <c r="AC354" s="18"/>
      <c r="AD354" s="18"/>
      <c r="AE354" s="18"/>
      <c r="AF354" s="18"/>
      <c r="AG354" s="18"/>
    </row>
    <row r="355" spans="1:33" ht="16.5" customHeight="1" x14ac:dyDescent="0.3">
      <c r="A355" s="18"/>
      <c r="B355" s="18"/>
      <c r="C355" s="191"/>
      <c r="D355" s="191"/>
      <c r="E355" s="18"/>
      <c r="F355" s="18"/>
      <c r="G355" s="18"/>
      <c r="H355" s="18"/>
      <c r="I355" s="18"/>
      <c r="J355" s="18"/>
      <c r="K355" s="18"/>
      <c r="L355" s="18"/>
      <c r="M355" s="18"/>
      <c r="N355" s="18"/>
      <c r="O355" s="18"/>
      <c r="P355" s="18"/>
      <c r="Q355" s="18"/>
      <c r="R355" s="18"/>
      <c r="S355" s="18"/>
      <c r="T355" s="18"/>
      <c r="U355" s="18"/>
      <c r="V355" s="18"/>
      <c r="W355" s="18"/>
      <c r="X355" s="18"/>
      <c r="Y355" s="18"/>
      <c r="Z355" s="18"/>
      <c r="AA355" s="18"/>
      <c r="AB355" s="18"/>
      <c r="AC355" s="18"/>
      <c r="AD355" s="18"/>
      <c r="AE355" s="18"/>
      <c r="AF355" s="18"/>
      <c r="AG355" s="18"/>
    </row>
    <row r="356" spans="1:33" ht="16.5" customHeight="1" x14ac:dyDescent="0.3">
      <c r="A356" s="18"/>
      <c r="B356" s="18"/>
      <c r="C356" s="191"/>
      <c r="D356" s="191"/>
      <c r="E356" s="18"/>
      <c r="F356" s="18"/>
      <c r="G356" s="18"/>
      <c r="H356" s="18"/>
      <c r="I356" s="18"/>
      <c r="J356" s="18"/>
      <c r="K356" s="18"/>
      <c r="L356" s="18"/>
      <c r="M356" s="18"/>
      <c r="N356" s="18"/>
      <c r="O356" s="18"/>
      <c r="P356" s="18"/>
      <c r="Q356" s="18"/>
      <c r="R356" s="18"/>
      <c r="S356" s="18"/>
      <c r="T356" s="18"/>
      <c r="U356" s="18"/>
      <c r="V356" s="18"/>
      <c r="W356" s="18"/>
      <c r="X356" s="18"/>
      <c r="Y356" s="18"/>
      <c r="Z356" s="18"/>
      <c r="AA356" s="18"/>
      <c r="AB356" s="18"/>
      <c r="AC356" s="18"/>
      <c r="AD356" s="18"/>
      <c r="AE356" s="18"/>
      <c r="AF356" s="18"/>
      <c r="AG356" s="18"/>
    </row>
    <row r="357" spans="1:33" ht="16.5" customHeight="1" x14ac:dyDescent="0.3">
      <c r="A357" s="18"/>
      <c r="B357" s="18"/>
      <c r="C357" s="191"/>
      <c r="D357" s="191"/>
      <c r="E357" s="18"/>
      <c r="F357" s="18"/>
      <c r="G357" s="18"/>
      <c r="H357" s="18"/>
      <c r="I357" s="18"/>
      <c r="J357" s="18"/>
      <c r="K357" s="18"/>
      <c r="L357" s="18"/>
      <c r="M357" s="18"/>
      <c r="N357" s="18"/>
      <c r="O357" s="18"/>
      <c r="P357" s="18"/>
      <c r="Q357" s="18"/>
      <c r="R357" s="18"/>
      <c r="S357" s="18"/>
      <c r="T357" s="18"/>
      <c r="U357" s="18"/>
      <c r="V357" s="18"/>
      <c r="W357" s="18"/>
      <c r="X357" s="18"/>
      <c r="Y357" s="18"/>
      <c r="Z357" s="18"/>
      <c r="AA357" s="18"/>
      <c r="AB357" s="18"/>
      <c r="AC357" s="18"/>
      <c r="AD357" s="18"/>
      <c r="AE357" s="18"/>
      <c r="AF357" s="18"/>
      <c r="AG357" s="18"/>
    </row>
    <row r="358" spans="1:33" ht="16.5" customHeight="1" x14ac:dyDescent="0.3">
      <c r="A358" s="18"/>
      <c r="B358" s="18"/>
      <c r="C358" s="191"/>
      <c r="D358" s="191"/>
      <c r="E358" s="18"/>
      <c r="F358" s="18"/>
      <c r="G358" s="18"/>
      <c r="H358" s="18"/>
      <c r="I358" s="18"/>
      <c r="J358" s="18"/>
      <c r="K358" s="18"/>
      <c r="L358" s="18"/>
      <c r="M358" s="18"/>
      <c r="N358" s="18"/>
      <c r="O358" s="18"/>
      <c r="P358" s="18"/>
      <c r="Q358" s="18"/>
      <c r="R358" s="18"/>
      <c r="S358" s="18"/>
      <c r="T358" s="18"/>
      <c r="U358" s="18"/>
      <c r="V358" s="18"/>
      <c r="W358" s="18"/>
      <c r="X358" s="18"/>
      <c r="Y358" s="18"/>
      <c r="Z358" s="18"/>
      <c r="AA358" s="18"/>
      <c r="AB358" s="18"/>
      <c r="AC358" s="18"/>
      <c r="AD358" s="18"/>
      <c r="AE358" s="18"/>
      <c r="AF358" s="18"/>
      <c r="AG358" s="18"/>
    </row>
    <row r="359" spans="1:33" ht="16.5" customHeight="1" x14ac:dyDescent="0.3">
      <c r="A359" s="18"/>
      <c r="B359" s="18"/>
      <c r="C359" s="191"/>
      <c r="D359" s="191"/>
      <c r="E359" s="18"/>
      <c r="F359" s="18"/>
      <c r="G359" s="18"/>
      <c r="H359" s="18"/>
      <c r="I359" s="18"/>
      <c r="J359" s="18"/>
      <c r="K359" s="18"/>
      <c r="L359" s="18"/>
      <c r="M359" s="18"/>
      <c r="N359" s="18"/>
      <c r="O359" s="18"/>
      <c r="P359" s="18"/>
      <c r="Q359" s="18"/>
      <c r="R359" s="18"/>
      <c r="S359" s="18"/>
      <c r="T359" s="18"/>
      <c r="U359" s="18"/>
      <c r="V359" s="18"/>
      <c r="W359" s="18"/>
      <c r="X359" s="18"/>
      <c r="Y359" s="18"/>
      <c r="Z359" s="18"/>
      <c r="AA359" s="18"/>
      <c r="AB359" s="18"/>
      <c r="AC359" s="18"/>
      <c r="AD359" s="18"/>
      <c r="AE359" s="18"/>
      <c r="AF359" s="18"/>
      <c r="AG359" s="18"/>
    </row>
    <row r="360" spans="1:33" ht="16.5" customHeight="1" x14ac:dyDescent="0.3">
      <c r="A360" s="18"/>
      <c r="B360" s="18"/>
      <c r="C360" s="191"/>
      <c r="D360" s="191"/>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row>
    <row r="361" spans="1:33" ht="16.5" customHeight="1" x14ac:dyDescent="0.3">
      <c r="A361" s="18"/>
      <c r="B361" s="18"/>
      <c r="C361" s="191"/>
      <c r="D361" s="191"/>
      <c r="E361" s="18"/>
      <c r="F361" s="18"/>
      <c r="G361" s="18"/>
      <c r="H361" s="18"/>
      <c r="I361" s="18"/>
      <c r="J361" s="18"/>
      <c r="K361" s="18"/>
      <c r="L361" s="18"/>
      <c r="M361" s="18"/>
      <c r="N361" s="18"/>
      <c r="O361" s="18"/>
      <c r="P361" s="18"/>
      <c r="Q361" s="18"/>
      <c r="R361" s="18"/>
      <c r="S361" s="18"/>
      <c r="T361" s="18"/>
      <c r="U361" s="18"/>
      <c r="V361" s="18"/>
      <c r="W361" s="18"/>
      <c r="X361" s="18"/>
      <c r="Y361" s="18"/>
      <c r="Z361" s="18"/>
      <c r="AA361" s="18"/>
      <c r="AB361" s="18"/>
      <c r="AC361" s="18"/>
      <c r="AD361" s="18"/>
      <c r="AE361" s="18"/>
      <c r="AF361" s="18"/>
      <c r="AG361" s="18"/>
    </row>
    <row r="362" spans="1:33" ht="16.5" customHeight="1" x14ac:dyDescent="0.3">
      <c r="A362" s="18"/>
      <c r="B362" s="18"/>
      <c r="C362" s="191"/>
      <c r="D362" s="191"/>
      <c r="E362" s="18"/>
      <c r="F362" s="18"/>
      <c r="G362" s="18"/>
      <c r="H362" s="18"/>
      <c r="I362" s="18"/>
      <c r="J362" s="18"/>
      <c r="K362" s="18"/>
      <c r="L362" s="18"/>
      <c r="M362" s="18"/>
      <c r="N362" s="18"/>
      <c r="O362" s="18"/>
      <c r="P362" s="18"/>
      <c r="Q362" s="18"/>
      <c r="R362" s="18"/>
      <c r="S362" s="18"/>
      <c r="T362" s="18"/>
      <c r="U362" s="18"/>
      <c r="V362" s="18"/>
      <c r="W362" s="18"/>
      <c r="X362" s="18"/>
      <c r="Y362" s="18"/>
      <c r="Z362" s="18"/>
      <c r="AA362" s="18"/>
      <c r="AB362" s="18"/>
      <c r="AC362" s="18"/>
      <c r="AD362" s="18"/>
      <c r="AE362" s="18"/>
      <c r="AF362" s="18"/>
      <c r="AG362" s="18"/>
    </row>
    <row r="363" spans="1:33" ht="16.5" customHeight="1" x14ac:dyDescent="0.3">
      <c r="A363" s="18"/>
      <c r="B363" s="18"/>
      <c r="C363" s="191"/>
      <c r="D363" s="191"/>
      <c r="E363" s="18"/>
      <c r="F363" s="18"/>
      <c r="G363" s="18"/>
      <c r="H363" s="18"/>
      <c r="I363" s="18"/>
      <c r="J363" s="18"/>
      <c r="K363" s="18"/>
      <c r="L363" s="18"/>
      <c r="M363" s="18"/>
      <c r="N363" s="18"/>
      <c r="O363" s="18"/>
      <c r="P363" s="18"/>
      <c r="Q363" s="18"/>
      <c r="R363" s="18"/>
      <c r="S363" s="18"/>
      <c r="T363" s="18"/>
      <c r="U363" s="18"/>
      <c r="V363" s="18"/>
      <c r="W363" s="18"/>
      <c r="X363" s="18"/>
      <c r="Y363" s="18"/>
      <c r="Z363" s="18"/>
      <c r="AA363" s="18"/>
      <c r="AB363" s="18"/>
      <c r="AC363" s="18"/>
      <c r="AD363" s="18"/>
      <c r="AE363" s="18"/>
      <c r="AF363" s="18"/>
      <c r="AG363" s="18"/>
    </row>
    <row r="364" spans="1:33" ht="16.5" customHeight="1" x14ac:dyDescent="0.3">
      <c r="A364" s="18"/>
      <c r="B364" s="18"/>
      <c r="C364" s="191"/>
      <c r="D364" s="191"/>
      <c r="E364" s="18"/>
      <c r="F364" s="18"/>
      <c r="G364" s="18"/>
      <c r="H364" s="18"/>
      <c r="I364" s="18"/>
      <c r="J364" s="18"/>
      <c r="K364" s="18"/>
      <c r="L364" s="18"/>
      <c r="M364" s="18"/>
      <c r="N364" s="18"/>
      <c r="O364" s="18"/>
      <c r="P364" s="18"/>
      <c r="Q364" s="18"/>
      <c r="R364" s="18"/>
      <c r="S364" s="18"/>
      <c r="T364" s="18"/>
      <c r="U364" s="18"/>
      <c r="V364" s="18"/>
      <c r="W364" s="18"/>
      <c r="X364" s="18"/>
      <c r="Y364" s="18"/>
      <c r="Z364" s="18"/>
      <c r="AA364" s="18"/>
      <c r="AB364" s="18"/>
      <c r="AC364" s="18"/>
      <c r="AD364" s="18"/>
      <c r="AE364" s="18"/>
      <c r="AF364" s="18"/>
      <c r="AG364" s="18"/>
    </row>
    <row r="365" spans="1:33" ht="16.5" customHeight="1" x14ac:dyDescent="0.3">
      <c r="A365" s="18"/>
      <c r="B365" s="18"/>
      <c r="C365" s="191"/>
      <c r="D365" s="191"/>
      <c r="E365" s="18"/>
      <c r="F365" s="18"/>
      <c r="G365" s="18"/>
      <c r="H365" s="18"/>
      <c r="I365" s="18"/>
      <c r="J365" s="18"/>
      <c r="K365" s="18"/>
      <c r="L365" s="18"/>
      <c r="M365" s="18"/>
      <c r="N365" s="18"/>
      <c r="O365" s="18"/>
      <c r="P365" s="18"/>
      <c r="Q365" s="18"/>
      <c r="R365" s="18"/>
      <c r="S365" s="18"/>
      <c r="T365" s="18"/>
      <c r="U365" s="18"/>
      <c r="V365" s="18"/>
      <c r="W365" s="18"/>
      <c r="X365" s="18"/>
      <c r="Y365" s="18"/>
      <c r="Z365" s="18"/>
      <c r="AA365" s="18"/>
      <c r="AB365" s="18"/>
      <c r="AC365" s="18"/>
      <c r="AD365" s="18"/>
      <c r="AE365" s="18"/>
      <c r="AF365" s="18"/>
      <c r="AG365" s="18"/>
    </row>
    <row r="366" spans="1:33" ht="16.5" customHeight="1" x14ac:dyDescent="0.3">
      <c r="A366" s="18"/>
      <c r="B366" s="18"/>
      <c r="C366" s="191"/>
      <c r="D366" s="191"/>
      <c r="E366" s="18"/>
      <c r="F366" s="18"/>
      <c r="G366" s="18"/>
      <c r="H366" s="18"/>
      <c r="I366" s="18"/>
      <c r="J366" s="18"/>
      <c r="K366" s="18"/>
      <c r="L366" s="18"/>
      <c r="M366" s="18"/>
      <c r="N366" s="18"/>
      <c r="O366" s="18"/>
      <c r="P366" s="18"/>
      <c r="Q366" s="18"/>
      <c r="R366" s="18"/>
      <c r="S366" s="18"/>
      <c r="T366" s="18"/>
      <c r="U366" s="18"/>
      <c r="V366" s="18"/>
      <c r="W366" s="18"/>
      <c r="X366" s="18"/>
      <c r="Y366" s="18"/>
      <c r="Z366" s="18"/>
      <c r="AA366" s="18"/>
      <c r="AB366" s="18"/>
      <c r="AC366" s="18"/>
      <c r="AD366" s="18"/>
      <c r="AE366" s="18"/>
      <c r="AF366" s="18"/>
      <c r="AG366" s="18"/>
    </row>
    <row r="367" spans="1:33" ht="16.5" customHeight="1" x14ac:dyDescent="0.3">
      <c r="A367" s="18"/>
      <c r="B367" s="18"/>
      <c r="C367" s="191"/>
      <c r="D367" s="191"/>
      <c r="E367" s="18"/>
      <c r="F367" s="18"/>
      <c r="G367" s="18"/>
      <c r="H367" s="18"/>
      <c r="I367" s="18"/>
      <c r="J367" s="18"/>
      <c r="K367" s="18"/>
      <c r="L367" s="18"/>
      <c r="M367" s="18"/>
      <c r="N367" s="18"/>
      <c r="O367" s="18"/>
      <c r="P367" s="18"/>
      <c r="Q367" s="18"/>
      <c r="R367" s="18"/>
      <c r="S367" s="18"/>
      <c r="T367" s="18"/>
      <c r="U367" s="18"/>
      <c r="V367" s="18"/>
      <c r="W367" s="18"/>
      <c r="X367" s="18"/>
      <c r="Y367" s="18"/>
      <c r="Z367" s="18"/>
      <c r="AA367" s="18"/>
      <c r="AB367" s="18"/>
      <c r="AC367" s="18"/>
      <c r="AD367" s="18"/>
      <c r="AE367" s="18"/>
      <c r="AF367" s="18"/>
      <c r="AG367" s="18"/>
    </row>
    <row r="368" spans="1:33" ht="16.5" customHeight="1" x14ac:dyDescent="0.3">
      <c r="A368" s="18"/>
      <c r="B368" s="18"/>
      <c r="C368" s="191"/>
      <c r="D368" s="191"/>
      <c r="E368" s="18"/>
      <c r="F368" s="18"/>
      <c r="G368" s="18"/>
      <c r="H368" s="18"/>
      <c r="I368" s="18"/>
      <c r="J368" s="18"/>
      <c r="K368" s="18"/>
      <c r="L368" s="18"/>
      <c r="M368" s="18"/>
      <c r="N368" s="18"/>
      <c r="O368" s="18"/>
      <c r="P368" s="18"/>
      <c r="Q368" s="18"/>
      <c r="R368" s="18"/>
      <c r="S368" s="18"/>
      <c r="T368" s="18"/>
      <c r="U368" s="18"/>
      <c r="V368" s="18"/>
      <c r="W368" s="18"/>
      <c r="X368" s="18"/>
      <c r="Y368" s="18"/>
      <c r="Z368" s="18"/>
      <c r="AA368" s="18"/>
      <c r="AB368" s="18"/>
      <c r="AC368" s="18"/>
      <c r="AD368" s="18"/>
      <c r="AE368" s="18"/>
      <c r="AF368" s="18"/>
      <c r="AG368" s="18"/>
    </row>
    <row r="369" spans="1:33" ht="16.5" customHeight="1" x14ac:dyDescent="0.3">
      <c r="A369" s="18"/>
      <c r="B369" s="18"/>
      <c r="C369" s="191"/>
      <c r="D369" s="191"/>
      <c r="E369" s="18"/>
      <c r="F369" s="18"/>
      <c r="G369" s="18"/>
      <c r="H369" s="18"/>
      <c r="I369" s="18"/>
      <c r="J369" s="18"/>
      <c r="K369" s="18"/>
      <c r="L369" s="18"/>
      <c r="M369" s="18"/>
      <c r="N369" s="18"/>
      <c r="O369" s="18"/>
      <c r="P369" s="18"/>
      <c r="Q369" s="18"/>
      <c r="R369" s="18"/>
      <c r="S369" s="18"/>
      <c r="T369" s="18"/>
      <c r="U369" s="18"/>
      <c r="V369" s="18"/>
      <c r="W369" s="18"/>
      <c r="X369" s="18"/>
      <c r="Y369" s="18"/>
      <c r="Z369" s="18"/>
      <c r="AA369" s="18"/>
      <c r="AB369" s="18"/>
      <c r="AC369" s="18"/>
      <c r="AD369" s="18"/>
      <c r="AE369" s="18"/>
      <c r="AF369" s="18"/>
      <c r="AG369" s="18"/>
    </row>
    <row r="370" spans="1:33" ht="16.5" customHeight="1" x14ac:dyDescent="0.3">
      <c r="A370" s="18"/>
      <c r="B370" s="18"/>
      <c r="C370" s="191"/>
      <c r="D370" s="191"/>
      <c r="E370" s="18"/>
      <c r="F370" s="18"/>
      <c r="G370" s="18"/>
      <c r="H370" s="18"/>
      <c r="I370" s="18"/>
      <c r="J370" s="18"/>
      <c r="K370" s="18"/>
      <c r="L370" s="18"/>
      <c r="M370" s="18"/>
      <c r="N370" s="18"/>
      <c r="O370" s="18"/>
      <c r="P370" s="18"/>
      <c r="Q370" s="18"/>
      <c r="R370" s="18"/>
      <c r="S370" s="18"/>
      <c r="T370" s="18"/>
      <c r="U370" s="18"/>
      <c r="V370" s="18"/>
      <c r="W370" s="18"/>
      <c r="X370" s="18"/>
      <c r="Y370" s="18"/>
      <c r="Z370" s="18"/>
      <c r="AA370" s="18"/>
      <c r="AB370" s="18"/>
      <c r="AC370" s="18"/>
      <c r="AD370" s="18"/>
      <c r="AE370" s="18"/>
      <c r="AF370" s="18"/>
      <c r="AG370" s="18"/>
    </row>
    <row r="371" spans="1:33" ht="16.5" customHeight="1" x14ac:dyDescent="0.3">
      <c r="A371" s="18"/>
      <c r="B371" s="18"/>
      <c r="C371" s="191"/>
      <c r="D371" s="191"/>
      <c r="E371" s="18"/>
      <c r="F371" s="18"/>
      <c r="G371" s="18"/>
      <c r="H371" s="18"/>
      <c r="I371" s="18"/>
      <c r="J371" s="18"/>
      <c r="K371" s="18"/>
      <c r="L371" s="18"/>
      <c r="M371" s="18"/>
      <c r="N371" s="18"/>
      <c r="O371" s="18"/>
      <c r="P371" s="18"/>
      <c r="Q371" s="18"/>
      <c r="R371" s="18"/>
      <c r="S371" s="18"/>
      <c r="T371" s="18"/>
      <c r="U371" s="18"/>
      <c r="V371" s="18"/>
      <c r="W371" s="18"/>
      <c r="X371" s="18"/>
      <c r="Y371" s="18"/>
      <c r="Z371" s="18"/>
      <c r="AA371" s="18"/>
      <c r="AB371" s="18"/>
      <c r="AC371" s="18"/>
      <c r="AD371" s="18"/>
      <c r="AE371" s="18"/>
      <c r="AF371" s="18"/>
      <c r="AG371" s="18"/>
    </row>
    <row r="372" spans="1:33" ht="16.5" customHeight="1" x14ac:dyDescent="0.3">
      <c r="A372" s="18"/>
      <c r="B372" s="18"/>
      <c r="C372" s="191"/>
      <c r="D372" s="191"/>
      <c r="E372" s="18"/>
      <c r="F372" s="18"/>
      <c r="G372" s="18"/>
      <c r="H372" s="18"/>
      <c r="I372" s="18"/>
      <c r="J372" s="18"/>
      <c r="K372" s="18"/>
      <c r="L372" s="18"/>
      <c r="M372" s="18"/>
      <c r="N372" s="18"/>
      <c r="O372" s="18"/>
      <c r="P372" s="18"/>
      <c r="Q372" s="18"/>
      <c r="R372" s="18"/>
      <c r="S372" s="18"/>
      <c r="T372" s="18"/>
      <c r="U372" s="18"/>
      <c r="V372" s="18"/>
      <c r="W372" s="18"/>
      <c r="X372" s="18"/>
      <c r="Y372" s="18"/>
      <c r="Z372" s="18"/>
      <c r="AA372" s="18"/>
      <c r="AB372" s="18"/>
      <c r="AC372" s="18"/>
      <c r="AD372" s="18"/>
      <c r="AE372" s="18"/>
      <c r="AF372" s="18"/>
      <c r="AG372" s="18"/>
    </row>
    <row r="373" spans="1:33" ht="16.5" customHeight="1" x14ac:dyDescent="0.3">
      <c r="A373" s="18"/>
      <c r="B373" s="18"/>
      <c r="C373" s="191"/>
      <c r="D373" s="191"/>
      <c r="E373" s="18"/>
      <c r="F373" s="18"/>
      <c r="G373" s="18"/>
      <c r="H373" s="18"/>
      <c r="I373" s="18"/>
      <c r="J373" s="18"/>
      <c r="K373" s="18"/>
      <c r="L373" s="18"/>
      <c r="M373" s="18"/>
      <c r="N373" s="18"/>
      <c r="O373" s="18"/>
      <c r="P373" s="18"/>
      <c r="Q373" s="18"/>
      <c r="R373" s="18"/>
      <c r="S373" s="18"/>
      <c r="T373" s="18"/>
      <c r="U373" s="18"/>
      <c r="V373" s="18"/>
      <c r="W373" s="18"/>
      <c r="X373" s="18"/>
      <c r="Y373" s="18"/>
      <c r="Z373" s="18"/>
      <c r="AA373" s="18"/>
      <c r="AB373" s="18"/>
      <c r="AC373" s="18"/>
      <c r="AD373" s="18"/>
      <c r="AE373" s="18"/>
      <c r="AF373" s="18"/>
      <c r="AG373" s="18"/>
    </row>
    <row r="374" spans="1:33" ht="16.5" customHeight="1" x14ac:dyDescent="0.3">
      <c r="A374" s="18"/>
      <c r="B374" s="18"/>
      <c r="C374" s="191"/>
      <c r="D374" s="191"/>
      <c r="E374" s="18"/>
      <c r="F374" s="18"/>
      <c r="G374" s="18"/>
      <c r="H374" s="18"/>
      <c r="I374" s="18"/>
      <c r="J374" s="18"/>
      <c r="K374" s="18"/>
      <c r="L374" s="18"/>
      <c r="M374" s="18"/>
      <c r="N374" s="18"/>
      <c r="O374" s="18"/>
      <c r="P374" s="18"/>
      <c r="Q374" s="18"/>
      <c r="R374" s="18"/>
      <c r="S374" s="18"/>
      <c r="T374" s="18"/>
      <c r="U374" s="18"/>
      <c r="V374" s="18"/>
      <c r="W374" s="18"/>
      <c r="X374" s="18"/>
      <c r="Y374" s="18"/>
      <c r="Z374" s="18"/>
      <c r="AA374" s="18"/>
      <c r="AB374" s="18"/>
      <c r="AC374" s="18"/>
      <c r="AD374" s="18"/>
      <c r="AE374" s="18"/>
      <c r="AF374" s="18"/>
      <c r="AG374" s="18"/>
    </row>
    <row r="375" spans="1:33" ht="16.5" customHeight="1" x14ac:dyDescent="0.3">
      <c r="A375" s="18"/>
      <c r="B375" s="18"/>
      <c r="C375" s="191"/>
      <c r="D375" s="191"/>
      <c r="E375" s="18"/>
      <c r="F375" s="18"/>
      <c r="G375" s="18"/>
      <c r="H375" s="18"/>
      <c r="I375" s="18"/>
      <c r="J375" s="18"/>
      <c r="K375" s="18"/>
      <c r="L375" s="18"/>
      <c r="M375" s="18"/>
      <c r="N375" s="18"/>
      <c r="O375" s="18"/>
      <c r="P375" s="18"/>
      <c r="Q375" s="18"/>
      <c r="R375" s="18"/>
      <c r="S375" s="18"/>
      <c r="T375" s="18"/>
      <c r="U375" s="18"/>
      <c r="V375" s="18"/>
      <c r="W375" s="18"/>
      <c r="X375" s="18"/>
      <c r="Y375" s="18"/>
      <c r="Z375" s="18"/>
      <c r="AA375" s="18"/>
      <c r="AB375" s="18"/>
      <c r="AC375" s="18"/>
      <c r="AD375" s="18"/>
      <c r="AE375" s="18"/>
      <c r="AF375" s="18"/>
      <c r="AG375" s="18"/>
    </row>
    <row r="376" spans="1:33" ht="16.5" customHeight="1" x14ac:dyDescent="0.3">
      <c r="A376" s="18"/>
      <c r="B376" s="18"/>
      <c r="C376" s="191"/>
      <c r="D376" s="191"/>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row>
    <row r="377" spans="1:33" ht="16.5" customHeight="1" x14ac:dyDescent="0.3">
      <c r="A377" s="18"/>
      <c r="B377" s="18"/>
      <c r="C377" s="191"/>
      <c r="D377" s="191"/>
      <c r="E377" s="18"/>
      <c r="F377" s="18"/>
      <c r="G377" s="18"/>
      <c r="H377" s="18"/>
      <c r="I377" s="18"/>
      <c r="J377" s="18"/>
      <c r="K377" s="18"/>
      <c r="L377" s="18"/>
      <c r="M377" s="18"/>
      <c r="N377" s="18"/>
      <c r="O377" s="18"/>
      <c r="P377" s="18"/>
      <c r="Q377" s="18"/>
      <c r="R377" s="18"/>
      <c r="S377" s="18"/>
      <c r="T377" s="18"/>
      <c r="U377" s="18"/>
      <c r="V377" s="18"/>
      <c r="W377" s="18"/>
      <c r="X377" s="18"/>
      <c r="Y377" s="18"/>
      <c r="Z377" s="18"/>
      <c r="AA377" s="18"/>
      <c r="AB377" s="18"/>
      <c r="AC377" s="18"/>
      <c r="AD377" s="18"/>
      <c r="AE377" s="18"/>
      <c r="AF377" s="18"/>
      <c r="AG377" s="18"/>
    </row>
    <row r="378" spans="1:33" ht="16.5" customHeight="1" x14ac:dyDescent="0.3">
      <c r="A378" s="18"/>
      <c r="B378" s="18"/>
      <c r="C378" s="191"/>
      <c r="D378" s="191"/>
      <c r="E378" s="18"/>
      <c r="F378" s="18"/>
      <c r="G378" s="18"/>
      <c r="H378" s="18"/>
      <c r="I378" s="18"/>
      <c r="J378" s="18"/>
      <c r="K378" s="18"/>
      <c r="L378" s="18"/>
      <c r="M378" s="18"/>
      <c r="N378" s="18"/>
      <c r="O378" s="18"/>
      <c r="P378" s="18"/>
      <c r="Q378" s="18"/>
      <c r="R378" s="18"/>
      <c r="S378" s="18"/>
      <c r="T378" s="18"/>
      <c r="U378" s="18"/>
      <c r="V378" s="18"/>
      <c r="W378" s="18"/>
      <c r="X378" s="18"/>
      <c r="Y378" s="18"/>
      <c r="Z378" s="18"/>
      <c r="AA378" s="18"/>
      <c r="AB378" s="18"/>
      <c r="AC378" s="18"/>
      <c r="AD378" s="18"/>
      <c r="AE378" s="18"/>
      <c r="AF378" s="18"/>
      <c r="AG378" s="18"/>
    </row>
    <row r="379" spans="1:33" ht="16.5" customHeight="1" x14ac:dyDescent="0.3">
      <c r="A379" s="18"/>
      <c r="B379" s="18"/>
      <c r="C379" s="191"/>
      <c r="D379" s="191"/>
      <c r="E379" s="18"/>
      <c r="F379" s="18"/>
      <c r="G379" s="18"/>
      <c r="H379" s="18"/>
      <c r="I379" s="18"/>
      <c r="J379" s="18"/>
      <c r="K379" s="18"/>
      <c r="L379" s="18"/>
      <c r="M379" s="18"/>
      <c r="N379" s="18"/>
      <c r="O379" s="18"/>
      <c r="P379" s="18"/>
      <c r="Q379" s="18"/>
      <c r="R379" s="18"/>
      <c r="S379" s="18"/>
      <c r="T379" s="18"/>
      <c r="U379" s="18"/>
      <c r="V379" s="18"/>
      <c r="W379" s="18"/>
      <c r="X379" s="18"/>
      <c r="Y379" s="18"/>
      <c r="Z379" s="18"/>
      <c r="AA379" s="18"/>
      <c r="AB379" s="18"/>
      <c r="AC379" s="18"/>
      <c r="AD379" s="18"/>
      <c r="AE379" s="18"/>
      <c r="AF379" s="18"/>
      <c r="AG379" s="18"/>
    </row>
    <row r="380" spans="1:33" ht="16.5" customHeight="1" x14ac:dyDescent="0.3">
      <c r="A380" s="18"/>
      <c r="B380" s="18"/>
      <c r="C380" s="191"/>
      <c r="D380" s="191"/>
      <c r="E380" s="18"/>
      <c r="F380" s="18"/>
      <c r="G380" s="18"/>
      <c r="H380" s="18"/>
      <c r="I380" s="18"/>
      <c r="J380" s="18"/>
      <c r="K380" s="18"/>
      <c r="L380" s="18"/>
      <c r="M380" s="18"/>
      <c r="N380" s="18"/>
      <c r="O380" s="18"/>
      <c r="P380" s="18"/>
      <c r="Q380" s="18"/>
      <c r="R380" s="18"/>
      <c r="S380" s="18"/>
      <c r="T380" s="18"/>
      <c r="U380" s="18"/>
      <c r="V380" s="18"/>
      <c r="W380" s="18"/>
      <c r="X380" s="18"/>
      <c r="Y380" s="18"/>
      <c r="Z380" s="18"/>
      <c r="AA380" s="18"/>
      <c r="AB380" s="18"/>
      <c r="AC380" s="18"/>
      <c r="AD380" s="18"/>
      <c r="AE380" s="18"/>
      <c r="AF380" s="18"/>
      <c r="AG380" s="18"/>
    </row>
    <row r="381" spans="1:33" ht="16.5" customHeight="1" x14ac:dyDescent="0.3">
      <c r="A381" s="18"/>
      <c r="B381" s="18"/>
      <c r="C381" s="191"/>
      <c r="D381" s="191"/>
      <c r="E381" s="18"/>
      <c r="F381" s="18"/>
      <c r="G381" s="18"/>
      <c r="H381" s="18"/>
      <c r="I381" s="18"/>
      <c r="J381" s="18"/>
      <c r="K381" s="18"/>
      <c r="L381" s="18"/>
      <c r="M381" s="18"/>
      <c r="N381" s="18"/>
      <c r="O381" s="18"/>
      <c r="P381" s="18"/>
      <c r="Q381" s="18"/>
      <c r="R381" s="18"/>
      <c r="S381" s="18"/>
      <c r="T381" s="18"/>
      <c r="U381" s="18"/>
      <c r="V381" s="18"/>
      <c r="W381" s="18"/>
      <c r="X381" s="18"/>
      <c r="Y381" s="18"/>
      <c r="Z381" s="18"/>
      <c r="AA381" s="18"/>
      <c r="AB381" s="18"/>
      <c r="AC381" s="18"/>
      <c r="AD381" s="18"/>
      <c r="AE381" s="18"/>
      <c r="AF381" s="18"/>
      <c r="AG381" s="18"/>
    </row>
    <row r="382" spans="1:33" ht="16.5" customHeight="1" x14ac:dyDescent="0.3">
      <c r="A382" s="18"/>
      <c r="B382" s="18"/>
      <c r="C382" s="191"/>
      <c r="D382" s="191"/>
      <c r="E382" s="18"/>
      <c r="F382" s="18"/>
      <c r="G382" s="18"/>
      <c r="H382" s="18"/>
      <c r="I382" s="18"/>
      <c r="J382" s="18"/>
      <c r="K382" s="18"/>
      <c r="L382" s="18"/>
      <c r="M382" s="18"/>
      <c r="N382" s="18"/>
      <c r="O382" s="18"/>
      <c r="P382" s="18"/>
      <c r="Q382" s="18"/>
      <c r="R382" s="18"/>
      <c r="S382" s="18"/>
      <c r="T382" s="18"/>
      <c r="U382" s="18"/>
      <c r="V382" s="18"/>
      <c r="W382" s="18"/>
      <c r="X382" s="18"/>
      <c r="Y382" s="18"/>
      <c r="Z382" s="18"/>
      <c r="AA382" s="18"/>
      <c r="AB382" s="18"/>
      <c r="AC382" s="18"/>
      <c r="AD382" s="18"/>
      <c r="AE382" s="18"/>
      <c r="AF382" s="18"/>
      <c r="AG382" s="18"/>
    </row>
    <row r="383" spans="1:33" ht="16.5" customHeight="1" x14ac:dyDescent="0.3">
      <c r="A383" s="18"/>
      <c r="B383" s="18"/>
      <c r="C383" s="191"/>
      <c r="D383" s="191"/>
      <c r="E383" s="18"/>
      <c r="F383" s="18"/>
      <c r="G383" s="18"/>
      <c r="H383" s="18"/>
      <c r="I383" s="18"/>
      <c r="J383" s="18"/>
      <c r="K383" s="18"/>
      <c r="L383" s="18"/>
      <c r="M383" s="18"/>
      <c r="N383" s="18"/>
      <c r="O383" s="18"/>
      <c r="P383" s="18"/>
      <c r="Q383" s="18"/>
      <c r="R383" s="18"/>
      <c r="S383" s="18"/>
      <c r="T383" s="18"/>
      <c r="U383" s="18"/>
      <c r="V383" s="18"/>
      <c r="W383" s="18"/>
      <c r="X383" s="18"/>
      <c r="Y383" s="18"/>
      <c r="Z383" s="18"/>
      <c r="AA383" s="18"/>
      <c r="AB383" s="18"/>
      <c r="AC383" s="18"/>
      <c r="AD383" s="18"/>
      <c r="AE383" s="18"/>
      <c r="AF383" s="18"/>
      <c r="AG383" s="18"/>
    </row>
    <row r="384" spans="1:33" ht="16.5" customHeight="1" x14ac:dyDescent="0.3">
      <c r="A384" s="18"/>
      <c r="B384" s="18"/>
      <c r="C384" s="191"/>
      <c r="D384" s="191"/>
      <c r="E384" s="18"/>
      <c r="F384" s="18"/>
      <c r="G384" s="18"/>
      <c r="H384" s="18"/>
      <c r="I384" s="18"/>
      <c r="J384" s="18"/>
      <c r="K384" s="18"/>
      <c r="L384" s="18"/>
      <c r="M384" s="18"/>
      <c r="N384" s="18"/>
      <c r="O384" s="18"/>
      <c r="P384" s="18"/>
      <c r="Q384" s="18"/>
      <c r="R384" s="18"/>
      <c r="S384" s="18"/>
      <c r="T384" s="18"/>
      <c r="U384" s="18"/>
      <c r="V384" s="18"/>
      <c r="W384" s="18"/>
      <c r="X384" s="18"/>
      <c r="Y384" s="18"/>
      <c r="Z384" s="18"/>
      <c r="AA384" s="18"/>
      <c r="AB384" s="18"/>
      <c r="AC384" s="18"/>
      <c r="AD384" s="18"/>
      <c r="AE384" s="18"/>
      <c r="AF384" s="18"/>
      <c r="AG384" s="18"/>
    </row>
    <row r="385" spans="1:33" ht="16.5" customHeight="1" x14ac:dyDescent="0.3">
      <c r="A385" s="18"/>
      <c r="B385" s="18"/>
      <c r="C385" s="191"/>
      <c r="D385" s="191"/>
      <c r="E385" s="18"/>
      <c r="F385" s="18"/>
      <c r="G385" s="18"/>
      <c r="H385" s="18"/>
      <c r="I385" s="18"/>
      <c r="J385" s="18"/>
      <c r="K385" s="18"/>
      <c r="L385" s="18"/>
      <c r="M385" s="18"/>
      <c r="N385" s="18"/>
      <c r="O385" s="18"/>
      <c r="P385" s="18"/>
      <c r="Q385" s="18"/>
      <c r="R385" s="18"/>
      <c r="S385" s="18"/>
      <c r="T385" s="18"/>
      <c r="U385" s="18"/>
      <c r="V385" s="18"/>
      <c r="W385" s="18"/>
      <c r="X385" s="18"/>
      <c r="Y385" s="18"/>
      <c r="Z385" s="18"/>
      <c r="AA385" s="18"/>
      <c r="AB385" s="18"/>
      <c r="AC385" s="18"/>
      <c r="AD385" s="18"/>
      <c r="AE385" s="18"/>
      <c r="AF385" s="18"/>
      <c r="AG385" s="18"/>
    </row>
    <row r="386" spans="1:33" ht="16.5" customHeight="1" x14ac:dyDescent="0.3">
      <c r="A386" s="18"/>
      <c r="B386" s="18"/>
      <c r="C386" s="191"/>
      <c r="D386" s="191"/>
      <c r="E386" s="18"/>
      <c r="F386" s="18"/>
      <c r="G386" s="18"/>
      <c r="H386" s="18"/>
      <c r="I386" s="18"/>
      <c r="J386" s="18"/>
      <c r="K386" s="18"/>
      <c r="L386" s="18"/>
      <c r="M386" s="18"/>
      <c r="N386" s="18"/>
      <c r="O386" s="18"/>
      <c r="P386" s="18"/>
      <c r="Q386" s="18"/>
      <c r="R386" s="18"/>
      <c r="S386" s="18"/>
      <c r="T386" s="18"/>
      <c r="U386" s="18"/>
      <c r="V386" s="18"/>
      <c r="W386" s="18"/>
      <c r="X386" s="18"/>
      <c r="Y386" s="18"/>
      <c r="Z386" s="18"/>
      <c r="AA386" s="18"/>
      <c r="AB386" s="18"/>
      <c r="AC386" s="18"/>
      <c r="AD386" s="18"/>
      <c r="AE386" s="18"/>
      <c r="AF386" s="18"/>
      <c r="AG386" s="18"/>
    </row>
    <row r="387" spans="1:33" ht="16.5" customHeight="1" x14ac:dyDescent="0.3">
      <c r="A387" s="18"/>
      <c r="B387" s="18"/>
      <c r="C387" s="191"/>
      <c r="D387" s="191"/>
      <c r="E387" s="18"/>
      <c r="F387" s="18"/>
      <c r="G387" s="18"/>
      <c r="H387" s="18"/>
      <c r="I387" s="18"/>
      <c r="J387" s="18"/>
      <c r="K387" s="18"/>
      <c r="L387" s="18"/>
      <c r="M387" s="18"/>
      <c r="N387" s="18"/>
      <c r="O387" s="18"/>
      <c r="P387" s="18"/>
      <c r="Q387" s="18"/>
      <c r="R387" s="18"/>
      <c r="S387" s="18"/>
      <c r="T387" s="18"/>
      <c r="U387" s="18"/>
      <c r="V387" s="18"/>
      <c r="W387" s="18"/>
      <c r="X387" s="18"/>
      <c r="Y387" s="18"/>
      <c r="Z387" s="18"/>
      <c r="AA387" s="18"/>
      <c r="AB387" s="18"/>
      <c r="AC387" s="18"/>
      <c r="AD387" s="18"/>
      <c r="AE387" s="18"/>
      <c r="AF387" s="18"/>
      <c r="AG387" s="18"/>
    </row>
    <row r="388" spans="1:33" ht="16.5" customHeight="1" x14ac:dyDescent="0.3">
      <c r="A388" s="18"/>
      <c r="B388" s="18"/>
      <c r="C388" s="191"/>
      <c r="D388" s="191"/>
      <c r="E388" s="18"/>
      <c r="F388" s="18"/>
      <c r="G388" s="18"/>
      <c r="H388" s="18"/>
      <c r="I388" s="18"/>
      <c r="J388" s="18"/>
      <c r="K388" s="18"/>
      <c r="L388" s="18"/>
      <c r="M388" s="18"/>
      <c r="N388" s="18"/>
      <c r="O388" s="18"/>
      <c r="P388" s="18"/>
      <c r="Q388" s="18"/>
      <c r="R388" s="18"/>
      <c r="S388" s="18"/>
      <c r="T388" s="18"/>
      <c r="U388" s="18"/>
      <c r="V388" s="18"/>
      <c r="W388" s="18"/>
      <c r="X388" s="18"/>
      <c r="Y388" s="18"/>
      <c r="Z388" s="18"/>
      <c r="AA388" s="18"/>
      <c r="AB388" s="18"/>
      <c r="AC388" s="18"/>
      <c r="AD388" s="18"/>
      <c r="AE388" s="18"/>
      <c r="AF388" s="18"/>
      <c r="AG388" s="18"/>
    </row>
    <row r="389" spans="1:33" ht="16.5" customHeight="1" x14ac:dyDescent="0.3">
      <c r="A389" s="18"/>
      <c r="B389" s="18"/>
      <c r="C389" s="191"/>
      <c r="D389" s="191"/>
      <c r="E389" s="18"/>
      <c r="F389" s="18"/>
      <c r="G389" s="18"/>
      <c r="H389" s="18"/>
      <c r="I389" s="18"/>
      <c r="J389" s="18"/>
      <c r="K389" s="18"/>
      <c r="L389" s="18"/>
      <c r="M389" s="18"/>
      <c r="N389" s="18"/>
      <c r="O389" s="18"/>
      <c r="P389" s="18"/>
      <c r="Q389" s="18"/>
      <c r="R389" s="18"/>
      <c r="S389" s="18"/>
      <c r="T389" s="18"/>
      <c r="U389" s="18"/>
      <c r="V389" s="18"/>
      <c r="W389" s="18"/>
      <c r="X389" s="18"/>
      <c r="Y389" s="18"/>
      <c r="Z389" s="18"/>
      <c r="AA389" s="18"/>
      <c r="AB389" s="18"/>
      <c r="AC389" s="18"/>
      <c r="AD389" s="18"/>
      <c r="AE389" s="18"/>
      <c r="AF389" s="18"/>
      <c r="AG389" s="18"/>
    </row>
    <row r="390" spans="1:33" ht="16.5" customHeight="1" x14ac:dyDescent="0.3">
      <c r="A390" s="18"/>
      <c r="B390" s="18"/>
      <c r="C390" s="191"/>
      <c r="D390" s="191"/>
      <c r="E390" s="18"/>
      <c r="F390" s="18"/>
      <c r="G390" s="18"/>
      <c r="H390" s="18"/>
      <c r="I390" s="18"/>
      <c r="J390" s="18"/>
      <c r="K390" s="18"/>
      <c r="L390" s="18"/>
      <c r="M390" s="18"/>
      <c r="N390" s="18"/>
      <c r="O390" s="18"/>
      <c r="P390" s="18"/>
      <c r="Q390" s="18"/>
      <c r="R390" s="18"/>
      <c r="S390" s="18"/>
      <c r="T390" s="18"/>
      <c r="U390" s="18"/>
      <c r="V390" s="18"/>
      <c r="W390" s="18"/>
      <c r="X390" s="18"/>
      <c r="Y390" s="18"/>
      <c r="Z390" s="18"/>
      <c r="AA390" s="18"/>
      <c r="AB390" s="18"/>
      <c r="AC390" s="18"/>
      <c r="AD390" s="18"/>
      <c r="AE390" s="18"/>
      <c r="AF390" s="18"/>
      <c r="AG390" s="18"/>
    </row>
    <row r="391" spans="1:33" ht="16.5" customHeight="1" x14ac:dyDescent="0.3">
      <c r="A391" s="18"/>
      <c r="B391" s="18"/>
      <c r="C391" s="191"/>
      <c r="D391" s="191"/>
      <c r="E391" s="18"/>
      <c r="F391" s="18"/>
      <c r="G391" s="18"/>
      <c r="H391" s="18"/>
      <c r="I391" s="18"/>
      <c r="J391" s="18"/>
      <c r="K391" s="18"/>
      <c r="L391" s="18"/>
      <c r="M391" s="18"/>
      <c r="N391" s="18"/>
      <c r="O391" s="18"/>
      <c r="P391" s="18"/>
      <c r="Q391" s="18"/>
      <c r="R391" s="18"/>
      <c r="S391" s="18"/>
      <c r="T391" s="18"/>
      <c r="U391" s="18"/>
      <c r="V391" s="18"/>
      <c r="W391" s="18"/>
      <c r="X391" s="18"/>
      <c r="Y391" s="18"/>
      <c r="Z391" s="18"/>
      <c r="AA391" s="18"/>
      <c r="AB391" s="18"/>
      <c r="AC391" s="18"/>
      <c r="AD391" s="18"/>
      <c r="AE391" s="18"/>
      <c r="AF391" s="18"/>
      <c r="AG391" s="18"/>
    </row>
    <row r="392" spans="1:33" ht="16.5" customHeight="1" x14ac:dyDescent="0.3">
      <c r="A392" s="18"/>
      <c r="B392" s="18"/>
      <c r="C392" s="191"/>
      <c r="D392" s="191"/>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row>
    <row r="393" spans="1:33" ht="16.5" customHeight="1" x14ac:dyDescent="0.3">
      <c r="A393" s="18"/>
      <c r="B393" s="18"/>
      <c r="C393" s="191"/>
      <c r="D393" s="191"/>
      <c r="E393" s="18"/>
      <c r="F393" s="18"/>
      <c r="G393" s="18"/>
      <c r="H393" s="18"/>
      <c r="I393" s="18"/>
      <c r="J393" s="18"/>
      <c r="K393" s="18"/>
      <c r="L393" s="18"/>
      <c r="M393" s="18"/>
      <c r="N393" s="18"/>
      <c r="O393" s="18"/>
      <c r="P393" s="18"/>
      <c r="Q393" s="18"/>
      <c r="R393" s="18"/>
      <c r="S393" s="18"/>
      <c r="T393" s="18"/>
      <c r="U393" s="18"/>
      <c r="V393" s="18"/>
      <c r="W393" s="18"/>
      <c r="X393" s="18"/>
      <c r="Y393" s="18"/>
      <c r="Z393" s="18"/>
      <c r="AA393" s="18"/>
      <c r="AB393" s="18"/>
      <c r="AC393" s="18"/>
      <c r="AD393" s="18"/>
      <c r="AE393" s="18"/>
      <c r="AF393" s="18"/>
      <c r="AG393" s="18"/>
    </row>
    <row r="394" spans="1:33" ht="16.5" customHeight="1" x14ac:dyDescent="0.3">
      <c r="A394" s="18"/>
      <c r="B394" s="18"/>
      <c r="C394" s="191"/>
      <c r="D394" s="191"/>
      <c r="E394" s="18"/>
      <c r="F394" s="18"/>
      <c r="G394" s="18"/>
      <c r="H394" s="18"/>
      <c r="I394" s="18"/>
      <c r="J394" s="18"/>
      <c r="K394" s="18"/>
      <c r="L394" s="18"/>
      <c r="M394" s="18"/>
      <c r="N394" s="18"/>
      <c r="O394" s="18"/>
      <c r="P394" s="18"/>
      <c r="Q394" s="18"/>
      <c r="R394" s="18"/>
      <c r="S394" s="18"/>
      <c r="T394" s="18"/>
      <c r="U394" s="18"/>
      <c r="V394" s="18"/>
      <c r="W394" s="18"/>
      <c r="X394" s="18"/>
      <c r="Y394" s="18"/>
      <c r="Z394" s="18"/>
      <c r="AA394" s="18"/>
      <c r="AB394" s="18"/>
      <c r="AC394" s="18"/>
      <c r="AD394" s="18"/>
      <c r="AE394" s="18"/>
      <c r="AF394" s="18"/>
      <c r="AG394" s="18"/>
    </row>
    <row r="395" spans="1:33" ht="16.5" customHeight="1" x14ac:dyDescent="0.3">
      <c r="A395" s="18"/>
      <c r="B395" s="18"/>
      <c r="C395" s="191"/>
      <c r="D395" s="191"/>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row>
    <row r="396" spans="1:33" ht="16.5" customHeight="1" x14ac:dyDescent="0.3">
      <c r="A396" s="18"/>
      <c r="B396" s="18"/>
      <c r="C396" s="191"/>
      <c r="D396" s="191"/>
      <c r="E396" s="18"/>
      <c r="F396" s="18"/>
      <c r="G396" s="18"/>
      <c r="H396" s="18"/>
      <c r="I396" s="18"/>
      <c r="J396" s="18"/>
      <c r="K396" s="18"/>
      <c r="L396" s="18"/>
      <c r="M396" s="18"/>
      <c r="N396" s="18"/>
      <c r="O396" s="18"/>
      <c r="P396" s="18"/>
      <c r="Q396" s="18"/>
      <c r="R396" s="18"/>
      <c r="S396" s="18"/>
      <c r="T396" s="18"/>
      <c r="U396" s="18"/>
      <c r="V396" s="18"/>
      <c r="W396" s="18"/>
      <c r="X396" s="18"/>
      <c r="Y396" s="18"/>
      <c r="Z396" s="18"/>
      <c r="AA396" s="18"/>
      <c r="AB396" s="18"/>
      <c r="AC396" s="18"/>
      <c r="AD396" s="18"/>
      <c r="AE396" s="18"/>
      <c r="AF396" s="18"/>
      <c r="AG396" s="18"/>
    </row>
    <row r="397" spans="1:33" ht="16.5" customHeight="1" x14ac:dyDescent="0.3">
      <c r="A397" s="18"/>
      <c r="B397" s="18"/>
      <c r="C397" s="191"/>
      <c r="D397" s="191"/>
      <c r="E397" s="18"/>
      <c r="F397" s="18"/>
      <c r="G397" s="18"/>
      <c r="H397" s="18"/>
      <c r="I397" s="18"/>
      <c r="J397" s="18"/>
      <c r="K397" s="18"/>
      <c r="L397" s="18"/>
      <c r="M397" s="18"/>
      <c r="N397" s="18"/>
      <c r="O397" s="18"/>
      <c r="P397" s="18"/>
      <c r="Q397" s="18"/>
      <c r="R397" s="18"/>
      <c r="S397" s="18"/>
      <c r="T397" s="18"/>
      <c r="U397" s="18"/>
      <c r="V397" s="18"/>
      <c r="W397" s="18"/>
      <c r="X397" s="18"/>
      <c r="Y397" s="18"/>
      <c r="Z397" s="18"/>
      <c r="AA397" s="18"/>
      <c r="AB397" s="18"/>
      <c r="AC397" s="18"/>
      <c r="AD397" s="18"/>
      <c r="AE397" s="18"/>
      <c r="AF397" s="18"/>
      <c r="AG397" s="18"/>
    </row>
    <row r="398" spans="1:33" ht="16.5" customHeight="1" x14ac:dyDescent="0.3">
      <c r="A398" s="18"/>
      <c r="B398" s="18"/>
      <c r="C398" s="191"/>
      <c r="D398" s="191"/>
      <c r="E398" s="18"/>
      <c r="F398" s="18"/>
      <c r="G398" s="18"/>
      <c r="H398" s="18"/>
      <c r="I398" s="18"/>
      <c r="J398" s="18"/>
      <c r="K398" s="18"/>
      <c r="L398" s="18"/>
      <c r="M398" s="18"/>
      <c r="N398" s="18"/>
      <c r="O398" s="18"/>
      <c r="P398" s="18"/>
      <c r="Q398" s="18"/>
      <c r="R398" s="18"/>
      <c r="S398" s="18"/>
      <c r="T398" s="18"/>
      <c r="U398" s="18"/>
      <c r="V398" s="18"/>
      <c r="W398" s="18"/>
      <c r="X398" s="18"/>
      <c r="Y398" s="18"/>
      <c r="Z398" s="18"/>
      <c r="AA398" s="18"/>
      <c r="AB398" s="18"/>
      <c r="AC398" s="18"/>
      <c r="AD398" s="18"/>
      <c r="AE398" s="18"/>
      <c r="AF398" s="18"/>
      <c r="AG398" s="18"/>
    </row>
    <row r="399" spans="1:33" ht="16.5" customHeight="1" x14ac:dyDescent="0.3">
      <c r="A399" s="18"/>
      <c r="B399" s="18"/>
      <c r="C399" s="191"/>
      <c r="D399" s="191"/>
      <c r="E399" s="18"/>
      <c r="F399" s="18"/>
      <c r="G399" s="18"/>
      <c r="H399" s="18"/>
      <c r="I399" s="18"/>
      <c r="J399" s="18"/>
      <c r="K399" s="18"/>
      <c r="L399" s="18"/>
      <c r="M399" s="18"/>
      <c r="N399" s="18"/>
      <c r="O399" s="18"/>
      <c r="P399" s="18"/>
      <c r="Q399" s="18"/>
      <c r="R399" s="18"/>
      <c r="S399" s="18"/>
      <c r="T399" s="18"/>
      <c r="U399" s="18"/>
      <c r="V399" s="18"/>
      <c r="W399" s="18"/>
      <c r="X399" s="18"/>
      <c r="Y399" s="18"/>
      <c r="Z399" s="18"/>
      <c r="AA399" s="18"/>
      <c r="AB399" s="18"/>
      <c r="AC399" s="18"/>
      <c r="AD399" s="18"/>
      <c r="AE399" s="18"/>
      <c r="AF399" s="18"/>
      <c r="AG399" s="18"/>
    </row>
    <row r="400" spans="1:33" ht="16.5" customHeight="1" x14ac:dyDescent="0.3">
      <c r="A400" s="18"/>
      <c r="B400" s="18"/>
      <c r="C400" s="191"/>
      <c r="D400" s="191"/>
      <c r="E400" s="18"/>
      <c r="F400" s="18"/>
      <c r="G400" s="18"/>
      <c r="H400" s="18"/>
      <c r="I400" s="18"/>
      <c r="J400" s="18"/>
      <c r="K400" s="18"/>
      <c r="L400" s="18"/>
      <c r="M400" s="18"/>
      <c r="N400" s="18"/>
      <c r="O400" s="18"/>
      <c r="P400" s="18"/>
      <c r="Q400" s="18"/>
      <c r="R400" s="18"/>
      <c r="S400" s="18"/>
      <c r="T400" s="18"/>
      <c r="U400" s="18"/>
      <c r="V400" s="18"/>
      <c r="W400" s="18"/>
      <c r="X400" s="18"/>
      <c r="Y400" s="18"/>
      <c r="Z400" s="18"/>
      <c r="AA400" s="18"/>
      <c r="AB400" s="18"/>
      <c r="AC400" s="18"/>
      <c r="AD400" s="18"/>
      <c r="AE400" s="18"/>
      <c r="AF400" s="18"/>
      <c r="AG400" s="18"/>
    </row>
    <row r="401" spans="1:33" ht="16.5" customHeight="1" x14ac:dyDescent="0.3">
      <c r="A401" s="18"/>
      <c r="B401" s="18"/>
      <c r="C401" s="191"/>
      <c r="D401" s="191"/>
      <c r="E401" s="18"/>
      <c r="F401" s="18"/>
      <c r="G401" s="18"/>
      <c r="H401" s="18"/>
      <c r="I401" s="18"/>
      <c r="J401" s="18"/>
      <c r="K401" s="18"/>
      <c r="L401" s="18"/>
      <c r="M401" s="18"/>
      <c r="N401" s="18"/>
      <c r="O401" s="18"/>
      <c r="P401" s="18"/>
      <c r="Q401" s="18"/>
      <c r="R401" s="18"/>
      <c r="S401" s="18"/>
      <c r="T401" s="18"/>
      <c r="U401" s="18"/>
      <c r="V401" s="18"/>
      <c r="W401" s="18"/>
      <c r="X401" s="18"/>
      <c r="Y401" s="18"/>
      <c r="Z401" s="18"/>
      <c r="AA401" s="18"/>
      <c r="AB401" s="18"/>
      <c r="AC401" s="18"/>
      <c r="AD401" s="18"/>
      <c r="AE401" s="18"/>
      <c r="AF401" s="18"/>
      <c r="AG401" s="18"/>
    </row>
    <row r="402" spans="1:33" ht="16.5" customHeight="1" x14ac:dyDescent="0.3">
      <c r="A402" s="18"/>
      <c r="B402" s="18"/>
      <c r="C402" s="191"/>
      <c r="D402" s="191"/>
      <c r="E402" s="18"/>
      <c r="F402" s="18"/>
      <c r="G402" s="18"/>
      <c r="H402" s="18"/>
      <c r="I402" s="18"/>
      <c r="J402" s="18"/>
      <c r="K402" s="18"/>
      <c r="L402" s="18"/>
      <c r="M402" s="18"/>
      <c r="N402" s="18"/>
      <c r="O402" s="18"/>
      <c r="P402" s="18"/>
      <c r="Q402" s="18"/>
      <c r="R402" s="18"/>
      <c r="S402" s="18"/>
      <c r="T402" s="18"/>
      <c r="U402" s="18"/>
      <c r="V402" s="18"/>
      <c r="W402" s="18"/>
      <c r="X402" s="18"/>
      <c r="Y402" s="18"/>
      <c r="Z402" s="18"/>
      <c r="AA402" s="18"/>
      <c r="AB402" s="18"/>
      <c r="AC402" s="18"/>
      <c r="AD402" s="18"/>
      <c r="AE402" s="18"/>
      <c r="AF402" s="18"/>
      <c r="AG402" s="18"/>
    </row>
    <row r="403" spans="1:33" ht="16.5" customHeight="1" x14ac:dyDescent="0.3">
      <c r="A403" s="18"/>
      <c r="B403" s="18"/>
      <c r="C403" s="191"/>
      <c r="D403" s="191"/>
      <c r="E403" s="18"/>
      <c r="F403" s="18"/>
      <c r="G403" s="18"/>
      <c r="H403" s="18"/>
      <c r="I403" s="18"/>
      <c r="J403" s="18"/>
      <c r="K403" s="18"/>
      <c r="L403" s="18"/>
      <c r="M403" s="18"/>
      <c r="N403" s="18"/>
      <c r="O403" s="18"/>
      <c r="P403" s="18"/>
      <c r="Q403" s="18"/>
      <c r="R403" s="18"/>
      <c r="S403" s="18"/>
      <c r="T403" s="18"/>
      <c r="U403" s="18"/>
      <c r="V403" s="18"/>
      <c r="W403" s="18"/>
      <c r="X403" s="18"/>
      <c r="Y403" s="18"/>
      <c r="Z403" s="18"/>
      <c r="AA403" s="18"/>
      <c r="AB403" s="18"/>
      <c r="AC403" s="18"/>
      <c r="AD403" s="18"/>
      <c r="AE403" s="18"/>
      <c r="AF403" s="18"/>
      <c r="AG403" s="18"/>
    </row>
    <row r="404" spans="1:33" ht="16.5" customHeight="1" x14ac:dyDescent="0.3">
      <c r="A404" s="18"/>
      <c r="B404" s="18"/>
      <c r="C404" s="191"/>
      <c r="D404" s="191"/>
      <c r="E404" s="18"/>
      <c r="F404" s="18"/>
      <c r="G404" s="18"/>
      <c r="H404" s="18"/>
      <c r="I404" s="18"/>
      <c r="J404" s="18"/>
      <c r="K404" s="18"/>
      <c r="L404" s="18"/>
      <c r="M404" s="18"/>
      <c r="N404" s="18"/>
      <c r="O404" s="18"/>
      <c r="P404" s="18"/>
      <c r="Q404" s="18"/>
      <c r="R404" s="18"/>
      <c r="S404" s="18"/>
      <c r="T404" s="18"/>
      <c r="U404" s="18"/>
      <c r="V404" s="18"/>
      <c r="W404" s="18"/>
      <c r="X404" s="18"/>
      <c r="Y404" s="18"/>
      <c r="Z404" s="18"/>
      <c r="AA404" s="18"/>
      <c r="AB404" s="18"/>
      <c r="AC404" s="18"/>
      <c r="AD404" s="18"/>
      <c r="AE404" s="18"/>
      <c r="AF404" s="18"/>
      <c r="AG404" s="18"/>
    </row>
    <row r="405" spans="1:33" ht="16.5" customHeight="1" x14ac:dyDescent="0.3">
      <c r="A405" s="18"/>
      <c r="B405" s="18"/>
      <c r="C405" s="191"/>
      <c r="D405" s="191"/>
      <c r="E405" s="18"/>
      <c r="F405" s="18"/>
      <c r="G405" s="18"/>
      <c r="H405" s="18"/>
      <c r="I405" s="18"/>
      <c r="J405" s="18"/>
      <c r="K405" s="18"/>
      <c r="L405" s="18"/>
      <c r="M405" s="18"/>
      <c r="N405" s="18"/>
      <c r="O405" s="18"/>
      <c r="P405" s="18"/>
      <c r="Q405" s="18"/>
      <c r="R405" s="18"/>
      <c r="S405" s="18"/>
      <c r="T405" s="18"/>
      <c r="U405" s="18"/>
      <c r="V405" s="18"/>
      <c r="W405" s="18"/>
      <c r="X405" s="18"/>
      <c r="Y405" s="18"/>
      <c r="Z405" s="18"/>
      <c r="AA405" s="18"/>
      <c r="AB405" s="18"/>
      <c r="AC405" s="18"/>
      <c r="AD405" s="18"/>
      <c r="AE405" s="18"/>
      <c r="AF405" s="18"/>
      <c r="AG405" s="18"/>
    </row>
    <row r="406" spans="1:33" ht="16.5" customHeight="1" x14ac:dyDescent="0.3">
      <c r="A406" s="18"/>
      <c r="B406" s="18"/>
      <c r="C406" s="191"/>
      <c r="D406" s="191"/>
      <c r="E406" s="18"/>
      <c r="F406" s="18"/>
      <c r="G406" s="18"/>
      <c r="H406" s="18"/>
      <c r="I406" s="18"/>
      <c r="J406" s="18"/>
      <c r="K406" s="18"/>
      <c r="L406" s="18"/>
      <c r="M406" s="18"/>
      <c r="N406" s="18"/>
      <c r="O406" s="18"/>
      <c r="P406" s="18"/>
      <c r="Q406" s="18"/>
      <c r="R406" s="18"/>
      <c r="S406" s="18"/>
      <c r="T406" s="18"/>
      <c r="U406" s="18"/>
      <c r="V406" s="18"/>
      <c r="W406" s="18"/>
      <c r="X406" s="18"/>
      <c r="Y406" s="18"/>
      <c r="Z406" s="18"/>
      <c r="AA406" s="18"/>
      <c r="AB406" s="18"/>
      <c r="AC406" s="18"/>
      <c r="AD406" s="18"/>
      <c r="AE406" s="18"/>
      <c r="AF406" s="18"/>
      <c r="AG406" s="18"/>
    </row>
    <row r="407" spans="1:33" ht="16.5" customHeight="1" x14ac:dyDescent="0.3">
      <c r="A407" s="18"/>
      <c r="B407" s="18"/>
      <c r="C407" s="191"/>
      <c r="D407" s="191"/>
      <c r="E407" s="18"/>
      <c r="F407" s="18"/>
      <c r="G407" s="18"/>
      <c r="H407" s="18"/>
      <c r="I407" s="18"/>
      <c r="J407" s="18"/>
      <c r="K407" s="18"/>
      <c r="L407" s="18"/>
      <c r="M407" s="18"/>
      <c r="N407" s="18"/>
      <c r="O407" s="18"/>
      <c r="P407" s="18"/>
      <c r="Q407" s="18"/>
      <c r="R407" s="18"/>
      <c r="S407" s="18"/>
      <c r="T407" s="18"/>
      <c r="U407" s="18"/>
      <c r="V407" s="18"/>
      <c r="W407" s="18"/>
      <c r="X407" s="18"/>
      <c r="Y407" s="18"/>
      <c r="Z407" s="18"/>
      <c r="AA407" s="18"/>
      <c r="AB407" s="18"/>
      <c r="AC407" s="18"/>
      <c r="AD407" s="18"/>
      <c r="AE407" s="18"/>
      <c r="AF407" s="18"/>
      <c r="AG407" s="18"/>
    </row>
    <row r="408" spans="1:33" ht="16.5" customHeight="1" x14ac:dyDescent="0.3">
      <c r="A408" s="18"/>
      <c r="B408" s="18"/>
      <c r="C408" s="191"/>
      <c r="D408" s="191"/>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row>
    <row r="409" spans="1:33" ht="16.5" customHeight="1" x14ac:dyDescent="0.3">
      <c r="A409" s="18"/>
      <c r="B409" s="18"/>
      <c r="C409" s="191"/>
      <c r="D409" s="191"/>
      <c r="E409" s="18"/>
      <c r="F409" s="18"/>
      <c r="G409" s="18"/>
      <c r="H409" s="18"/>
      <c r="I409" s="18"/>
      <c r="J409" s="18"/>
      <c r="K409" s="18"/>
      <c r="L409" s="18"/>
      <c r="M409" s="18"/>
      <c r="N409" s="18"/>
      <c r="O409" s="18"/>
      <c r="P409" s="18"/>
      <c r="Q409" s="18"/>
      <c r="R409" s="18"/>
      <c r="S409" s="18"/>
      <c r="T409" s="18"/>
      <c r="U409" s="18"/>
      <c r="V409" s="18"/>
      <c r="W409" s="18"/>
      <c r="X409" s="18"/>
      <c r="Y409" s="18"/>
      <c r="Z409" s="18"/>
      <c r="AA409" s="18"/>
      <c r="AB409" s="18"/>
      <c r="AC409" s="18"/>
      <c r="AD409" s="18"/>
      <c r="AE409" s="18"/>
      <c r="AF409" s="18"/>
      <c r="AG409" s="18"/>
    </row>
    <row r="410" spans="1:33" ht="16.5" customHeight="1" x14ac:dyDescent="0.3">
      <c r="A410" s="18"/>
      <c r="B410" s="18"/>
      <c r="C410" s="191"/>
      <c r="D410" s="191"/>
      <c r="E410" s="18"/>
      <c r="F410" s="18"/>
      <c r="G410" s="18"/>
      <c r="H410" s="18"/>
      <c r="I410" s="18"/>
      <c r="J410" s="18"/>
      <c r="K410" s="18"/>
      <c r="L410" s="18"/>
      <c r="M410" s="18"/>
      <c r="N410" s="18"/>
      <c r="O410" s="18"/>
      <c r="P410" s="18"/>
      <c r="Q410" s="18"/>
      <c r="R410" s="18"/>
      <c r="S410" s="18"/>
      <c r="T410" s="18"/>
      <c r="U410" s="18"/>
      <c r="V410" s="18"/>
      <c r="W410" s="18"/>
      <c r="X410" s="18"/>
      <c r="Y410" s="18"/>
      <c r="Z410" s="18"/>
      <c r="AA410" s="18"/>
      <c r="AB410" s="18"/>
      <c r="AC410" s="18"/>
      <c r="AD410" s="18"/>
      <c r="AE410" s="18"/>
      <c r="AF410" s="18"/>
      <c r="AG410" s="18"/>
    </row>
    <row r="411" spans="1:33" ht="16.5" customHeight="1" x14ac:dyDescent="0.3">
      <c r="A411" s="18"/>
      <c r="B411" s="18"/>
      <c r="C411" s="191"/>
      <c r="D411" s="191"/>
      <c r="E411" s="18"/>
      <c r="F411" s="18"/>
      <c r="G411" s="18"/>
      <c r="H411" s="18"/>
      <c r="I411" s="18"/>
      <c r="J411" s="18"/>
      <c r="K411" s="18"/>
      <c r="L411" s="18"/>
      <c r="M411" s="18"/>
      <c r="N411" s="18"/>
      <c r="O411" s="18"/>
      <c r="P411" s="18"/>
      <c r="Q411" s="18"/>
      <c r="R411" s="18"/>
      <c r="S411" s="18"/>
      <c r="T411" s="18"/>
      <c r="U411" s="18"/>
      <c r="V411" s="18"/>
      <c r="W411" s="18"/>
      <c r="X411" s="18"/>
      <c r="Y411" s="18"/>
      <c r="Z411" s="18"/>
      <c r="AA411" s="18"/>
      <c r="AB411" s="18"/>
      <c r="AC411" s="18"/>
      <c r="AD411" s="18"/>
      <c r="AE411" s="18"/>
      <c r="AF411" s="18"/>
      <c r="AG411" s="18"/>
    </row>
    <row r="412" spans="1:33" ht="16.5" customHeight="1" x14ac:dyDescent="0.3">
      <c r="A412" s="18"/>
      <c r="B412" s="18"/>
      <c r="C412" s="191"/>
      <c r="D412" s="191"/>
      <c r="E412" s="18"/>
      <c r="F412" s="18"/>
      <c r="G412" s="18"/>
      <c r="H412" s="18"/>
      <c r="I412" s="18"/>
      <c r="J412" s="18"/>
      <c r="K412" s="18"/>
      <c r="L412" s="18"/>
      <c r="M412" s="18"/>
      <c r="N412" s="18"/>
      <c r="O412" s="18"/>
      <c r="P412" s="18"/>
      <c r="Q412" s="18"/>
      <c r="R412" s="18"/>
      <c r="S412" s="18"/>
      <c r="T412" s="18"/>
      <c r="U412" s="18"/>
      <c r="V412" s="18"/>
      <c r="W412" s="18"/>
      <c r="X412" s="18"/>
      <c r="Y412" s="18"/>
      <c r="Z412" s="18"/>
      <c r="AA412" s="18"/>
      <c r="AB412" s="18"/>
      <c r="AC412" s="18"/>
      <c r="AD412" s="18"/>
      <c r="AE412" s="18"/>
      <c r="AF412" s="18"/>
      <c r="AG412" s="18"/>
    </row>
    <row r="413" spans="1:33" ht="16.5" customHeight="1" x14ac:dyDescent="0.3">
      <c r="A413" s="18"/>
      <c r="B413" s="18"/>
      <c r="C413" s="191"/>
      <c r="D413" s="191"/>
      <c r="E413" s="18"/>
      <c r="F413" s="18"/>
      <c r="G413" s="18"/>
      <c r="H413" s="18"/>
      <c r="I413" s="18"/>
      <c r="J413" s="18"/>
      <c r="K413" s="18"/>
      <c r="L413" s="18"/>
      <c r="M413" s="18"/>
      <c r="N413" s="18"/>
      <c r="O413" s="18"/>
      <c r="P413" s="18"/>
      <c r="Q413" s="18"/>
      <c r="R413" s="18"/>
      <c r="S413" s="18"/>
      <c r="T413" s="18"/>
      <c r="U413" s="18"/>
      <c r="V413" s="18"/>
      <c r="W413" s="18"/>
      <c r="X413" s="18"/>
      <c r="Y413" s="18"/>
      <c r="Z413" s="18"/>
      <c r="AA413" s="18"/>
      <c r="AB413" s="18"/>
      <c r="AC413" s="18"/>
      <c r="AD413" s="18"/>
      <c r="AE413" s="18"/>
      <c r="AF413" s="18"/>
      <c r="AG413" s="18"/>
    </row>
    <row r="414" spans="1:33" ht="16.5" customHeight="1" x14ac:dyDescent="0.3">
      <c r="A414" s="18"/>
      <c r="B414" s="18"/>
      <c r="C414" s="191"/>
      <c r="D414" s="191"/>
      <c r="E414" s="18"/>
      <c r="F414" s="18"/>
      <c r="G414" s="18"/>
      <c r="H414" s="18"/>
      <c r="I414" s="18"/>
      <c r="J414" s="18"/>
      <c r="K414" s="18"/>
      <c r="L414" s="18"/>
      <c r="M414" s="18"/>
      <c r="N414" s="18"/>
      <c r="O414" s="18"/>
      <c r="P414" s="18"/>
      <c r="Q414" s="18"/>
      <c r="R414" s="18"/>
      <c r="S414" s="18"/>
      <c r="T414" s="18"/>
      <c r="U414" s="18"/>
      <c r="V414" s="18"/>
      <c r="W414" s="18"/>
      <c r="X414" s="18"/>
      <c r="Y414" s="18"/>
      <c r="Z414" s="18"/>
      <c r="AA414" s="18"/>
      <c r="AB414" s="18"/>
      <c r="AC414" s="18"/>
      <c r="AD414" s="18"/>
      <c r="AE414" s="18"/>
      <c r="AF414" s="18"/>
      <c r="AG414" s="18"/>
    </row>
    <row r="415" spans="1:33" ht="16.5" customHeight="1" x14ac:dyDescent="0.3">
      <c r="A415" s="18"/>
      <c r="B415" s="18"/>
      <c r="C415" s="191"/>
      <c r="D415" s="191"/>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8"/>
      <c r="AG415" s="18"/>
    </row>
    <row r="416" spans="1:33" ht="16.5" customHeight="1" x14ac:dyDescent="0.3">
      <c r="A416" s="18"/>
      <c r="B416" s="18"/>
      <c r="C416" s="191"/>
      <c r="D416" s="191"/>
      <c r="E416" s="18"/>
      <c r="F416" s="18"/>
      <c r="G416" s="18"/>
      <c r="H416" s="18"/>
      <c r="I416" s="18"/>
      <c r="J416" s="18"/>
      <c r="K416" s="18"/>
      <c r="L416" s="18"/>
      <c r="M416" s="18"/>
      <c r="N416" s="18"/>
      <c r="O416" s="18"/>
      <c r="P416" s="18"/>
      <c r="Q416" s="18"/>
      <c r="R416" s="18"/>
      <c r="S416" s="18"/>
      <c r="T416" s="18"/>
      <c r="U416" s="18"/>
      <c r="V416" s="18"/>
      <c r="W416" s="18"/>
      <c r="X416" s="18"/>
      <c r="Y416" s="18"/>
      <c r="Z416" s="18"/>
      <c r="AA416" s="18"/>
      <c r="AB416" s="18"/>
      <c r="AC416" s="18"/>
      <c r="AD416" s="18"/>
      <c r="AE416" s="18"/>
      <c r="AF416" s="18"/>
      <c r="AG416" s="18"/>
    </row>
    <row r="417" spans="1:33" ht="16.5" customHeight="1" x14ac:dyDescent="0.3">
      <c r="A417" s="18"/>
      <c r="B417" s="18"/>
      <c r="C417" s="191"/>
      <c r="D417" s="191"/>
      <c r="E417" s="18"/>
      <c r="F417" s="18"/>
      <c r="G417" s="18"/>
      <c r="H417" s="18"/>
      <c r="I417" s="18"/>
      <c r="J417" s="18"/>
      <c r="K417" s="18"/>
      <c r="L417" s="18"/>
      <c r="M417" s="18"/>
      <c r="N417" s="18"/>
      <c r="O417" s="18"/>
      <c r="P417" s="18"/>
      <c r="Q417" s="18"/>
      <c r="R417" s="18"/>
      <c r="S417" s="18"/>
      <c r="T417" s="18"/>
      <c r="U417" s="18"/>
      <c r="V417" s="18"/>
      <c r="W417" s="18"/>
      <c r="X417" s="18"/>
      <c r="Y417" s="18"/>
      <c r="Z417" s="18"/>
      <c r="AA417" s="18"/>
      <c r="AB417" s="18"/>
      <c r="AC417" s="18"/>
      <c r="AD417" s="18"/>
      <c r="AE417" s="18"/>
      <c r="AF417" s="18"/>
      <c r="AG417" s="18"/>
    </row>
    <row r="418" spans="1:33" ht="16.5" customHeight="1" x14ac:dyDescent="0.3">
      <c r="A418" s="18"/>
      <c r="B418" s="18"/>
      <c r="C418" s="191"/>
      <c r="D418" s="191"/>
      <c r="E418" s="18"/>
      <c r="F418" s="18"/>
      <c r="G418" s="18"/>
      <c r="H418" s="18"/>
      <c r="I418" s="18"/>
      <c r="J418" s="18"/>
      <c r="K418" s="18"/>
      <c r="L418" s="18"/>
      <c r="M418" s="18"/>
      <c r="N418" s="18"/>
      <c r="O418" s="18"/>
      <c r="P418" s="18"/>
      <c r="Q418" s="18"/>
      <c r="R418" s="18"/>
      <c r="S418" s="18"/>
      <c r="T418" s="18"/>
      <c r="U418" s="18"/>
      <c r="V418" s="18"/>
      <c r="W418" s="18"/>
      <c r="X418" s="18"/>
      <c r="Y418" s="18"/>
      <c r="Z418" s="18"/>
      <c r="AA418" s="18"/>
      <c r="AB418" s="18"/>
      <c r="AC418" s="18"/>
      <c r="AD418" s="18"/>
      <c r="AE418" s="18"/>
      <c r="AF418" s="18"/>
      <c r="AG418" s="18"/>
    </row>
    <row r="419" spans="1:33" ht="16.5" customHeight="1" x14ac:dyDescent="0.3">
      <c r="A419" s="18"/>
      <c r="B419" s="18"/>
      <c r="C419" s="191"/>
      <c r="D419" s="191"/>
      <c r="E419" s="18"/>
      <c r="F419" s="18"/>
      <c r="G419" s="18"/>
      <c r="H419" s="18"/>
      <c r="I419" s="18"/>
      <c r="J419" s="18"/>
      <c r="K419" s="18"/>
      <c r="L419" s="18"/>
      <c r="M419" s="18"/>
      <c r="N419" s="18"/>
      <c r="O419" s="18"/>
      <c r="P419" s="18"/>
      <c r="Q419" s="18"/>
      <c r="R419" s="18"/>
      <c r="S419" s="18"/>
      <c r="T419" s="18"/>
      <c r="U419" s="18"/>
      <c r="V419" s="18"/>
      <c r="W419" s="18"/>
      <c r="X419" s="18"/>
      <c r="Y419" s="18"/>
      <c r="Z419" s="18"/>
      <c r="AA419" s="18"/>
      <c r="AB419" s="18"/>
      <c r="AC419" s="18"/>
      <c r="AD419" s="18"/>
      <c r="AE419" s="18"/>
      <c r="AF419" s="18"/>
      <c r="AG419" s="18"/>
    </row>
    <row r="420" spans="1:33" ht="16.5" customHeight="1" x14ac:dyDescent="0.3">
      <c r="A420" s="18"/>
      <c r="B420" s="18"/>
      <c r="C420" s="191"/>
      <c r="D420" s="191"/>
      <c r="E420" s="18"/>
      <c r="F420" s="18"/>
      <c r="G420" s="18"/>
      <c r="H420" s="18"/>
      <c r="I420" s="18"/>
      <c r="J420" s="18"/>
      <c r="K420" s="18"/>
      <c r="L420" s="18"/>
      <c r="M420" s="18"/>
      <c r="N420" s="18"/>
      <c r="O420" s="18"/>
      <c r="P420" s="18"/>
      <c r="Q420" s="18"/>
      <c r="R420" s="18"/>
      <c r="S420" s="18"/>
      <c r="T420" s="18"/>
      <c r="U420" s="18"/>
      <c r="V420" s="18"/>
      <c r="W420" s="18"/>
      <c r="X420" s="18"/>
      <c r="Y420" s="18"/>
      <c r="Z420" s="18"/>
      <c r="AA420" s="18"/>
      <c r="AB420" s="18"/>
      <c r="AC420" s="18"/>
      <c r="AD420" s="18"/>
      <c r="AE420" s="18"/>
      <c r="AF420" s="18"/>
      <c r="AG420" s="18"/>
    </row>
    <row r="421" spans="1:33" ht="16.5" customHeight="1" x14ac:dyDescent="0.3">
      <c r="A421" s="18"/>
      <c r="B421" s="18"/>
      <c r="C421" s="191"/>
      <c r="D421" s="191"/>
      <c r="E421" s="18"/>
      <c r="F421" s="18"/>
      <c r="G421" s="18"/>
      <c r="H421" s="18"/>
      <c r="I421" s="18"/>
      <c r="J421" s="18"/>
      <c r="K421" s="18"/>
      <c r="L421" s="18"/>
      <c r="M421" s="18"/>
      <c r="N421" s="18"/>
      <c r="O421" s="18"/>
      <c r="P421" s="18"/>
      <c r="Q421" s="18"/>
      <c r="R421" s="18"/>
      <c r="S421" s="18"/>
      <c r="T421" s="18"/>
      <c r="U421" s="18"/>
      <c r="V421" s="18"/>
      <c r="W421" s="18"/>
      <c r="X421" s="18"/>
      <c r="Y421" s="18"/>
      <c r="Z421" s="18"/>
      <c r="AA421" s="18"/>
      <c r="AB421" s="18"/>
      <c r="AC421" s="18"/>
      <c r="AD421" s="18"/>
      <c r="AE421" s="18"/>
      <c r="AF421" s="18"/>
      <c r="AG421" s="18"/>
    </row>
    <row r="422" spans="1:33" ht="16.5" customHeight="1" x14ac:dyDescent="0.3">
      <c r="A422" s="18"/>
      <c r="B422" s="18"/>
      <c r="C422" s="191"/>
      <c r="D422" s="191"/>
      <c r="E422" s="18"/>
      <c r="F422" s="18"/>
      <c r="G422" s="18"/>
      <c r="H422" s="18"/>
      <c r="I422" s="18"/>
      <c r="J422" s="18"/>
      <c r="K422" s="18"/>
      <c r="L422" s="18"/>
      <c r="M422" s="18"/>
      <c r="N422" s="18"/>
      <c r="O422" s="18"/>
      <c r="P422" s="18"/>
      <c r="Q422" s="18"/>
      <c r="R422" s="18"/>
      <c r="S422" s="18"/>
      <c r="T422" s="18"/>
      <c r="U422" s="18"/>
      <c r="V422" s="18"/>
      <c r="W422" s="18"/>
      <c r="X422" s="18"/>
      <c r="Y422" s="18"/>
      <c r="Z422" s="18"/>
      <c r="AA422" s="18"/>
      <c r="AB422" s="18"/>
      <c r="AC422" s="18"/>
      <c r="AD422" s="18"/>
      <c r="AE422" s="18"/>
      <c r="AF422" s="18"/>
      <c r="AG422" s="18"/>
    </row>
    <row r="423" spans="1:33" ht="16.5" customHeight="1" x14ac:dyDescent="0.3">
      <c r="A423" s="18"/>
      <c r="B423" s="18"/>
      <c r="C423" s="191"/>
      <c r="D423" s="191"/>
      <c r="E423" s="18"/>
      <c r="F423" s="18"/>
      <c r="G423" s="18"/>
      <c r="H423" s="18"/>
      <c r="I423" s="18"/>
      <c r="J423" s="18"/>
      <c r="K423" s="18"/>
      <c r="L423" s="18"/>
      <c r="M423" s="18"/>
      <c r="N423" s="18"/>
      <c r="O423" s="18"/>
      <c r="P423" s="18"/>
      <c r="Q423" s="18"/>
      <c r="R423" s="18"/>
      <c r="S423" s="18"/>
      <c r="T423" s="18"/>
      <c r="U423" s="18"/>
      <c r="V423" s="18"/>
      <c r="W423" s="18"/>
      <c r="X423" s="18"/>
      <c r="Y423" s="18"/>
      <c r="Z423" s="18"/>
      <c r="AA423" s="18"/>
      <c r="AB423" s="18"/>
      <c r="AC423" s="18"/>
      <c r="AD423" s="18"/>
      <c r="AE423" s="18"/>
      <c r="AF423" s="18"/>
      <c r="AG423" s="18"/>
    </row>
    <row r="424" spans="1:33" ht="16.5" customHeight="1" x14ac:dyDescent="0.3">
      <c r="A424" s="18"/>
      <c r="B424" s="18"/>
      <c r="C424" s="191"/>
      <c r="D424" s="191"/>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row>
    <row r="425" spans="1:33" ht="16.5" customHeight="1" x14ac:dyDescent="0.3">
      <c r="A425" s="18"/>
      <c r="B425" s="18"/>
      <c r="C425" s="191"/>
      <c r="D425" s="191"/>
      <c r="E425" s="18"/>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8"/>
      <c r="AE425" s="18"/>
      <c r="AF425" s="18"/>
      <c r="AG425" s="18"/>
    </row>
    <row r="426" spans="1:33" ht="16.5" customHeight="1" x14ac:dyDescent="0.3">
      <c r="A426" s="18"/>
      <c r="B426" s="18"/>
      <c r="C426" s="191"/>
      <c r="D426" s="191"/>
      <c r="E426" s="18"/>
      <c r="F426" s="18"/>
      <c r="G426" s="18"/>
      <c r="H426" s="18"/>
      <c r="I426" s="18"/>
      <c r="J426" s="18"/>
      <c r="K426" s="18"/>
      <c r="L426" s="18"/>
      <c r="M426" s="18"/>
      <c r="N426" s="18"/>
      <c r="O426" s="18"/>
      <c r="P426" s="18"/>
      <c r="Q426" s="18"/>
      <c r="R426" s="18"/>
      <c r="S426" s="18"/>
      <c r="T426" s="18"/>
      <c r="U426" s="18"/>
      <c r="V426" s="18"/>
      <c r="W426" s="18"/>
      <c r="X426" s="18"/>
      <c r="Y426" s="18"/>
      <c r="Z426" s="18"/>
      <c r="AA426" s="18"/>
      <c r="AB426" s="18"/>
      <c r="AC426" s="18"/>
      <c r="AD426" s="18"/>
      <c r="AE426" s="18"/>
      <c r="AF426" s="18"/>
      <c r="AG426" s="18"/>
    </row>
    <row r="427" spans="1:33" ht="16.5" customHeight="1" x14ac:dyDescent="0.3">
      <c r="A427" s="18"/>
      <c r="B427" s="18"/>
      <c r="C427" s="191"/>
      <c r="D427" s="191"/>
      <c r="E427" s="18"/>
      <c r="F427" s="18"/>
      <c r="G427" s="18"/>
      <c r="H427" s="18"/>
      <c r="I427" s="18"/>
      <c r="J427" s="18"/>
      <c r="K427" s="18"/>
      <c r="L427" s="18"/>
      <c r="M427" s="18"/>
      <c r="N427" s="18"/>
      <c r="O427" s="18"/>
      <c r="P427" s="18"/>
      <c r="Q427" s="18"/>
      <c r="R427" s="18"/>
      <c r="S427" s="18"/>
      <c r="T427" s="18"/>
      <c r="U427" s="18"/>
      <c r="V427" s="18"/>
      <c r="W427" s="18"/>
      <c r="X427" s="18"/>
      <c r="Y427" s="18"/>
      <c r="Z427" s="18"/>
      <c r="AA427" s="18"/>
      <c r="AB427" s="18"/>
      <c r="AC427" s="18"/>
      <c r="AD427" s="18"/>
      <c r="AE427" s="18"/>
      <c r="AF427" s="18"/>
      <c r="AG427" s="18"/>
    </row>
    <row r="428" spans="1:33" ht="16.5" customHeight="1" x14ac:dyDescent="0.3">
      <c r="A428" s="18"/>
      <c r="B428" s="18"/>
      <c r="C428" s="191"/>
      <c r="D428" s="191"/>
      <c r="E428" s="18"/>
      <c r="F428" s="18"/>
      <c r="G428" s="18"/>
      <c r="H428" s="18"/>
      <c r="I428" s="18"/>
      <c r="J428" s="18"/>
      <c r="K428" s="18"/>
      <c r="L428" s="18"/>
      <c r="M428" s="18"/>
      <c r="N428" s="18"/>
      <c r="O428" s="18"/>
      <c r="P428" s="18"/>
      <c r="Q428" s="18"/>
      <c r="R428" s="18"/>
      <c r="S428" s="18"/>
      <c r="T428" s="18"/>
      <c r="U428" s="18"/>
      <c r="V428" s="18"/>
      <c r="W428" s="18"/>
      <c r="X428" s="18"/>
      <c r="Y428" s="18"/>
      <c r="Z428" s="18"/>
      <c r="AA428" s="18"/>
      <c r="AB428" s="18"/>
      <c r="AC428" s="18"/>
      <c r="AD428" s="18"/>
      <c r="AE428" s="18"/>
      <c r="AF428" s="18"/>
      <c r="AG428" s="18"/>
    </row>
    <row r="429" spans="1:33" ht="16.5" customHeight="1" x14ac:dyDescent="0.3">
      <c r="A429" s="18"/>
      <c r="B429" s="18"/>
      <c r="C429" s="191"/>
      <c r="D429" s="191"/>
      <c r="E429" s="18"/>
      <c r="F429" s="18"/>
      <c r="G429" s="18"/>
      <c r="H429" s="18"/>
      <c r="I429" s="18"/>
      <c r="J429" s="18"/>
      <c r="K429" s="18"/>
      <c r="L429" s="18"/>
      <c r="M429" s="18"/>
      <c r="N429" s="18"/>
      <c r="O429" s="18"/>
      <c r="P429" s="18"/>
      <c r="Q429" s="18"/>
      <c r="R429" s="18"/>
      <c r="S429" s="18"/>
      <c r="T429" s="18"/>
      <c r="U429" s="18"/>
      <c r="V429" s="18"/>
      <c r="W429" s="18"/>
      <c r="X429" s="18"/>
      <c r="Y429" s="18"/>
      <c r="Z429" s="18"/>
      <c r="AA429" s="18"/>
      <c r="AB429" s="18"/>
      <c r="AC429" s="18"/>
      <c r="AD429" s="18"/>
      <c r="AE429" s="18"/>
      <c r="AF429" s="18"/>
      <c r="AG429" s="18"/>
    </row>
    <row r="430" spans="1:33" ht="16.5" customHeight="1" x14ac:dyDescent="0.3">
      <c r="A430" s="18"/>
      <c r="B430" s="18"/>
      <c r="C430" s="191"/>
      <c r="D430" s="191"/>
      <c r="E430" s="18"/>
      <c r="F430" s="18"/>
      <c r="G430" s="18"/>
      <c r="H430" s="18"/>
      <c r="I430" s="18"/>
      <c r="J430" s="18"/>
      <c r="K430" s="18"/>
      <c r="L430" s="18"/>
      <c r="M430" s="18"/>
      <c r="N430" s="18"/>
      <c r="O430" s="18"/>
      <c r="P430" s="18"/>
      <c r="Q430" s="18"/>
      <c r="R430" s="18"/>
      <c r="S430" s="18"/>
      <c r="T430" s="18"/>
      <c r="U430" s="18"/>
      <c r="V430" s="18"/>
      <c r="W430" s="18"/>
      <c r="X430" s="18"/>
      <c r="Y430" s="18"/>
      <c r="Z430" s="18"/>
      <c r="AA430" s="18"/>
      <c r="AB430" s="18"/>
      <c r="AC430" s="18"/>
      <c r="AD430" s="18"/>
      <c r="AE430" s="18"/>
      <c r="AF430" s="18"/>
      <c r="AG430" s="18"/>
    </row>
    <row r="431" spans="1:33" ht="16.5" customHeight="1" x14ac:dyDescent="0.3">
      <c r="A431" s="18"/>
      <c r="B431" s="18"/>
      <c r="C431" s="191"/>
      <c r="D431" s="191"/>
      <c r="E431" s="18"/>
      <c r="F431" s="18"/>
      <c r="G431" s="18"/>
      <c r="H431" s="18"/>
      <c r="I431" s="18"/>
      <c r="J431" s="18"/>
      <c r="K431" s="18"/>
      <c r="L431" s="18"/>
      <c r="M431" s="18"/>
      <c r="N431" s="18"/>
      <c r="O431" s="18"/>
      <c r="P431" s="18"/>
      <c r="Q431" s="18"/>
      <c r="R431" s="18"/>
      <c r="S431" s="18"/>
      <c r="T431" s="18"/>
      <c r="U431" s="18"/>
      <c r="V431" s="18"/>
      <c r="W431" s="18"/>
      <c r="X431" s="18"/>
      <c r="Y431" s="18"/>
      <c r="Z431" s="18"/>
      <c r="AA431" s="18"/>
      <c r="AB431" s="18"/>
      <c r="AC431" s="18"/>
      <c r="AD431" s="18"/>
      <c r="AE431" s="18"/>
      <c r="AF431" s="18"/>
      <c r="AG431" s="18"/>
    </row>
    <row r="432" spans="1:33" ht="16.5" customHeight="1" x14ac:dyDescent="0.3">
      <c r="A432" s="18"/>
      <c r="B432" s="18"/>
      <c r="C432" s="191"/>
      <c r="D432" s="191"/>
      <c r="E432" s="18"/>
      <c r="F432" s="18"/>
      <c r="G432" s="18"/>
      <c r="H432" s="18"/>
      <c r="I432" s="18"/>
      <c r="J432" s="18"/>
      <c r="K432" s="18"/>
      <c r="L432" s="18"/>
      <c r="M432" s="18"/>
      <c r="N432" s="18"/>
      <c r="O432" s="18"/>
      <c r="P432" s="18"/>
      <c r="Q432" s="18"/>
      <c r="R432" s="18"/>
      <c r="S432" s="18"/>
      <c r="T432" s="18"/>
      <c r="U432" s="18"/>
      <c r="V432" s="18"/>
      <c r="W432" s="18"/>
      <c r="X432" s="18"/>
      <c r="Y432" s="18"/>
      <c r="Z432" s="18"/>
      <c r="AA432" s="18"/>
      <c r="AB432" s="18"/>
      <c r="AC432" s="18"/>
      <c r="AD432" s="18"/>
      <c r="AE432" s="18"/>
      <c r="AF432" s="18"/>
      <c r="AG432" s="18"/>
    </row>
    <row r="433" spans="1:33" ht="16.5" customHeight="1" x14ac:dyDescent="0.3">
      <c r="A433" s="18"/>
      <c r="B433" s="18"/>
      <c r="C433" s="191"/>
      <c r="D433" s="191"/>
      <c r="E433" s="18"/>
      <c r="F433" s="18"/>
      <c r="G433" s="18"/>
      <c r="H433" s="18"/>
      <c r="I433" s="18"/>
      <c r="J433" s="18"/>
      <c r="K433" s="18"/>
      <c r="L433" s="18"/>
      <c r="M433" s="18"/>
      <c r="N433" s="18"/>
      <c r="O433" s="18"/>
      <c r="P433" s="18"/>
      <c r="Q433" s="18"/>
      <c r="R433" s="18"/>
      <c r="S433" s="18"/>
      <c r="T433" s="18"/>
      <c r="U433" s="18"/>
      <c r="V433" s="18"/>
      <c r="W433" s="18"/>
      <c r="X433" s="18"/>
      <c r="Y433" s="18"/>
      <c r="Z433" s="18"/>
      <c r="AA433" s="18"/>
      <c r="AB433" s="18"/>
      <c r="AC433" s="18"/>
      <c r="AD433" s="18"/>
      <c r="AE433" s="18"/>
      <c r="AF433" s="18"/>
      <c r="AG433" s="18"/>
    </row>
    <row r="434" spans="1:33" ht="16.5" customHeight="1" x14ac:dyDescent="0.3">
      <c r="A434" s="18"/>
      <c r="B434" s="18"/>
      <c r="C434" s="191"/>
      <c r="D434" s="191"/>
      <c r="E434" s="18"/>
      <c r="F434" s="18"/>
      <c r="G434" s="18"/>
      <c r="H434" s="18"/>
      <c r="I434" s="18"/>
      <c r="J434" s="18"/>
      <c r="K434" s="18"/>
      <c r="L434" s="18"/>
      <c r="M434" s="18"/>
      <c r="N434" s="18"/>
      <c r="O434" s="18"/>
      <c r="P434" s="18"/>
      <c r="Q434" s="18"/>
      <c r="R434" s="18"/>
      <c r="S434" s="18"/>
      <c r="T434" s="18"/>
      <c r="U434" s="18"/>
      <c r="V434" s="18"/>
      <c r="W434" s="18"/>
      <c r="X434" s="18"/>
      <c r="Y434" s="18"/>
      <c r="Z434" s="18"/>
      <c r="AA434" s="18"/>
      <c r="AB434" s="18"/>
      <c r="AC434" s="18"/>
      <c r="AD434" s="18"/>
      <c r="AE434" s="18"/>
      <c r="AF434" s="18"/>
      <c r="AG434" s="18"/>
    </row>
    <row r="435" spans="1:33" ht="16.5" customHeight="1" x14ac:dyDescent="0.3">
      <c r="A435" s="18"/>
      <c r="B435" s="18"/>
      <c r="C435" s="191"/>
      <c r="D435" s="191"/>
      <c r="E435" s="18"/>
      <c r="F435" s="18"/>
      <c r="G435" s="18"/>
      <c r="H435" s="18"/>
      <c r="I435" s="18"/>
      <c r="J435" s="18"/>
      <c r="K435" s="18"/>
      <c r="L435" s="18"/>
      <c r="M435" s="18"/>
      <c r="N435" s="18"/>
      <c r="O435" s="18"/>
      <c r="P435" s="18"/>
      <c r="Q435" s="18"/>
      <c r="R435" s="18"/>
      <c r="S435" s="18"/>
      <c r="T435" s="18"/>
      <c r="U435" s="18"/>
      <c r="V435" s="18"/>
      <c r="W435" s="18"/>
      <c r="X435" s="18"/>
      <c r="Y435" s="18"/>
      <c r="Z435" s="18"/>
      <c r="AA435" s="18"/>
      <c r="AB435" s="18"/>
      <c r="AC435" s="18"/>
      <c r="AD435" s="18"/>
      <c r="AE435" s="18"/>
      <c r="AF435" s="18"/>
      <c r="AG435" s="18"/>
    </row>
    <row r="436" spans="1:33" ht="16.5" customHeight="1" x14ac:dyDescent="0.3">
      <c r="A436" s="18"/>
      <c r="B436" s="18"/>
      <c r="C436" s="191"/>
      <c r="D436" s="191"/>
      <c r="E436" s="18"/>
      <c r="F436" s="18"/>
      <c r="G436" s="18"/>
      <c r="H436" s="18"/>
      <c r="I436" s="18"/>
      <c r="J436" s="18"/>
      <c r="K436" s="18"/>
      <c r="L436" s="18"/>
      <c r="M436" s="18"/>
      <c r="N436" s="18"/>
      <c r="O436" s="18"/>
      <c r="P436" s="18"/>
      <c r="Q436" s="18"/>
      <c r="R436" s="18"/>
      <c r="S436" s="18"/>
      <c r="T436" s="18"/>
      <c r="U436" s="18"/>
      <c r="V436" s="18"/>
      <c r="W436" s="18"/>
      <c r="X436" s="18"/>
      <c r="Y436" s="18"/>
      <c r="Z436" s="18"/>
      <c r="AA436" s="18"/>
      <c r="AB436" s="18"/>
      <c r="AC436" s="18"/>
      <c r="AD436" s="18"/>
      <c r="AE436" s="18"/>
      <c r="AF436" s="18"/>
      <c r="AG436" s="18"/>
    </row>
    <row r="437" spans="1:33" ht="16.5" customHeight="1" x14ac:dyDescent="0.3">
      <c r="A437" s="18"/>
      <c r="B437" s="18"/>
      <c r="C437" s="191"/>
      <c r="D437" s="191"/>
      <c r="E437" s="18"/>
      <c r="F437" s="18"/>
      <c r="G437" s="18"/>
      <c r="H437" s="18"/>
      <c r="I437" s="18"/>
      <c r="J437" s="18"/>
      <c r="K437" s="18"/>
      <c r="L437" s="18"/>
      <c r="M437" s="18"/>
      <c r="N437" s="18"/>
      <c r="O437" s="18"/>
      <c r="P437" s="18"/>
      <c r="Q437" s="18"/>
      <c r="R437" s="18"/>
      <c r="S437" s="18"/>
      <c r="T437" s="18"/>
      <c r="U437" s="18"/>
      <c r="V437" s="18"/>
      <c r="W437" s="18"/>
      <c r="X437" s="18"/>
      <c r="Y437" s="18"/>
      <c r="Z437" s="18"/>
      <c r="AA437" s="18"/>
      <c r="AB437" s="18"/>
      <c r="AC437" s="18"/>
      <c r="AD437" s="18"/>
      <c r="AE437" s="18"/>
      <c r="AF437" s="18"/>
      <c r="AG437" s="18"/>
    </row>
    <row r="438" spans="1:33" ht="16.5" customHeight="1" x14ac:dyDescent="0.3">
      <c r="A438" s="18"/>
      <c r="B438" s="18"/>
      <c r="C438" s="191"/>
      <c r="D438" s="191"/>
      <c r="E438" s="18"/>
      <c r="F438" s="18"/>
      <c r="G438" s="18"/>
      <c r="H438" s="18"/>
      <c r="I438" s="18"/>
      <c r="J438" s="18"/>
      <c r="K438" s="18"/>
      <c r="L438" s="18"/>
      <c r="M438" s="18"/>
      <c r="N438" s="18"/>
      <c r="O438" s="18"/>
      <c r="P438" s="18"/>
      <c r="Q438" s="18"/>
      <c r="R438" s="18"/>
      <c r="S438" s="18"/>
      <c r="T438" s="18"/>
      <c r="U438" s="18"/>
      <c r="V438" s="18"/>
      <c r="W438" s="18"/>
      <c r="X438" s="18"/>
      <c r="Y438" s="18"/>
      <c r="Z438" s="18"/>
      <c r="AA438" s="18"/>
      <c r="AB438" s="18"/>
      <c r="AC438" s="18"/>
      <c r="AD438" s="18"/>
      <c r="AE438" s="18"/>
      <c r="AF438" s="18"/>
      <c r="AG438" s="18"/>
    </row>
    <row r="439" spans="1:33" ht="16.5" customHeight="1" x14ac:dyDescent="0.3">
      <c r="A439" s="18"/>
      <c r="B439" s="18"/>
      <c r="C439" s="191"/>
      <c r="D439" s="191"/>
      <c r="E439" s="18"/>
      <c r="F439" s="18"/>
      <c r="G439" s="18"/>
      <c r="H439" s="18"/>
      <c r="I439" s="18"/>
      <c r="J439" s="18"/>
      <c r="K439" s="18"/>
      <c r="L439" s="18"/>
      <c r="M439" s="18"/>
      <c r="N439" s="18"/>
      <c r="O439" s="18"/>
      <c r="P439" s="18"/>
      <c r="Q439" s="18"/>
      <c r="R439" s="18"/>
      <c r="S439" s="18"/>
      <c r="T439" s="18"/>
      <c r="U439" s="18"/>
      <c r="V439" s="18"/>
      <c r="W439" s="18"/>
      <c r="X439" s="18"/>
      <c r="Y439" s="18"/>
      <c r="Z439" s="18"/>
      <c r="AA439" s="18"/>
      <c r="AB439" s="18"/>
      <c r="AC439" s="18"/>
      <c r="AD439" s="18"/>
      <c r="AE439" s="18"/>
      <c r="AF439" s="18"/>
      <c r="AG439" s="18"/>
    </row>
    <row r="440" spans="1:33" ht="16.5" customHeight="1" x14ac:dyDescent="0.3">
      <c r="A440" s="18"/>
      <c r="B440" s="18"/>
      <c r="C440" s="191"/>
      <c r="D440" s="191"/>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row>
    <row r="441" spans="1:33" ht="16.5" customHeight="1" x14ac:dyDescent="0.3">
      <c r="A441" s="18"/>
      <c r="B441" s="18"/>
      <c r="C441" s="191"/>
      <c r="D441" s="191"/>
      <c r="E441" s="18"/>
      <c r="F441" s="18"/>
      <c r="G441" s="18"/>
      <c r="H441" s="18"/>
      <c r="I441" s="18"/>
      <c r="J441" s="18"/>
      <c r="K441" s="18"/>
      <c r="L441" s="18"/>
      <c r="M441" s="18"/>
      <c r="N441" s="18"/>
      <c r="O441" s="18"/>
      <c r="P441" s="18"/>
      <c r="Q441" s="18"/>
      <c r="R441" s="18"/>
      <c r="S441" s="18"/>
      <c r="T441" s="18"/>
      <c r="U441" s="18"/>
      <c r="V441" s="18"/>
      <c r="W441" s="18"/>
      <c r="X441" s="18"/>
      <c r="Y441" s="18"/>
      <c r="Z441" s="18"/>
      <c r="AA441" s="18"/>
      <c r="AB441" s="18"/>
      <c r="AC441" s="18"/>
      <c r="AD441" s="18"/>
      <c r="AE441" s="18"/>
      <c r="AF441" s="18"/>
      <c r="AG441" s="18"/>
    </row>
    <row r="442" spans="1:33" ht="16.5" customHeight="1" x14ac:dyDescent="0.3">
      <c r="A442" s="18"/>
      <c r="B442" s="18"/>
      <c r="C442" s="191"/>
      <c r="D442" s="191"/>
      <c r="E442" s="18"/>
      <c r="F442" s="18"/>
      <c r="G442" s="18"/>
      <c r="H442" s="18"/>
      <c r="I442" s="18"/>
      <c r="J442" s="18"/>
      <c r="K442" s="18"/>
      <c r="L442" s="18"/>
      <c r="M442" s="18"/>
      <c r="N442" s="18"/>
      <c r="O442" s="18"/>
      <c r="P442" s="18"/>
      <c r="Q442" s="18"/>
      <c r="R442" s="18"/>
      <c r="S442" s="18"/>
      <c r="T442" s="18"/>
      <c r="U442" s="18"/>
      <c r="V442" s="18"/>
      <c r="W442" s="18"/>
      <c r="X442" s="18"/>
      <c r="Y442" s="18"/>
      <c r="Z442" s="18"/>
      <c r="AA442" s="18"/>
      <c r="AB442" s="18"/>
      <c r="AC442" s="18"/>
      <c r="AD442" s="18"/>
      <c r="AE442" s="18"/>
      <c r="AF442" s="18"/>
      <c r="AG442" s="18"/>
    </row>
    <row r="443" spans="1:33" ht="16.5" customHeight="1" x14ac:dyDescent="0.3">
      <c r="A443" s="18"/>
      <c r="B443" s="18"/>
      <c r="C443" s="191"/>
      <c r="D443" s="191"/>
      <c r="E443" s="18"/>
      <c r="F443" s="18"/>
      <c r="G443" s="18"/>
      <c r="H443" s="18"/>
      <c r="I443" s="18"/>
      <c r="J443" s="18"/>
      <c r="K443" s="18"/>
      <c r="L443" s="18"/>
      <c r="M443" s="18"/>
      <c r="N443" s="18"/>
      <c r="O443" s="18"/>
      <c r="P443" s="18"/>
      <c r="Q443" s="18"/>
      <c r="R443" s="18"/>
      <c r="S443" s="18"/>
      <c r="T443" s="18"/>
      <c r="U443" s="18"/>
      <c r="V443" s="18"/>
      <c r="W443" s="18"/>
      <c r="X443" s="18"/>
      <c r="Y443" s="18"/>
      <c r="Z443" s="18"/>
      <c r="AA443" s="18"/>
      <c r="AB443" s="18"/>
      <c r="AC443" s="18"/>
      <c r="AD443" s="18"/>
      <c r="AE443" s="18"/>
      <c r="AF443" s="18"/>
      <c r="AG443" s="18"/>
    </row>
    <row r="444" spans="1:33" ht="16.5" customHeight="1" x14ac:dyDescent="0.3">
      <c r="A444" s="18"/>
      <c r="B444" s="18"/>
      <c r="C444" s="191"/>
      <c r="D444" s="191"/>
      <c r="E444" s="18"/>
      <c r="F444" s="18"/>
      <c r="G444" s="18"/>
      <c r="H444" s="18"/>
      <c r="I444" s="18"/>
      <c r="J444" s="18"/>
      <c r="K444" s="18"/>
      <c r="L444" s="18"/>
      <c r="M444" s="18"/>
      <c r="N444" s="18"/>
      <c r="O444" s="18"/>
      <c r="P444" s="18"/>
      <c r="Q444" s="18"/>
      <c r="R444" s="18"/>
      <c r="S444" s="18"/>
      <c r="T444" s="18"/>
      <c r="U444" s="18"/>
      <c r="V444" s="18"/>
      <c r="W444" s="18"/>
      <c r="X444" s="18"/>
      <c r="Y444" s="18"/>
      <c r="Z444" s="18"/>
      <c r="AA444" s="18"/>
      <c r="AB444" s="18"/>
      <c r="AC444" s="18"/>
      <c r="AD444" s="18"/>
      <c r="AE444" s="18"/>
      <c r="AF444" s="18"/>
      <c r="AG444" s="18"/>
    </row>
    <row r="445" spans="1:33" ht="16.5" customHeight="1" x14ac:dyDescent="0.3">
      <c r="A445" s="18"/>
      <c r="B445" s="18"/>
      <c r="C445" s="191"/>
      <c r="D445" s="191"/>
      <c r="E445" s="18"/>
      <c r="F445" s="18"/>
      <c r="G445" s="18"/>
      <c r="H445" s="18"/>
      <c r="I445" s="18"/>
      <c r="J445" s="18"/>
      <c r="K445" s="18"/>
      <c r="L445" s="18"/>
      <c r="M445" s="18"/>
      <c r="N445" s="18"/>
      <c r="O445" s="18"/>
      <c r="P445" s="18"/>
      <c r="Q445" s="18"/>
      <c r="R445" s="18"/>
      <c r="S445" s="18"/>
      <c r="T445" s="18"/>
      <c r="U445" s="18"/>
      <c r="V445" s="18"/>
      <c r="W445" s="18"/>
      <c r="X445" s="18"/>
      <c r="Y445" s="18"/>
      <c r="Z445" s="18"/>
      <c r="AA445" s="18"/>
      <c r="AB445" s="18"/>
      <c r="AC445" s="18"/>
      <c r="AD445" s="18"/>
      <c r="AE445" s="18"/>
      <c r="AF445" s="18"/>
      <c r="AG445" s="18"/>
    </row>
    <row r="446" spans="1:33" ht="16.5" customHeight="1" x14ac:dyDescent="0.3">
      <c r="A446" s="18"/>
      <c r="B446" s="18"/>
      <c r="C446" s="191"/>
      <c r="D446" s="191"/>
      <c r="E446" s="18"/>
      <c r="F446" s="18"/>
      <c r="G446" s="18"/>
      <c r="H446" s="18"/>
      <c r="I446" s="18"/>
      <c r="J446" s="18"/>
      <c r="K446" s="18"/>
      <c r="L446" s="18"/>
      <c r="M446" s="18"/>
      <c r="N446" s="18"/>
      <c r="O446" s="18"/>
      <c r="P446" s="18"/>
      <c r="Q446" s="18"/>
      <c r="R446" s="18"/>
      <c r="S446" s="18"/>
      <c r="T446" s="18"/>
      <c r="U446" s="18"/>
      <c r="V446" s="18"/>
      <c r="W446" s="18"/>
      <c r="X446" s="18"/>
      <c r="Y446" s="18"/>
      <c r="Z446" s="18"/>
      <c r="AA446" s="18"/>
      <c r="AB446" s="18"/>
      <c r="AC446" s="18"/>
      <c r="AD446" s="18"/>
      <c r="AE446" s="18"/>
      <c r="AF446" s="18"/>
      <c r="AG446" s="18"/>
    </row>
    <row r="447" spans="1:33" ht="16.5" customHeight="1" x14ac:dyDescent="0.3">
      <c r="A447" s="18"/>
      <c r="B447" s="18"/>
      <c r="C447" s="191"/>
      <c r="D447" s="191"/>
      <c r="E447" s="18"/>
      <c r="F447" s="18"/>
      <c r="G447" s="18"/>
      <c r="H447" s="18"/>
      <c r="I447" s="18"/>
      <c r="J447" s="18"/>
      <c r="K447" s="18"/>
      <c r="L447" s="18"/>
      <c r="M447" s="18"/>
      <c r="N447" s="18"/>
      <c r="O447" s="18"/>
      <c r="P447" s="18"/>
      <c r="Q447" s="18"/>
      <c r="R447" s="18"/>
      <c r="S447" s="18"/>
      <c r="T447" s="18"/>
      <c r="U447" s="18"/>
      <c r="V447" s="18"/>
      <c r="W447" s="18"/>
      <c r="X447" s="18"/>
      <c r="Y447" s="18"/>
      <c r="Z447" s="18"/>
      <c r="AA447" s="18"/>
      <c r="AB447" s="18"/>
      <c r="AC447" s="18"/>
      <c r="AD447" s="18"/>
      <c r="AE447" s="18"/>
      <c r="AF447" s="18"/>
      <c r="AG447" s="18"/>
    </row>
    <row r="448" spans="1:33" ht="16.5" customHeight="1" x14ac:dyDescent="0.3">
      <c r="A448" s="18"/>
      <c r="B448" s="18"/>
      <c r="C448" s="191"/>
      <c r="D448" s="191"/>
      <c r="E448" s="18"/>
      <c r="F448" s="18"/>
      <c r="G448" s="18"/>
      <c r="H448" s="18"/>
      <c r="I448" s="18"/>
      <c r="J448" s="18"/>
      <c r="K448" s="18"/>
      <c r="L448" s="18"/>
      <c r="M448" s="18"/>
      <c r="N448" s="18"/>
      <c r="O448" s="18"/>
      <c r="P448" s="18"/>
      <c r="Q448" s="18"/>
      <c r="R448" s="18"/>
      <c r="S448" s="18"/>
      <c r="T448" s="18"/>
      <c r="U448" s="18"/>
      <c r="V448" s="18"/>
      <c r="W448" s="18"/>
      <c r="X448" s="18"/>
      <c r="Y448" s="18"/>
      <c r="Z448" s="18"/>
      <c r="AA448" s="18"/>
      <c r="AB448" s="18"/>
      <c r="AC448" s="18"/>
      <c r="AD448" s="18"/>
      <c r="AE448" s="18"/>
      <c r="AF448" s="18"/>
      <c r="AG448" s="18"/>
    </row>
    <row r="449" spans="1:33" ht="16.5" customHeight="1" x14ac:dyDescent="0.3">
      <c r="A449" s="18"/>
      <c r="B449" s="18"/>
      <c r="C449" s="191"/>
      <c r="D449" s="191"/>
      <c r="E449" s="18"/>
      <c r="F449" s="18"/>
      <c r="G449" s="18"/>
      <c r="H449" s="18"/>
      <c r="I449" s="18"/>
      <c r="J449" s="18"/>
      <c r="K449" s="18"/>
      <c r="L449" s="18"/>
      <c r="M449" s="18"/>
      <c r="N449" s="18"/>
      <c r="O449" s="18"/>
      <c r="P449" s="18"/>
      <c r="Q449" s="18"/>
      <c r="R449" s="18"/>
      <c r="S449" s="18"/>
      <c r="T449" s="18"/>
      <c r="U449" s="18"/>
      <c r="V449" s="18"/>
      <c r="W449" s="18"/>
      <c r="X449" s="18"/>
      <c r="Y449" s="18"/>
      <c r="Z449" s="18"/>
      <c r="AA449" s="18"/>
      <c r="AB449" s="18"/>
      <c r="AC449" s="18"/>
      <c r="AD449" s="18"/>
      <c r="AE449" s="18"/>
      <c r="AF449" s="18"/>
      <c r="AG449" s="18"/>
    </row>
    <row r="450" spans="1:33" ht="16.5" customHeight="1" x14ac:dyDescent="0.3">
      <c r="A450" s="18"/>
      <c r="B450" s="18"/>
      <c r="C450" s="191"/>
      <c r="D450" s="191"/>
      <c r="E450" s="18"/>
      <c r="F450" s="18"/>
      <c r="G450" s="18"/>
      <c r="H450" s="18"/>
      <c r="I450" s="18"/>
      <c r="J450" s="18"/>
      <c r="K450" s="18"/>
      <c r="L450" s="18"/>
      <c r="M450" s="18"/>
      <c r="N450" s="18"/>
      <c r="O450" s="18"/>
      <c r="P450" s="18"/>
      <c r="Q450" s="18"/>
      <c r="R450" s="18"/>
      <c r="S450" s="18"/>
      <c r="T450" s="18"/>
      <c r="U450" s="18"/>
      <c r="V450" s="18"/>
      <c r="W450" s="18"/>
      <c r="X450" s="18"/>
      <c r="Y450" s="18"/>
      <c r="Z450" s="18"/>
      <c r="AA450" s="18"/>
      <c r="AB450" s="18"/>
      <c r="AC450" s="18"/>
      <c r="AD450" s="18"/>
      <c r="AE450" s="18"/>
      <c r="AF450" s="18"/>
      <c r="AG450" s="18"/>
    </row>
    <row r="451" spans="1:33" ht="16.5" customHeight="1" x14ac:dyDescent="0.3">
      <c r="A451" s="18"/>
      <c r="B451" s="18"/>
      <c r="C451" s="191"/>
      <c r="D451" s="191"/>
      <c r="E451" s="18"/>
      <c r="F451" s="18"/>
      <c r="G451" s="18"/>
      <c r="H451" s="18"/>
      <c r="I451" s="18"/>
      <c r="J451" s="18"/>
      <c r="K451" s="18"/>
      <c r="L451" s="18"/>
      <c r="M451" s="18"/>
      <c r="N451" s="18"/>
      <c r="O451" s="18"/>
      <c r="P451" s="18"/>
      <c r="Q451" s="18"/>
      <c r="R451" s="18"/>
      <c r="S451" s="18"/>
      <c r="T451" s="18"/>
      <c r="U451" s="18"/>
      <c r="V451" s="18"/>
      <c r="W451" s="18"/>
      <c r="X451" s="18"/>
      <c r="Y451" s="18"/>
      <c r="Z451" s="18"/>
      <c r="AA451" s="18"/>
      <c r="AB451" s="18"/>
      <c r="AC451" s="18"/>
      <c r="AD451" s="18"/>
      <c r="AE451" s="18"/>
      <c r="AF451" s="18"/>
      <c r="AG451" s="18"/>
    </row>
    <row r="452" spans="1:33" ht="16.5" customHeight="1" x14ac:dyDescent="0.3">
      <c r="A452" s="18"/>
      <c r="B452" s="18"/>
      <c r="C452" s="191"/>
      <c r="D452" s="191"/>
      <c r="E452" s="18"/>
      <c r="F452" s="18"/>
      <c r="G452" s="18"/>
      <c r="H452" s="18"/>
      <c r="I452" s="18"/>
      <c r="J452" s="18"/>
      <c r="K452" s="18"/>
      <c r="L452" s="18"/>
      <c r="M452" s="18"/>
      <c r="N452" s="18"/>
      <c r="O452" s="18"/>
      <c r="P452" s="18"/>
      <c r="Q452" s="18"/>
      <c r="R452" s="18"/>
      <c r="S452" s="18"/>
      <c r="T452" s="18"/>
      <c r="U452" s="18"/>
      <c r="V452" s="18"/>
      <c r="W452" s="18"/>
      <c r="X452" s="18"/>
      <c r="Y452" s="18"/>
      <c r="Z452" s="18"/>
      <c r="AA452" s="18"/>
      <c r="AB452" s="18"/>
      <c r="AC452" s="18"/>
      <c r="AD452" s="18"/>
      <c r="AE452" s="18"/>
      <c r="AF452" s="18"/>
      <c r="AG452" s="18"/>
    </row>
    <row r="453" spans="1:33" ht="16.5" customHeight="1" x14ac:dyDescent="0.3">
      <c r="A453" s="18"/>
      <c r="B453" s="18"/>
      <c r="C453" s="191"/>
      <c r="D453" s="191"/>
      <c r="E453" s="18"/>
      <c r="F453" s="18"/>
      <c r="G453" s="18"/>
      <c r="H453" s="18"/>
      <c r="I453" s="18"/>
      <c r="J453" s="18"/>
      <c r="K453" s="18"/>
      <c r="L453" s="18"/>
      <c r="M453" s="18"/>
      <c r="N453" s="18"/>
      <c r="O453" s="18"/>
      <c r="P453" s="18"/>
      <c r="Q453" s="18"/>
      <c r="R453" s="18"/>
      <c r="S453" s="18"/>
      <c r="T453" s="18"/>
      <c r="U453" s="18"/>
      <c r="V453" s="18"/>
      <c r="W453" s="18"/>
      <c r="X453" s="18"/>
      <c r="Y453" s="18"/>
      <c r="Z453" s="18"/>
      <c r="AA453" s="18"/>
      <c r="AB453" s="18"/>
      <c r="AC453" s="18"/>
      <c r="AD453" s="18"/>
      <c r="AE453" s="18"/>
      <c r="AF453" s="18"/>
      <c r="AG453" s="18"/>
    </row>
    <row r="454" spans="1:33" ht="16.5" customHeight="1" x14ac:dyDescent="0.3">
      <c r="A454" s="18"/>
      <c r="B454" s="18"/>
      <c r="C454" s="191"/>
      <c r="D454" s="191"/>
      <c r="E454" s="18"/>
      <c r="F454" s="18"/>
      <c r="G454" s="18"/>
      <c r="H454" s="18"/>
      <c r="I454" s="18"/>
      <c r="J454" s="18"/>
      <c r="K454" s="18"/>
      <c r="L454" s="18"/>
      <c r="M454" s="18"/>
      <c r="N454" s="18"/>
      <c r="O454" s="18"/>
      <c r="P454" s="18"/>
      <c r="Q454" s="18"/>
      <c r="R454" s="18"/>
      <c r="S454" s="18"/>
      <c r="T454" s="18"/>
      <c r="U454" s="18"/>
      <c r="V454" s="18"/>
      <c r="W454" s="18"/>
      <c r="X454" s="18"/>
      <c r="Y454" s="18"/>
      <c r="Z454" s="18"/>
      <c r="AA454" s="18"/>
      <c r="AB454" s="18"/>
      <c r="AC454" s="18"/>
      <c r="AD454" s="18"/>
      <c r="AE454" s="18"/>
      <c r="AF454" s="18"/>
      <c r="AG454" s="18"/>
    </row>
    <row r="455" spans="1:33" ht="16.5" customHeight="1" x14ac:dyDescent="0.3">
      <c r="A455" s="18"/>
      <c r="B455" s="18"/>
      <c r="C455" s="191"/>
      <c r="D455" s="191"/>
      <c r="E455" s="18"/>
      <c r="F455" s="18"/>
      <c r="G455" s="18"/>
      <c r="H455" s="18"/>
      <c r="I455" s="18"/>
      <c r="J455" s="18"/>
      <c r="K455" s="18"/>
      <c r="L455" s="18"/>
      <c r="M455" s="18"/>
      <c r="N455" s="18"/>
      <c r="O455" s="18"/>
      <c r="P455" s="18"/>
      <c r="Q455" s="18"/>
      <c r="R455" s="18"/>
      <c r="S455" s="18"/>
      <c r="T455" s="18"/>
      <c r="U455" s="18"/>
      <c r="V455" s="18"/>
      <c r="W455" s="18"/>
      <c r="X455" s="18"/>
      <c r="Y455" s="18"/>
      <c r="Z455" s="18"/>
      <c r="AA455" s="18"/>
      <c r="AB455" s="18"/>
      <c r="AC455" s="18"/>
      <c r="AD455" s="18"/>
      <c r="AE455" s="18"/>
      <c r="AF455" s="18"/>
      <c r="AG455" s="18"/>
    </row>
    <row r="456" spans="1:33" ht="16.5" customHeight="1" x14ac:dyDescent="0.3">
      <c r="A456" s="18"/>
      <c r="B456" s="18"/>
      <c r="C456" s="191"/>
      <c r="D456" s="191"/>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row>
    <row r="457" spans="1:33" ht="16.5" customHeight="1" x14ac:dyDescent="0.3">
      <c r="A457" s="18"/>
      <c r="B457" s="18"/>
      <c r="C457" s="191"/>
      <c r="D457" s="191"/>
      <c r="E457" s="18"/>
      <c r="F457" s="18"/>
      <c r="G457" s="18"/>
      <c r="H457" s="18"/>
      <c r="I457" s="18"/>
      <c r="J457" s="18"/>
      <c r="K457" s="18"/>
      <c r="L457" s="18"/>
      <c r="M457" s="18"/>
      <c r="N457" s="18"/>
      <c r="O457" s="18"/>
      <c r="P457" s="18"/>
      <c r="Q457" s="18"/>
      <c r="R457" s="18"/>
      <c r="S457" s="18"/>
      <c r="T457" s="18"/>
      <c r="U457" s="18"/>
      <c r="V457" s="18"/>
      <c r="W457" s="18"/>
      <c r="X457" s="18"/>
      <c r="Y457" s="18"/>
      <c r="Z457" s="18"/>
      <c r="AA457" s="18"/>
      <c r="AB457" s="18"/>
      <c r="AC457" s="18"/>
      <c r="AD457" s="18"/>
      <c r="AE457" s="18"/>
      <c r="AF457" s="18"/>
      <c r="AG457" s="18"/>
    </row>
    <row r="458" spans="1:33" ht="16.5" customHeight="1" x14ac:dyDescent="0.3">
      <c r="A458" s="18"/>
      <c r="B458" s="18"/>
      <c r="C458" s="191"/>
      <c r="D458" s="191"/>
      <c r="E458" s="18"/>
      <c r="F458" s="18"/>
      <c r="G458" s="18"/>
      <c r="H458" s="18"/>
      <c r="I458" s="18"/>
      <c r="J458" s="18"/>
      <c r="K458" s="18"/>
      <c r="L458" s="18"/>
      <c r="M458" s="18"/>
      <c r="N458" s="18"/>
      <c r="O458" s="18"/>
      <c r="P458" s="18"/>
      <c r="Q458" s="18"/>
      <c r="R458" s="18"/>
      <c r="S458" s="18"/>
      <c r="T458" s="18"/>
      <c r="U458" s="18"/>
      <c r="V458" s="18"/>
      <c r="W458" s="18"/>
      <c r="X458" s="18"/>
      <c r="Y458" s="18"/>
      <c r="Z458" s="18"/>
      <c r="AA458" s="18"/>
      <c r="AB458" s="18"/>
      <c r="AC458" s="18"/>
      <c r="AD458" s="18"/>
      <c r="AE458" s="18"/>
      <c r="AF458" s="18"/>
      <c r="AG458" s="18"/>
    </row>
    <row r="459" spans="1:33" ht="16.5" customHeight="1" x14ac:dyDescent="0.3">
      <c r="A459" s="18"/>
      <c r="B459" s="18"/>
      <c r="C459" s="191"/>
      <c r="D459" s="191"/>
      <c r="E459" s="18"/>
      <c r="F459" s="18"/>
      <c r="G459" s="18"/>
      <c r="H459" s="18"/>
      <c r="I459" s="18"/>
      <c r="J459" s="18"/>
      <c r="K459" s="18"/>
      <c r="L459" s="18"/>
      <c r="M459" s="18"/>
      <c r="N459" s="18"/>
      <c r="O459" s="18"/>
      <c r="P459" s="18"/>
      <c r="Q459" s="18"/>
      <c r="R459" s="18"/>
      <c r="S459" s="18"/>
      <c r="T459" s="18"/>
      <c r="U459" s="18"/>
      <c r="V459" s="18"/>
      <c r="W459" s="18"/>
      <c r="X459" s="18"/>
      <c r="Y459" s="18"/>
      <c r="Z459" s="18"/>
      <c r="AA459" s="18"/>
      <c r="AB459" s="18"/>
      <c r="AC459" s="18"/>
      <c r="AD459" s="18"/>
      <c r="AE459" s="18"/>
      <c r="AF459" s="18"/>
      <c r="AG459" s="18"/>
    </row>
    <row r="460" spans="1:33" ht="16.5" customHeight="1" x14ac:dyDescent="0.3">
      <c r="A460" s="18"/>
      <c r="B460" s="18"/>
      <c r="C460" s="191"/>
      <c r="D460" s="191"/>
      <c r="E460" s="18"/>
      <c r="F460" s="18"/>
      <c r="G460" s="18"/>
      <c r="H460" s="18"/>
      <c r="I460" s="18"/>
      <c r="J460" s="18"/>
      <c r="K460" s="18"/>
      <c r="L460" s="18"/>
      <c r="M460" s="18"/>
      <c r="N460" s="18"/>
      <c r="O460" s="18"/>
      <c r="P460" s="18"/>
      <c r="Q460" s="18"/>
      <c r="R460" s="18"/>
      <c r="S460" s="18"/>
      <c r="T460" s="18"/>
      <c r="U460" s="18"/>
      <c r="V460" s="18"/>
      <c r="W460" s="18"/>
      <c r="X460" s="18"/>
      <c r="Y460" s="18"/>
      <c r="Z460" s="18"/>
      <c r="AA460" s="18"/>
      <c r="AB460" s="18"/>
      <c r="AC460" s="18"/>
      <c r="AD460" s="18"/>
      <c r="AE460" s="18"/>
      <c r="AF460" s="18"/>
      <c r="AG460" s="18"/>
    </row>
    <row r="461" spans="1:33" ht="16.5" customHeight="1" x14ac:dyDescent="0.3">
      <c r="A461" s="18"/>
      <c r="B461" s="18"/>
      <c r="C461" s="191"/>
      <c r="D461" s="191"/>
      <c r="E461" s="18"/>
      <c r="F461" s="18"/>
      <c r="G461" s="18"/>
      <c r="H461" s="18"/>
      <c r="I461" s="18"/>
      <c r="J461" s="18"/>
      <c r="K461" s="18"/>
      <c r="L461" s="18"/>
      <c r="M461" s="18"/>
      <c r="N461" s="18"/>
      <c r="O461" s="18"/>
      <c r="P461" s="18"/>
      <c r="Q461" s="18"/>
      <c r="R461" s="18"/>
      <c r="S461" s="18"/>
      <c r="T461" s="18"/>
      <c r="U461" s="18"/>
      <c r="V461" s="18"/>
      <c r="W461" s="18"/>
      <c r="X461" s="18"/>
      <c r="Y461" s="18"/>
      <c r="Z461" s="18"/>
      <c r="AA461" s="18"/>
      <c r="AB461" s="18"/>
      <c r="AC461" s="18"/>
      <c r="AD461" s="18"/>
      <c r="AE461" s="18"/>
      <c r="AF461" s="18"/>
      <c r="AG461" s="18"/>
    </row>
    <row r="462" spans="1:33" ht="16.5" customHeight="1" x14ac:dyDescent="0.3">
      <c r="A462" s="18"/>
      <c r="B462" s="18"/>
      <c r="C462" s="191"/>
      <c r="D462" s="191"/>
      <c r="E462" s="18"/>
      <c r="F462" s="18"/>
      <c r="G462" s="18"/>
      <c r="H462" s="18"/>
      <c r="I462" s="18"/>
      <c r="J462" s="18"/>
      <c r="K462" s="18"/>
      <c r="L462" s="18"/>
      <c r="M462" s="18"/>
      <c r="N462" s="18"/>
      <c r="O462" s="18"/>
      <c r="P462" s="18"/>
      <c r="Q462" s="18"/>
      <c r="R462" s="18"/>
      <c r="S462" s="18"/>
      <c r="T462" s="18"/>
      <c r="U462" s="18"/>
      <c r="V462" s="18"/>
      <c r="W462" s="18"/>
      <c r="X462" s="18"/>
      <c r="Y462" s="18"/>
      <c r="Z462" s="18"/>
      <c r="AA462" s="18"/>
      <c r="AB462" s="18"/>
      <c r="AC462" s="18"/>
      <c r="AD462" s="18"/>
      <c r="AE462" s="18"/>
      <c r="AF462" s="18"/>
      <c r="AG462" s="18"/>
    </row>
    <row r="463" spans="1:33" ht="16.5" customHeight="1" x14ac:dyDescent="0.3">
      <c r="A463" s="18"/>
      <c r="B463" s="18"/>
      <c r="C463" s="191"/>
      <c r="D463" s="191"/>
      <c r="E463" s="18"/>
      <c r="F463" s="18"/>
      <c r="G463" s="18"/>
      <c r="H463" s="18"/>
      <c r="I463" s="18"/>
      <c r="J463" s="18"/>
      <c r="K463" s="18"/>
      <c r="L463" s="18"/>
      <c r="M463" s="18"/>
      <c r="N463" s="18"/>
      <c r="O463" s="18"/>
      <c r="P463" s="18"/>
      <c r="Q463" s="18"/>
      <c r="R463" s="18"/>
      <c r="S463" s="18"/>
      <c r="T463" s="18"/>
      <c r="U463" s="18"/>
      <c r="V463" s="18"/>
      <c r="W463" s="18"/>
      <c r="X463" s="18"/>
      <c r="Y463" s="18"/>
      <c r="Z463" s="18"/>
      <c r="AA463" s="18"/>
      <c r="AB463" s="18"/>
      <c r="AC463" s="18"/>
      <c r="AD463" s="18"/>
      <c r="AE463" s="18"/>
      <c r="AF463" s="18"/>
      <c r="AG463" s="18"/>
    </row>
    <row r="464" spans="1:33" ht="16.5" customHeight="1" x14ac:dyDescent="0.3">
      <c r="A464" s="18"/>
      <c r="B464" s="18"/>
      <c r="C464" s="191"/>
      <c r="D464" s="191"/>
      <c r="E464" s="18"/>
      <c r="F464" s="18"/>
      <c r="G464" s="18"/>
      <c r="H464" s="18"/>
      <c r="I464" s="18"/>
      <c r="J464" s="18"/>
      <c r="K464" s="18"/>
      <c r="L464" s="18"/>
      <c r="M464" s="18"/>
      <c r="N464" s="18"/>
      <c r="O464" s="18"/>
      <c r="P464" s="18"/>
      <c r="Q464" s="18"/>
      <c r="R464" s="18"/>
      <c r="S464" s="18"/>
      <c r="T464" s="18"/>
      <c r="U464" s="18"/>
      <c r="V464" s="18"/>
      <c r="W464" s="18"/>
      <c r="X464" s="18"/>
      <c r="Y464" s="18"/>
      <c r="Z464" s="18"/>
      <c r="AA464" s="18"/>
      <c r="AB464" s="18"/>
      <c r="AC464" s="18"/>
      <c r="AD464" s="18"/>
      <c r="AE464" s="18"/>
      <c r="AF464" s="18"/>
      <c r="AG464" s="18"/>
    </row>
    <row r="465" spans="1:33" ht="16.5" customHeight="1" x14ac:dyDescent="0.3">
      <c r="A465" s="18"/>
      <c r="B465" s="18"/>
      <c r="C465" s="191"/>
      <c r="D465" s="191"/>
      <c r="E465" s="18"/>
      <c r="F465" s="18"/>
      <c r="G465" s="18"/>
      <c r="H465" s="18"/>
      <c r="I465" s="18"/>
      <c r="J465" s="18"/>
      <c r="K465" s="18"/>
      <c r="L465" s="18"/>
      <c r="M465" s="18"/>
      <c r="N465" s="18"/>
      <c r="O465" s="18"/>
      <c r="P465" s="18"/>
      <c r="Q465" s="18"/>
      <c r="R465" s="18"/>
      <c r="S465" s="18"/>
      <c r="T465" s="18"/>
      <c r="U465" s="18"/>
      <c r="V465" s="18"/>
      <c r="W465" s="18"/>
      <c r="X465" s="18"/>
      <c r="Y465" s="18"/>
      <c r="Z465" s="18"/>
      <c r="AA465" s="18"/>
      <c r="AB465" s="18"/>
      <c r="AC465" s="18"/>
      <c r="AD465" s="18"/>
      <c r="AE465" s="18"/>
      <c r="AF465" s="18"/>
      <c r="AG465" s="18"/>
    </row>
    <row r="466" spans="1:33" ht="16.5" customHeight="1" x14ac:dyDescent="0.3">
      <c r="A466" s="18"/>
      <c r="B466" s="18"/>
      <c r="C466" s="191"/>
      <c r="D466" s="191"/>
      <c r="E466" s="18"/>
      <c r="F466" s="18"/>
      <c r="G466" s="18"/>
      <c r="H466" s="18"/>
      <c r="I466" s="18"/>
      <c r="J466" s="18"/>
      <c r="K466" s="18"/>
      <c r="L466" s="18"/>
      <c r="M466" s="18"/>
      <c r="N466" s="18"/>
      <c r="O466" s="18"/>
      <c r="P466" s="18"/>
      <c r="Q466" s="18"/>
      <c r="R466" s="18"/>
      <c r="S466" s="18"/>
      <c r="T466" s="18"/>
      <c r="U466" s="18"/>
      <c r="V466" s="18"/>
      <c r="W466" s="18"/>
      <c r="X466" s="18"/>
      <c r="Y466" s="18"/>
      <c r="Z466" s="18"/>
      <c r="AA466" s="18"/>
      <c r="AB466" s="18"/>
      <c r="AC466" s="18"/>
      <c r="AD466" s="18"/>
      <c r="AE466" s="18"/>
      <c r="AF466" s="18"/>
      <c r="AG466" s="18"/>
    </row>
    <row r="467" spans="1:33" ht="16.5" customHeight="1" x14ac:dyDescent="0.3">
      <c r="A467" s="18"/>
      <c r="B467" s="18"/>
      <c r="C467" s="191"/>
      <c r="D467" s="191"/>
      <c r="E467" s="18"/>
      <c r="F467" s="18"/>
      <c r="G467" s="18"/>
      <c r="H467" s="18"/>
      <c r="I467" s="18"/>
      <c r="J467" s="18"/>
      <c r="K467" s="18"/>
      <c r="L467" s="18"/>
      <c r="M467" s="18"/>
      <c r="N467" s="18"/>
      <c r="O467" s="18"/>
      <c r="P467" s="18"/>
      <c r="Q467" s="18"/>
      <c r="R467" s="18"/>
      <c r="S467" s="18"/>
      <c r="T467" s="18"/>
      <c r="U467" s="18"/>
      <c r="V467" s="18"/>
      <c r="W467" s="18"/>
      <c r="X467" s="18"/>
      <c r="Y467" s="18"/>
      <c r="Z467" s="18"/>
      <c r="AA467" s="18"/>
      <c r="AB467" s="18"/>
      <c r="AC467" s="18"/>
      <c r="AD467" s="18"/>
      <c r="AE467" s="18"/>
      <c r="AF467" s="18"/>
      <c r="AG467" s="18"/>
    </row>
    <row r="468" spans="1:33" ht="16.5" customHeight="1" x14ac:dyDescent="0.3">
      <c r="A468" s="18"/>
      <c r="B468" s="18"/>
      <c r="C468" s="191"/>
      <c r="D468" s="191"/>
      <c r="E468" s="18"/>
      <c r="F468" s="18"/>
      <c r="G468" s="18"/>
      <c r="H468" s="18"/>
      <c r="I468" s="18"/>
      <c r="J468" s="18"/>
      <c r="K468" s="18"/>
      <c r="L468" s="18"/>
      <c r="M468" s="18"/>
      <c r="N468" s="18"/>
      <c r="O468" s="18"/>
      <c r="P468" s="18"/>
      <c r="Q468" s="18"/>
      <c r="R468" s="18"/>
      <c r="S468" s="18"/>
      <c r="T468" s="18"/>
      <c r="U468" s="18"/>
      <c r="V468" s="18"/>
      <c r="W468" s="18"/>
      <c r="X468" s="18"/>
      <c r="Y468" s="18"/>
      <c r="Z468" s="18"/>
      <c r="AA468" s="18"/>
      <c r="AB468" s="18"/>
      <c r="AC468" s="18"/>
      <c r="AD468" s="18"/>
      <c r="AE468" s="18"/>
      <c r="AF468" s="18"/>
      <c r="AG468" s="18"/>
    </row>
    <row r="469" spans="1:33" ht="16.5" customHeight="1" x14ac:dyDescent="0.3">
      <c r="A469" s="18"/>
      <c r="B469" s="18"/>
      <c r="C469" s="191"/>
      <c r="D469" s="191"/>
      <c r="E469" s="18"/>
      <c r="F469" s="18"/>
      <c r="G469" s="18"/>
      <c r="H469" s="18"/>
      <c r="I469" s="18"/>
      <c r="J469" s="18"/>
      <c r="K469" s="18"/>
      <c r="L469" s="18"/>
      <c r="M469" s="18"/>
      <c r="N469" s="18"/>
      <c r="O469" s="18"/>
      <c r="P469" s="18"/>
      <c r="Q469" s="18"/>
      <c r="R469" s="18"/>
      <c r="S469" s="18"/>
      <c r="T469" s="18"/>
      <c r="U469" s="18"/>
      <c r="V469" s="18"/>
      <c r="W469" s="18"/>
      <c r="X469" s="18"/>
      <c r="Y469" s="18"/>
      <c r="Z469" s="18"/>
      <c r="AA469" s="18"/>
      <c r="AB469" s="18"/>
      <c r="AC469" s="18"/>
      <c r="AD469" s="18"/>
      <c r="AE469" s="18"/>
      <c r="AF469" s="18"/>
      <c r="AG469" s="18"/>
    </row>
    <row r="470" spans="1:33" ht="16.5" customHeight="1" x14ac:dyDescent="0.3">
      <c r="A470" s="18"/>
      <c r="B470" s="18"/>
      <c r="C470" s="191"/>
      <c r="D470" s="191"/>
      <c r="E470" s="18"/>
      <c r="F470" s="18"/>
      <c r="G470" s="18"/>
      <c r="H470" s="18"/>
      <c r="I470" s="18"/>
      <c r="J470" s="18"/>
      <c r="K470" s="18"/>
      <c r="L470" s="18"/>
      <c r="M470" s="18"/>
      <c r="N470" s="18"/>
      <c r="O470" s="18"/>
      <c r="P470" s="18"/>
      <c r="Q470" s="18"/>
      <c r="R470" s="18"/>
      <c r="S470" s="18"/>
      <c r="T470" s="18"/>
      <c r="U470" s="18"/>
      <c r="V470" s="18"/>
      <c r="W470" s="18"/>
      <c r="X470" s="18"/>
      <c r="Y470" s="18"/>
      <c r="Z470" s="18"/>
      <c r="AA470" s="18"/>
      <c r="AB470" s="18"/>
      <c r="AC470" s="18"/>
      <c r="AD470" s="18"/>
      <c r="AE470" s="18"/>
      <c r="AF470" s="18"/>
      <c r="AG470" s="18"/>
    </row>
    <row r="471" spans="1:33" ht="16.5" customHeight="1" x14ac:dyDescent="0.3">
      <c r="A471" s="18"/>
      <c r="B471" s="18"/>
      <c r="C471" s="191"/>
      <c r="D471" s="191"/>
      <c r="E471" s="18"/>
      <c r="F471" s="18"/>
      <c r="G471" s="18"/>
      <c r="H471" s="18"/>
      <c r="I471" s="18"/>
      <c r="J471" s="18"/>
      <c r="K471" s="18"/>
      <c r="L471" s="18"/>
      <c r="M471" s="18"/>
      <c r="N471" s="18"/>
      <c r="O471" s="18"/>
      <c r="P471" s="18"/>
      <c r="Q471" s="18"/>
      <c r="R471" s="18"/>
      <c r="S471" s="18"/>
      <c r="T471" s="18"/>
      <c r="U471" s="18"/>
      <c r="V471" s="18"/>
      <c r="W471" s="18"/>
      <c r="X471" s="18"/>
      <c r="Y471" s="18"/>
      <c r="Z471" s="18"/>
      <c r="AA471" s="18"/>
      <c r="AB471" s="18"/>
      <c r="AC471" s="18"/>
      <c r="AD471" s="18"/>
      <c r="AE471" s="18"/>
      <c r="AF471" s="18"/>
      <c r="AG471" s="18"/>
    </row>
    <row r="472" spans="1:33" ht="16.5" customHeight="1" x14ac:dyDescent="0.3">
      <c r="A472" s="18"/>
      <c r="B472" s="18"/>
      <c r="C472" s="191"/>
      <c r="D472" s="191"/>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row>
    <row r="473" spans="1:33" ht="16.5" customHeight="1" x14ac:dyDescent="0.3">
      <c r="A473" s="18"/>
      <c r="B473" s="18"/>
      <c r="C473" s="191"/>
      <c r="D473" s="191"/>
      <c r="E473" s="18"/>
      <c r="F473" s="18"/>
      <c r="G473" s="18"/>
      <c r="H473" s="18"/>
      <c r="I473" s="18"/>
      <c r="J473" s="18"/>
      <c r="K473" s="18"/>
      <c r="L473" s="18"/>
      <c r="M473" s="18"/>
      <c r="N473" s="18"/>
      <c r="O473" s="18"/>
      <c r="P473" s="18"/>
      <c r="Q473" s="18"/>
      <c r="R473" s="18"/>
      <c r="S473" s="18"/>
      <c r="T473" s="18"/>
      <c r="U473" s="18"/>
      <c r="V473" s="18"/>
      <c r="W473" s="18"/>
      <c r="X473" s="18"/>
      <c r="Y473" s="18"/>
      <c r="Z473" s="18"/>
      <c r="AA473" s="18"/>
      <c r="AB473" s="18"/>
      <c r="AC473" s="18"/>
      <c r="AD473" s="18"/>
      <c r="AE473" s="18"/>
      <c r="AF473" s="18"/>
      <c r="AG473" s="18"/>
    </row>
    <row r="474" spans="1:33" ht="16.5" customHeight="1" x14ac:dyDescent="0.3">
      <c r="A474" s="18"/>
      <c r="B474" s="18"/>
      <c r="C474" s="191"/>
      <c r="D474" s="191"/>
      <c r="E474" s="18"/>
      <c r="F474" s="18"/>
      <c r="G474" s="18"/>
      <c r="H474" s="18"/>
      <c r="I474" s="18"/>
      <c r="J474" s="18"/>
      <c r="K474" s="18"/>
      <c r="L474" s="18"/>
      <c r="M474" s="18"/>
      <c r="N474" s="18"/>
      <c r="O474" s="18"/>
      <c r="P474" s="18"/>
      <c r="Q474" s="18"/>
      <c r="R474" s="18"/>
      <c r="S474" s="18"/>
      <c r="T474" s="18"/>
      <c r="U474" s="18"/>
      <c r="V474" s="18"/>
      <c r="W474" s="18"/>
      <c r="X474" s="18"/>
      <c r="Y474" s="18"/>
      <c r="Z474" s="18"/>
      <c r="AA474" s="18"/>
      <c r="AB474" s="18"/>
      <c r="AC474" s="18"/>
      <c r="AD474" s="18"/>
      <c r="AE474" s="18"/>
      <c r="AF474" s="18"/>
      <c r="AG474" s="18"/>
    </row>
    <row r="475" spans="1:33" ht="16.5" customHeight="1" x14ac:dyDescent="0.3">
      <c r="A475" s="18"/>
      <c r="B475" s="18"/>
      <c r="C475" s="191"/>
      <c r="D475" s="191"/>
      <c r="E475" s="18"/>
      <c r="F475" s="18"/>
      <c r="G475" s="18"/>
      <c r="H475" s="18"/>
      <c r="I475" s="18"/>
      <c r="J475" s="18"/>
      <c r="K475" s="18"/>
      <c r="L475" s="18"/>
      <c r="M475" s="18"/>
      <c r="N475" s="18"/>
      <c r="O475" s="18"/>
      <c r="P475" s="18"/>
      <c r="Q475" s="18"/>
      <c r="R475" s="18"/>
      <c r="S475" s="18"/>
      <c r="T475" s="18"/>
      <c r="U475" s="18"/>
      <c r="V475" s="18"/>
      <c r="W475" s="18"/>
      <c r="X475" s="18"/>
      <c r="Y475" s="18"/>
      <c r="Z475" s="18"/>
      <c r="AA475" s="18"/>
      <c r="AB475" s="18"/>
      <c r="AC475" s="18"/>
      <c r="AD475" s="18"/>
      <c r="AE475" s="18"/>
      <c r="AF475" s="18"/>
      <c r="AG475" s="18"/>
    </row>
    <row r="476" spans="1:33" ht="16.5" customHeight="1" x14ac:dyDescent="0.3">
      <c r="A476" s="18"/>
      <c r="B476" s="18"/>
      <c r="C476" s="191"/>
      <c r="D476" s="191"/>
      <c r="E476" s="18"/>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c r="AD476" s="18"/>
      <c r="AE476" s="18"/>
      <c r="AF476" s="18"/>
      <c r="AG476" s="18"/>
    </row>
    <row r="477" spans="1:33" ht="16.5" customHeight="1" x14ac:dyDescent="0.3">
      <c r="A477" s="18"/>
      <c r="B477" s="18"/>
      <c r="C477" s="191"/>
      <c r="D477" s="191"/>
      <c r="E477" s="18"/>
      <c r="F477" s="18"/>
      <c r="G477" s="18"/>
      <c r="H477" s="18"/>
      <c r="I477" s="18"/>
      <c r="J477" s="18"/>
      <c r="K477" s="18"/>
      <c r="L477" s="18"/>
      <c r="M477" s="18"/>
      <c r="N477" s="18"/>
      <c r="O477" s="18"/>
      <c r="P477" s="18"/>
      <c r="Q477" s="18"/>
      <c r="R477" s="18"/>
      <c r="S477" s="18"/>
      <c r="T477" s="18"/>
      <c r="U477" s="18"/>
      <c r="V477" s="18"/>
      <c r="W477" s="18"/>
      <c r="X477" s="18"/>
      <c r="Y477" s="18"/>
      <c r="Z477" s="18"/>
      <c r="AA477" s="18"/>
      <c r="AB477" s="18"/>
      <c r="AC477" s="18"/>
      <c r="AD477" s="18"/>
      <c r="AE477" s="18"/>
      <c r="AF477" s="18"/>
      <c r="AG477" s="18"/>
    </row>
    <row r="478" spans="1:33" ht="16.5" customHeight="1" x14ac:dyDescent="0.3">
      <c r="A478" s="18"/>
      <c r="B478" s="18"/>
      <c r="C478" s="191"/>
      <c r="D478" s="191"/>
      <c r="E478" s="18"/>
      <c r="F478" s="18"/>
      <c r="G478" s="18"/>
      <c r="H478" s="18"/>
      <c r="I478" s="18"/>
      <c r="J478" s="18"/>
      <c r="K478" s="18"/>
      <c r="L478" s="18"/>
      <c r="M478" s="18"/>
      <c r="N478" s="18"/>
      <c r="O478" s="18"/>
      <c r="P478" s="18"/>
      <c r="Q478" s="18"/>
      <c r="R478" s="18"/>
      <c r="S478" s="18"/>
      <c r="T478" s="18"/>
      <c r="U478" s="18"/>
      <c r="V478" s="18"/>
      <c r="W478" s="18"/>
      <c r="X478" s="18"/>
      <c r="Y478" s="18"/>
      <c r="Z478" s="18"/>
      <c r="AA478" s="18"/>
      <c r="AB478" s="18"/>
      <c r="AC478" s="18"/>
      <c r="AD478" s="18"/>
      <c r="AE478" s="18"/>
      <c r="AF478" s="18"/>
      <c r="AG478" s="18"/>
    </row>
    <row r="479" spans="1:33" ht="16.5" customHeight="1" x14ac:dyDescent="0.3">
      <c r="A479" s="18"/>
      <c r="B479" s="18"/>
      <c r="C479" s="191"/>
      <c r="D479" s="191"/>
      <c r="E479" s="18"/>
      <c r="F479" s="18"/>
      <c r="G479" s="18"/>
      <c r="H479" s="18"/>
      <c r="I479" s="18"/>
      <c r="J479" s="18"/>
      <c r="K479" s="18"/>
      <c r="L479" s="18"/>
      <c r="M479" s="18"/>
      <c r="N479" s="18"/>
      <c r="O479" s="18"/>
      <c r="P479" s="18"/>
      <c r="Q479" s="18"/>
      <c r="R479" s="18"/>
      <c r="S479" s="18"/>
      <c r="T479" s="18"/>
      <c r="U479" s="18"/>
      <c r="V479" s="18"/>
      <c r="W479" s="18"/>
      <c r="X479" s="18"/>
      <c r="Y479" s="18"/>
      <c r="Z479" s="18"/>
      <c r="AA479" s="18"/>
      <c r="AB479" s="18"/>
      <c r="AC479" s="18"/>
      <c r="AD479" s="18"/>
      <c r="AE479" s="18"/>
      <c r="AF479" s="18"/>
      <c r="AG479" s="18"/>
    </row>
    <row r="480" spans="1:33" ht="16.5" customHeight="1" x14ac:dyDescent="0.3">
      <c r="A480" s="18"/>
      <c r="B480" s="18"/>
      <c r="C480" s="191"/>
      <c r="D480" s="191"/>
      <c r="E480" s="18"/>
      <c r="F480" s="18"/>
      <c r="G480" s="18"/>
      <c r="H480" s="18"/>
      <c r="I480" s="18"/>
      <c r="J480" s="18"/>
      <c r="K480" s="18"/>
      <c r="L480" s="18"/>
      <c r="M480" s="18"/>
      <c r="N480" s="18"/>
      <c r="O480" s="18"/>
      <c r="P480" s="18"/>
      <c r="Q480" s="18"/>
      <c r="R480" s="18"/>
      <c r="S480" s="18"/>
      <c r="T480" s="18"/>
      <c r="U480" s="18"/>
      <c r="V480" s="18"/>
      <c r="W480" s="18"/>
      <c r="X480" s="18"/>
      <c r="Y480" s="18"/>
      <c r="Z480" s="18"/>
      <c r="AA480" s="18"/>
      <c r="AB480" s="18"/>
      <c r="AC480" s="18"/>
      <c r="AD480" s="18"/>
      <c r="AE480" s="18"/>
      <c r="AF480" s="18"/>
      <c r="AG480" s="18"/>
    </row>
    <row r="481" spans="1:33" ht="16.5" customHeight="1" x14ac:dyDescent="0.3">
      <c r="A481" s="18"/>
      <c r="B481" s="18"/>
      <c r="C481" s="191"/>
      <c r="D481" s="191"/>
      <c r="E481" s="18"/>
      <c r="F481" s="18"/>
      <c r="G481" s="18"/>
      <c r="H481" s="18"/>
      <c r="I481" s="18"/>
      <c r="J481" s="18"/>
      <c r="K481" s="18"/>
      <c r="L481" s="18"/>
      <c r="M481" s="18"/>
      <c r="N481" s="18"/>
      <c r="O481" s="18"/>
      <c r="P481" s="18"/>
      <c r="Q481" s="18"/>
      <c r="R481" s="18"/>
      <c r="S481" s="18"/>
      <c r="T481" s="18"/>
      <c r="U481" s="18"/>
      <c r="V481" s="18"/>
      <c r="W481" s="18"/>
      <c r="X481" s="18"/>
      <c r="Y481" s="18"/>
      <c r="Z481" s="18"/>
      <c r="AA481" s="18"/>
      <c r="AB481" s="18"/>
      <c r="AC481" s="18"/>
      <c r="AD481" s="18"/>
      <c r="AE481" s="18"/>
      <c r="AF481" s="18"/>
      <c r="AG481" s="18"/>
    </row>
    <row r="482" spans="1:33" ht="16.5" customHeight="1" x14ac:dyDescent="0.3">
      <c r="A482" s="18"/>
      <c r="B482" s="18"/>
      <c r="C482" s="191"/>
      <c r="D482" s="191"/>
      <c r="E482" s="18"/>
      <c r="F482" s="18"/>
      <c r="G482" s="18"/>
      <c r="H482" s="18"/>
      <c r="I482" s="18"/>
      <c r="J482" s="18"/>
      <c r="K482" s="18"/>
      <c r="L482" s="18"/>
      <c r="M482" s="18"/>
      <c r="N482" s="18"/>
      <c r="O482" s="18"/>
      <c r="P482" s="18"/>
      <c r="Q482" s="18"/>
      <c r="R482" s="18"/>
      <c r="S482" s="18"/>
      <c r="T482" s="18"/>
      <c r="U482" s="18"/>
      <c r="V482" s="18"/>
      <c r="W482" s="18"/>
      <c r="X482" s="18"/>
      <c r="Y482" s="18"/>
      <c r="Z482" s="18"/>
      <c r="AA482" s="18"/>
      <c r="AB482" s="18"/>
      <c r="AC482" s="18"/>
      <c r="AD482" s="18"/>
      <c r="AE482" s="18"/>
      <c r="AF482" s="18"/>
      <c r="AG482" s="18"/>
    </row>
    <row r="483" spans="1:33" ht="16.5" customHeight="1" x14ac:dyDescent="0.3">
      <c r="A483" s="18"/>
      <c r="B483" s="18"/>
      <c r="C483" s="191"/>
      <c r="D483" s="191"/>
      <c r="E483" s="18"/>
      <c r="F483" s="18"/>
      <c r="G483" s="18"/>
      <c r="H483" s="18"/>
      <c r="I483" s="18"/>
      <c r="J483" s="18"/>
      <c r="K483" s="18"/>
      <c r="L483" s="18"/>
      <c r="M483" s="18"/>
      <c r="N483" s="18"/>
      <c r="O483" s="18"/>
      <c r="P483" s="18"/>
      <c r="Q483" s="18"/>
      <c r="R483" s="18"/>
      <c r="S483" s="18"/>
      <c r="T483" s="18"/>
      <c r="U483" s="18"/>
      <c r="V483" s="18"/>
      <c r="W483" s="18"/>
      <c r="X483" s="18"/>
      <c r="Y483" s="18"/>
      <c r="Z483" s="18"/>
      <c r="AA483" s="18"/>
      <c r="AB483" s="18"/>
      <c r="AC483" s="18"/>
      <c r="AD483" s="18"/>
      <c r="AE483" s="18"/>
      <c r="AF483" s="18"/>
      <c r="AG483" s="18"/>
    </row>
    <row r="484" spans="1:33" ht="16.5" customHeight="1" x14ac:dyDescent="0.3">
      <c r="A484" s="18"/>
      <c r="B484" s="18"/>
      <c r="C484" s="191"/>
      <c r="D484" s="191"/>
      <c r="E484" s="18"/>
      <c r="F484" s="18"/>
      <c r="G484" s="18"/>
      <c r="H484" s="18"/>
      <c r="I484" s="18"/>
      <c r="J484" s="18"/>
      <c r="K484" s="18"/>
      <c r="L484" s="18"/>
      <c r="M484" s="18"/>
      <c r="N484" s="18"/>
      <c r="O484" s="18"/>
      <c r="P484" s="18"/>
      <c r="Q484" s="18"/>
      <c r="R484" s="18"/>
      <c r="S484" s="18"/>
      <c r="T484" s="18"/>
      <c r="U484" s="18"/>
      <c r="V484" s="18"/>
      <c r="W484" s="18"/>
      <c r="X484" s="18"/>
      <c r="Y484" s="18"/>
      <c r="Z484" s="18"/>
      <c r="AA484" s="18"/>
      <c r="AB484" s="18"/>
      <c r="AC484" s="18"/>
      <c r="AD484" s="18"/>
      <c r="AE484" s="18"/>
      <c r="AF484" s="18"/>
      <c r="AG484" s="18"/>
    </row>
    <row r="485" spans="1:33" ht="16.5" customHeight="1" x14ac:dyDescent="0.3">
      <c r="A485" s="18"/>
      <c r="B485" s="18"/>
      <c r="C485" s="191"/>
      <c r="D485" s="191"/>
      <c r="E485" s="18"/>
      <c r="F485" s="18"/>
      <c r="G485" s="18"/>
      <c r="H485" s="18"/>
      <c r="I485" s="18"/>
      <c r="J485" s="18"/>
      <c r="K485" s="18"/>
      <c r="L485" s="18"/>
      <c r="M485" s="18"/>
      <c r="N485" s="18"/>
      <c r="O485" s="18"/>
      <c r="P485" s="18"/>
      <c r="Q485" s="18"/>
      <c r="R485" s="18"/>
      <c r="S485" s="18"/>
      <c r="T485" s="18"/>
      <c r="U485" s="18"/>
      <c r="V485" s="18"/>
      <c r="W485" s="18"/>
      <c r="X485" s="18"/>
      <c r="Y485" s="18"/>
      <c r="Z485" s="18"/>
      <c r="AA485" s="18"/>
      <c r="AB485" s="18"/>
      <c r="AC485" s="18"/>
      <c r="AD485" s="18"/>
      <c r="AE485" s="18"/>
      <c r="AF485" s="18"/>
      <c r="AG485" s="18"/>
    </row>
    <row r="486" spans="1:33" ht="16.5" customHeight="1" x14ac:dyDescent="0.3">
      <c r="A486" s="18"/>
      <c r="B486" s="18"/>
      <c r="C486" s="191"/>
      <c r="D486" s="191"/>
      <c r="E486" s="18"/>
      <c r="F486" s="18"/>
      <c r="G486" s="18"/>
      <c r="H486" s="18"/>
      <c r="I486" s="18"/>
      <c r="J486" s="18"/>
      <c r="K486" s="18"/>
      <c r="L486" s="18"/>
      <c r="M486" s="18"/>
      <c r="N486" s="18"/>
      <c r="O486" s="18"/>
      <c r="P486" s="18"/>
      <c r="Q486" s="18"/>
      <c r="R486" s="18"/>
      <c r="S486" s="18"/>
      <c r="T486" s="18"/>
      <c r="U486" s="18"/>
      <c r="V486" s="18"/>
      <c r="W486" s="18"/>
      <c r="X486" s="18"/>
      <c r="Y486" s="18"/>
      <c r="Z486" s="18"/>
      <c r="AA486" s="18"/>
      <c r="AB486" s="18"/>
      <c r="AC486" s="18"/>
      <c r="AD486" s="18"/>
      <c r="AE486" s="18"/>
      <c r="AF486" s="18"/>
      <c r="AG486" s="18"/>
    </row>
    <row r="487" spans="1:33" ht="16.5" customHeight="1" x14ac:dyDescent="0.3">
      <c r="A487" s="18"/>
      <c r="B487" s="18"/>
      <c r="C487" s="191"/>
      <c r="D487" s="191"/>
      <c r="E487" s="18"/>
      <c r="F487" s="18"/>
      <c r="G487" s="18"/>
      <c r="H487" s="18"/>
      <c r="I487" s="18"/>
      <c r="J487" s="18"/>
      <c r="K487" s="18"/>
      <c r="L487" s="18"/>
      <c r="M487" s="18"/>
      <c r="N487" s="18"/>
      <c r="O487" s="18"/>
      <c r="P487" s="18"/>
      <c r="Q487" s="18"/>
      <c r="R487" s="18"/>
      <c r="S487" s="18"/>
      <c r="T487" s="18"/>
      <c r="U487" s="18"/>
      <c r="V487" s="18"/>
      <c r="W487" s="18"/>
      <c r="X487" s="18"/>
      <c r="Y487" s="18"/>
      <c r="Z487" s="18"/>
      <c r="AA487" s="18"/>
      <c r="AB487" s="18"/>
      <c r="AC487" s="18"/>
      <c r="AD487" s="18"/>
      <c r="AE487" s="18"/>
      <c r="AF487" s="18"/>
      <c r="AG487" s="18"/>
    </row>
    <row r="488" spans="1:33" ht="16.5" customHeight="1" x14ac:dyDescent="0.3">
      <c r="A488" s="18"/>
      <c r="B488" s="18"/>
      <c r="C488" s="191"/>
      <c r="D488" s="191"/>
      <c r="E488" s="18"/>
      <c r="F488" s="18"/>
      <c r="G488" s="18"/>
      <c r="H488" s="18"/>
      <c r="I488" s="18"/>
      <c r="J488" s="18"/>
      <c r="K488" s="18"/>
      <c r="L488" s="18"/>
      <c r="M488" s="18"/>
      <c r="N488" s="18"/>
      <c r="O488" s="18"/>
      <c r="P488" s="18"/>
      <c r="Q488" s="18"/>
      <c r="R488" s="18"/>
      <c r="S488" s="18"/>
      <c r="T488" s="18"/>
      <c r="U488" s="18"/>
      <c r="V488" s="18"/>
      <c r="W488" s="18"/>
      <c r="X488" s="18"/>
      <c r="Y488" s="18"/>
      <c r="Z488" s="18"/>
      <c r="AA488" s="18"/>
      <c r="AB488" s="18"/>
      <c r="AC488" s="18"/>
      <c r="AD488" s="18"/>
      <c r="AE488" s="18"/>
      <c r="AF488" s="18"/>
      <c r="AG488" s="18"/>
    </row>
    <row r="489" spans="1:33" ht="16.5" customHeight="1" x14ac:dyDescent="0.3">
      <c r="A489" s="18"/>
      <c r="B489" s="18"/>
      <c r="C489" s="191"/>
      <c r="D489" s="191"/>
      <c r="E489" s="18"/>
      <c r="F489" s="18"/>
      <c r="G489" s="18"/>
      <c r="H489" s="18"/>
      <c r="I489" s="18"/>
      <c r="J489" s="18"/>
      <c r="K489" s="18"/>
      <c r="L489" s="18"/>
      <c r="M489" s="18"/>
      <c r="N489" s="18"/>
      <c r="O489" s="18"/>
      <c r="P489" s="18"/>
      <c r="Q489" s="18"/>
      <c r="R489" s="18"/>
      <c r="S489" s="18"/>
      <c r="T489" s="18"/>
      <c r="U489" s="18"/>
      <c r="V489" s="18"/>
      <c r="W489" s="18"/>
      <c r="X489" s="18"/>
      <c r="Y489" s="18"/>
      <c r="Z489" s="18"/>
      <c r="AA489" s="18"/>
      <c r="AB489" s="18"/>
      <c r="AC489" s="18"/>
      <c r="AD489" s="18"/>
      <c r="AE489" s="18"/>
      <c r="AF489" s="18"/>
      <c r="AG489" s="18"/>
    </row>
    <row r="490" spans="1:33" ht="16.5" customHeight="1" x14ac:dyDescent="0.3">
      <c r="A490" s="18"/>
      <c r="B490" s="18"/>
      <c r="C490" s="191"/>
      <c r="D490" s="191"/>
      <c r="E490" s="18"/>
      <c r="F490" s="18"/>
      <c r="G490" s="18"/>
      <c r="H490" s="18"/>
      <c r="I490" s="18"/>
      <c r="J490" s="18"/>
      <c r="K490" s="18"/>
      <c r="L490" s="18"/>
      <c r="M490" s="18"/>
      <c r="N490" s="18"/>
      <c r="O490" s="18"/>
      <c r="P490" s="18"/>
      <c r="Q490" s="18"/>
      <c r="R490" s="18"/>
      <c r="S490" s="18"/>
      <c r="T490" s="18"/>
      <c r="U490" s="18"/>
      <c r="V490" s="18"/>
      <c r="W490" s="18"/>
      <c r="X490" s="18"/>
      <c r="Y490" s="18"/>
      <c r="Z490" s="18"/>
      <c r="AA490" s="18"/>
      <c r="AB490" s="18"/>
      <c r="AC490" s="18"/>
      <c r="AD490" s="18"/>
      <c r="AE490" s="18"/>
      <c r="AF490" s="18"/>
      <c r="AG490" s="18"/>
    </row>
    <row r="491" spans="1:33" ht="16.5" customHeight="1" x14ac:dyDescent="0.3">
      <c r="A491" s="18"/>
      <c r="B491" s="18"/>
      <c r="C491" s="191"/>
      <c r="D491" s="191"/>
      <c r="E491" s="18"/>
      <c r="F491" s="18"/>
      <c r="G491" s="18"/>
      <c r="H491" s="18"/>
      <c r="I491" s="18"/>
      <c r="J491" s="18"/>
      <c r="K491" s="18"/>
      <c r="L491" s="18"/>
      <c r="M491" s="18"/>
      <c r="N491" s="18"/>
      <c r="O491" s="18"/>
      <c r="P491" s="18"/>
      <c r="Q491" s="18"/>
      <c r="R491" s="18"/>
      <c r="S491" s="18"/>
      <c r="T491" s="18"/>
      <c r="U491" s="18"/>
      <c r="V491" s="18"/>
      <c r="W491" s="18"/>
      <c r="X491" s="18"/>
      <c r="Y491" s="18"/>
      <c r="Z491" s="18"/>
      <c r="AA491" s="18"/>
      <c r="AB491" s="18"/>
      <c r="AC491" s="18"/>
      <c r="AD491" s="18"/>
      <c r="AE491" s="18"/>
      <c r="AF491" s="18"/>
      <c r="AG491" s="18"/>
    </row>
    <row r="492" spans="1:33" ht="16.5" customHeight="1" x14ac:dyDescent="0.3">
      <c r="A492" s="18"/>
      <c r="B492" s="18"/>
      <c r="C492" s="191"/>
      <c r="D492" s="191"/>
      <c r="E492" s="18"/>
      <c r="F492" s="18"/>
      <c r="G492" s="18"/>
      <c r="H492" s="18"/>
      <c r="I492" s="18"/>
      <c r="J492" s="18"/>
      <c r="K492" s="18"/>
      <c r="L492" s="18"/>
      <c r="M492" s="18"/>
      <c r="N492" s="18"/>
      <c r="O492" s="18"/>
      <c r="P492" s="18"/>
      <c r="Q492" s="18"/>
      <c r="R492" s="18"/>
      <c r="S492" s="18"/>
      <c r="T492" s="18"/>
      <c r="U492" s="18"/>
      <c r="V492" s="18"/>
      <c r="W492" s="18"/>
      <c r="X492" s="18"/>
      <c r="Y492" s="18"/>
      <c r="Z492" s="18"/>
      <c r="AA492" s="18"/>
      <c r="AB492" s="18"/>
      <c r="AC492" s="18"/>
      <c r="AD492" s="18"/>
      <c r="AE492" s="18"/>
      <c r="AF492" s="18"/>
      <c r="AG492" s="18"/>
    </row>
    <row r="493" spans="1:33" ht="16.5" customHeight="1" x14ac:dyDescent="0.3">
      <c r="A493" s="18"/>
      <c r="B493" s="18"/>
      <c r="C493" s="191"/>
      <c r="D493" s="191"/>
      <c r="E493" s="18"/>
      <c r="F493" s="18"/>
      <c r="G493" s="18"/>
      <c r="H493" s="18"/>
      <c r="I493" s="18"/>
      <c r="J493" s="18"/>
      <c r="K493" s="18"/>
      <c r="L493" s="18"/>
      <c r="M493" s="18"/>
      <c r="N493" s="18"/>
      <c r="O493" s="18"/>
      <c r="P493" s="18"/>
      <c r="Q493" s="18"/>
      <c r="R493" s="18"/>
      <c r="S493" s="18"/>
      <c r="T493" s="18"/>
      <c r="U493" s="18"/>
      <c r="V493" s="18"/>
      <c r="W493" s="18"/>
      <c r="X493" s="18"/>
      <c r="Y493" s="18"/>
      <c r="Z493" s="18"/>
      <c r="AA493" s="18"/>
      <c r="AB493" s="18"/>
      <c r="AC493" s="18"/>
      <c r="AD493" s="18"/>
      <c r="AE493" s="18"/>
      <c r="AF493" s="18"/>
      <c r="AG493" s="18"/>
    </row>
    <row r="494" spans="1:33" ht="16.5" customHeight="1" x14ac:dyDescent="0.3">
      <c r="A494" s="18"/>
      <c r="B494" s="18"/>
      <c r="C494" s="191"/>
      <c r="D494" s="191"/>
      <c r="E494" s="18"/>
      <c r="F494" s="18"/>
      <c r="G494" s="18"/>
      <c r="H494" s="18"/>
      <c r="I494" s="18"/>
      <c r="J494" s="18"/>
      <c r="K494" s="18"/>
      <c r="L494" s="18"/>
      <c r="M494" s="18"/>
      <c r="N494" s="18"/>
      <c r="O494" s="18"/>
      <c r="P494" s="18"/>
      <c r="Q494" s="18"/>
      <c r="R494" s="18"/>
      <c r="S494" s="18"/>
      <c r="T494" s="18"/>
      <c r="U494" s="18"/>
      <c r="V494" s="18"/>
      <c r="W494" s="18"/>
      <c r="X494" s="18"/>
      <c r="Y494" s="18"/>
      <c r="Z494" s="18"/>
      <c r="AA494" s="18"/>
      <c r="AB494" s="18"/>
      <c r="AC494" s="18"/>
      <c r="AD494" s="18"/>
      <c r="AE494" s="18"/>
      <c r="AF494" s="18"/>
      <c r="AG494" s="18"/>
    </row>
    <row r="495" spans="1:33" ht="16.5" customHeight="1" x14ac:dyDescent="0.3">
      <c r="A495" s="18"/>
      <c r="B495" s="18"/>
      <c r="C495" s="191"/>
      <c r="D495" s="191"/>
      <c r="E495" s="18"/>
      <c r="F495" s="18"/>
      <c r="G495" s="18"/>
      <c r="H495" s="18"/>
      <c r="I495" s="18"/>
      <c r="J495" s="18"/>
      <c r="K495" s="18"/>
      <c r="L495" s="18"/>
      <c r="M495" s="18"/>
      <c r="N495" s="18"/>
      <c r="O495" s="18"/>
      <c r="P495" s="18"/>
      <c r="Q495" s="18"/>
      <c r="R495" s="18"/>
      <c r="S495" s="18"/>
      <c r="T495" s="18"/>
      <c r="U495" s="18"/>
      <c r="V495" s="18"/>
      <c r="W495" s="18"/>
      <c r="X495" s="18"/>
      <c r="Y495" s="18"/>
      <c r="Z495" s="18"/>
      <c r="AA495" s="18"/>
      <c r="AB495" s="18"/>
      <c r="AC495" s="18"/>
      <c r="AD495" s="18"/>
      <c r="AE495" s="18"/>
      <c r="AF495" s="18"/>
      <c r="AG495" s="18"/>
    </row>
    <row r="496" spans="1:33" ht="16.5" customHeight="1" x14ac:dyDescent="0.3">
      <c r="A496" s="18"/>
      <c r="B496" s="18"/>
      <c r="C496" s="191"/>
      <c r="D496" s="191"/>
      <c r="E496" s="18"/>
      <c r="F496" s="18"/>
      <c r="G496" s="18"/>
      <c r="H496" s="18"/>
      <c r="I496" s="18"/>
      <c r="J496" s="18"/>
      <c r="K496" s="18"/>
      <c r="L496" s="18"/>
      <c r="M496" s="18"/>
      <c r="N496" s="18"/>
      <c r="O496" s="18"/>
      <c r="P496" s="18"/>
      <c r="Q496" s="18"/>
      <c r="R496" s="18"/>
      <c r="S496" s="18"/>
      <c r="T496" s="18"/>
      <c r="U496" s="18"/>
      <c r="V496" s="18"/>
      <c r="W496" s="18"/>
      <c r="X496" s="18"/>
      <c r="Y496" s="18"/>
      <c r="Z496" s="18"/>
      <c r="AA496" s="18"/>
      <c r="AB496" s="18"/>
      <c r="AC496" s="18"/>
      <c r="AD496" s="18"/>
      <c r="AE496" s="18"/>
      <c r="AF496" s="18"/>
      <c r="AG496" s="18"/>
    </row>
    <row r="497" spans="1:33" ht="16.5" customHeight="1" x14ac:dyDescent="0.3">
      <c r="A497" s="18"/>
      <c r="B497" s="18"/>
      <c r="C497" s="191"/>
      <c r="D497" s="191"/>
      <c r="E497" s="18"/>
      <c r="F497" s="18"/>
      <c r="G497" s="18"/>
      <c r="H497" s="18"/>
      <c r="I497" s="18"/>
      <c r="J497" s="18"/>
      <c r="K497" s="18"/>
      <c r="L497" s="18"/>
      <c r="M497" s="18"/>
      <c r="N497" s="18"/>
      <c r="O497" s="18"/>
      <c r="P497" s="18"/>
      <c r="Q497" s="18"/>
      <c r="R497" s="18"/>
      <c r="S497" s="18"/>
      <c r="T497" s="18"/>
      <c r="U497" s="18"/>
      <c r="V497" s="18"/>
      <c r="W497" s="18"/>
      <c r="X497" s="18"/>
      <c r="Y497" s="18"/>
      <c r="Z497" s="18"/>
      <c r="AA497" s="18"/>
      <c r="AB497" s="18"/>
      <c r="AC497" s="18"/>
      <c r="AD497" s="18"/>
      <c r="AE497" s="18"/>
      <c r="AF497" s="18"/>
      <c r="AG497" s="18"/>
    </row>
    <row r="498" spans="1:33" ht="16.5" customHeight="1" x14ac:dyDescent="0.3">
      <c r="A498" s="18"/>
      <c r="B498" s="18"/>
      <c r="C498" s="191"/>
      <c r="D498" s="191"/>
      <c r="E498" s="18"/>
      <c r="F498" s="18"/>
      <c r="G498" s="18"/>
      <c r="H498" s="18"/>
      <c r="I498" s="18"/>
      <c r="J498" s="18"/>
      <c r="K498" s="18"/>
      <c r="L498" s="18"/>
      <c r="M498" s="18"/>
      <c r="N498" s="18"/>
      <c r="O498" s="18"/>
      <c r="P498" s="18"/>
      <c r="Q498" s="18"/>
      <c r="R498" s="18"/>
      <c r="S498" s="18"/>
      <c r="T498" s="18"/>
      <c r="U498" s="18"/>
      <c r="V498" s="18"/>
      <c r="W498" s="18"/>
      <c r="X498" s="18"/>
      <c r="Y498" s="18"/>
      <c r="Z498" s="18"/>
      <c r="AA498" s="18"/>
      <c r="AB498" s="18"/>
      <c r="AC498" s="18"/>
      <c r="AD498" s="18"/>
      <c r="AE498" s="18"/>
      <c r="AF498" s="18"/>
      <c r="AG498" s="18"/>
    </row>
    <row r="499" spans="1:33" ht="16.5" customHeight="1" x14ac:dyDescent="0.3">
      <c r="A499" s="18"/>
      <c r="B499" s="18"/>
      <c r="C499" s="191"/>
      <c r="D499" s="191"/>
      <c r="E499" s="18"/>
      <c r="F499" s="18"/>
      <c r="G499" s="18"/>
      <c r="H499" s="18"/>
      <c r="I499" s="18"/>
      <c r="J499" s="18"/>
      <c r="K499" s="18"/>
      <c r="L499" s="18"/>
      <c r="M499" s="18"/>
      <c r="N499" s="18"/>
      <c r="O499" s="18"/>
      <c r="P499" s="18"/>
      <c r="Q499" s="18"/>
      <c r="R499" s="18"/>
      <c r="S499" s="18"/>
      <c r="T499" s="18"/>
      <c r="U499" s="18"/>
      <c r="V499" s="18"/>
      <c r="W499" s="18"/>
      <c r="X499" s="18"/>
      <c r="Y499" s="18"/>
      <c r="Z499" s="18"/>
      <c r="AA499" s="18"/>
      <c r="AB499" s="18"/>
      <c r="AC499" s="18"/>
      <c r="AD499" s="18"/>
      <c r="AE499" s="18"/>
      <c r="AF499" s="18"/>
      <c r="AG499" s="18"/>
    </row>
    <row r="500" spans="1:33" ht="16.5" customHeight="1" x14ac:dyDescent="0.3">
      <c r="A500" s="18"/>
      <c r="B500" s="18"/>
      <c r="C500" s="191"/>
      <c r="D500" s="191"/>
      <c r="E500" s="18"/>
      <c r="F500" s="18"/>
      <c r="G500" s="18"/>
      <c r="H500" s="18"/>
      <c r="I500" s="18"/>
      <c r="J500" s="18"/>
      <c r="K500" s="18"/>
      <c r="L500" s="18"/>
      <c r="M500" s="18"/>
      <c r="N500" s="18"/>
      <c r="O500" s="18"/>
      <c r="P500" s="18"/>
      <c r="Q500" s="18"/>
      <c r="R500" s="18"/>
      <c r="S500" s="18"/>
      <c r="T500" s="18"/>
      <c r="U500" s="18"/>
      <c r="V500" s="18"/>
      <c r="W500" s="18"/>
      <c r="X500" s="18"/>
      <c r="Y500" s="18"/>
      <c r="Z500" s="18"/>
      <c r="AA500" s="18"/>
      <c r="AB500" s="18"/>
      <c r="AC500" s="18"/>
      <c r="AD500" s="18"/>
      <c r="AE500" s="18"/>
      <c r="AF500" s="18"/>
      <c r="AG500" s="18"/>
    </row>
    <row r="501" spans="1:33" ht="16.5" customHeight="1" x14ac:dyDescent="0.3">
      <c r="A501" s="18"/>
      <c r="B501" s="18"/>
      <c r="C501" s="191"/>
      <c r="D501" s="191"/>
      <c r="E501" s="18"/>
      <c r="F501" s="18"/>
      <c r="G501" s="18"/>
      <c r="H501" s="18"/>
      <c r="I501" s="18"/>
      <c r="J501" s="18"/>
      <c r="K501" s="18"/>
      <c r="L501" s="18"/>
      <c r="M501" s="18"/>
      <c r="N501" s="18"/>
      <c r="O501" s="18"/>
      <c r="P501" s="18"/>
      <c r="Q501" s="18"/>
      <c r="R501" s="18"/>
      <c r="S501" s="18"/>
      <c r="T501" s="18"/>
      <c r="U501" s="18"/>
      <c r="V501" s="18"/>
      <c r="W501" s="18"/>
      <c r="X501" s="18"/>
      <c r="Y501" s="18"/>
      <c r="Z501" s="18"/>
      <c r="AA501" s="18"/>
      <c r="AB501" s="18"/>
      <c r="AC501" s="18"/>
      <c r="AD501" s="18"/>
      <c r="AE501" s="18"/>
      <c r="AF501" s="18"/>
      <c r="AG501" s="18"/>
    </row>
    <row r="502" spans="1:33" ht="16.5" customHeight="1" x14ac:dyDescent="0.3">
      <c r="A502" s="18"/>
      <c r="B502" s="18"/>
      <c r="C502" s="191"/>
      <c r="D502" s="191"/>
      <c r="E502" s="18"/>
      <c r="F502" s="18"/>
      <c r="G502" s="18"/>
      <c r="H502" s="18"/>
      <c r="I502" s="18"/>
      <c r="J502" s="18"/>
      <c r="K502" s="18"/>
      <c r="L502" s="18"/>
      <c r="M502" s="18"/>
      <c r="N502" s="18"/>
      <c r="O502" s="18"/>
      <c r="P502" s="18"/>
      <c r="Q502" s="18"/>
      <c r="R502" s="18"/>
      <c r="S502" s="18"/>
      <c r="T502" s="18"/>
      <c r="U502" s="18"/>
      <c r="V502" s="18"/>
      <c r="W502" s="18"/>
      <c r="X502" s="18"/>
      <c r="Y502" s="18"/>
      <c r="Z502" s="18"/>
      <c r="AA502" s="18"/>
      <c r="AB502" s="18"/>
      <c r="AC502" s="18"/>
      <c r="AD502" s="18"/>
      <c r="AE502" s="18"/>
      <c r="AF502" s="18"/>
      <c r="AG502" s="18"/>
    </row>
    <row r="503" spans="1:33" ht="16.5" customHeight="1" x14ac:dyDescent="0.3">
      <c r="A503" s="18"/>
      <c r="B503" s="18"/>
      <c r="C503" s="191"/>
      <c r="D503" s="191"/>
      <c r="E503" s="18"/>
      <c r="F503" s="18"/>
      <c r="G503" s="18"/>
      <c r="H503" s="18"/>
      <c r="I503" s="18"/>
      <c r="J503" s="18"/>
      <c r="K503" s="18"/>
      <c r="L503" s="18"/>
      <c r="M503" s="18"/>
      <c r="N503" s="18"/>
      <c r="O503" s="18"/>
      <c r="P503" s="18"/>
      <c r="Q503" s="18"/>
      <c r="R503" s="18"/>
      <c r="S503" s="18"/>
      <c r="T503" s="18"/>
      <c r="U503" s="18"/>
      <c r="V503" s="18"/>
      <c r="W503" s="18"/>
      <c r="X503" s="18"/>
      <c r="Y503" s="18"/>
      <c r="Z503" s="18"/>
      <c r="AA503" s="18"/>
      <c r="AB503" s="18"/>
      <c r="AC503" s="18"/>
      <c r="AD503" s="18"/>
      <c r="AE503" s="18"/>
      <c r="AF503" s="18"/>
      <c r="AG503" s="18"/>
    </row>
    <row r="504" spans="1:33" ht="16.5" customHeight="1" x14ac:dyDescent="0.3">
      <c r="A504" s="18"/>
      <c r="B504" s="18"/>
      <c r="C504" s="191"/>
      <c r="D504" s="191"/>
      <c r="E504" s="18"/>
      <c r="F504" s="18"/>
      <c r="G504" s="18"/>
      <c r="H504" s="18"/>
      <c r="I504" s="18"/>
      <c r="J504" s="18"/>
      <c r="K504" s="18"/>
      <c r="L504" s="18"/>
      <c r="M504" s="18"/>
      <c r="N504" s="18"/>
      <c r="O504" s="18"/>
      <c r="P504" s="18"/>
      <c r="Q504" s="18"/>
      <c r="R504" s="18"/>
      <c r="S504" s="18"/>
      <c r="T504" s="18"/>
      <c r="U504" s="18"/>
      <c r="V504" s="18"/>
      <c r="W504" s="18"/>
      <c r="X504" s="18"/>
      <c r="Y504" s="18"/>
      <c r="Z504" s="18"/>
      <c r="AA504" s="18"/>
      <c r="AB504" s="18"/>
      <c r="AC504" s="18"/>
      <c r="AD504" s="18"/>
      <c r="AE504" s="18"/>
      <c r="AF504" s="18"/>
      <c r="AG504" s="18"/>
    </row>
    <row r="505" spans="1:33" ht="16.5" customHeight="1" x14ac:dyDescent="0.3">
      <c r="A505" s="18"/>
      <c r="B505" s="18"/>
      <c r="C505" s="191"/>
      <c r="D505" s="191"/>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row>
    <row r="506" spans="1:33" ht="16.5" customHeight="1" x14ac:dyDescent="0.3">
      <c r="A506" s="18"/>
      <c r="B506" s="18"/>
      <c r="C506" s="191"/>
      <c r="D506" s="191"/>
      <c r="E506" s="18"/>
      <c r="F506" s="18"/>
      <c r="G506" s="18"/>
      <c r="H506" s="18"/>
      <c r="I506" s="18"/>
      <c r="J506" s="18"/>
      <c r="K506" s="18"/>
      <c r="L506" s="18"/>
      <c r="M506" s="18"/>
      <c r="N506" s="18"/>
      <c r="O506" s="18"/>
      <c r="P506" s="18"/>
      <c r="Q506" s="18"/>
      <c r="R506" s="18"/>
      <c r="S506" s="18"/>
      <c r="T506" s="18"/>
      <c r="U506" s="18"/>
      <c r="V506" s="18"/>
      <c r="W506" s="18"/>
      <c r="X506" s="18"/>
      <c r="Y506" s="18"/>
      <c r="Z506" s="18"/>
      <c r="AA506" s="18"/>
      <c r="AB506" s="18"/>
      <c r="AC506" s="18"/>
      <c r="AD506" s="18"/>
      <c r="AE506" s="18"/>
      <c r="AF506" s="18"/>
      <c r="AG506" s="18"/>
    </row>
    <row r="507" spans="1:33" ht="16.5" customHeight="1" x14ac:dyDescent="0.3">
      <c r="A507" s="18"/>
      <c r="B507" s="18"/>
      <c r="C507" s="191"/>
      <c r="D507" s="191"/>
      <c r="E507" s="18"/>
      <c r="F507" s="18"/>
      <c r="G507" s="18"/>
      <c r="H507" s="18"/>
      <c r="I507" s="18"/>
      <c r="J507" s="18"/>
      <c r="K507" s="18"/>
      <c r="L507" s="18"/>
      <c r="M507" s="18"/>
      <c r="N507" s="18"/>
      <c r="O507" s="18"/>
      <c r="P507" s="18"/>
      <c r="Q507" s="18"/>
      <c r="R507" s="18"/>
      <c r="S507" s="18"/>
      <c r="T507" s="18"/>
      <c r="U507" s="18"/>
      <c r="V507" s="18"/>
      <c r="W507" s="18"/>
      <c r="X507" s="18"/>
      <c r="Y507" s="18"/>
      <c r="Z507" s="18"/>
      <c r="AA507" s="18"/>
      <c r="AB507" s="18"/>
      <c r="AC507" s="18"/>
      <c r="AD507" s="18"/>
      <c r="AE507" s="18"/>
      <c r="AF507" s="18"/>
      <c r="AG507" s="18"/>
    </row>
    <row r="508" spans="1:33" ht="16.5" customHeight="1" x14ac:dyDescent="0.3">
      <c r="A508" s="18"/>
      <c r="B508" s="18"/>
      <c r="C508" s="191"/>
      <c r="D508" s="191"/>
      <c r="E508" s="18"/>
      <c r="F508" s="18"/>
      <c r="G508" s="18"/>
      <c r="H508" s="18"/>
      <c r="I508" s="18"/>
      <c r="J508" s="18"/>
      <c r="K508" s="18"/>
      <c r="L508" s="18"/>
      <c r="M508" s="18"/>
      <c r="N508" s="18"/>
      <c r="O508" s="18"/>
      <c r="P508" s="18"/>
      <c r="Q508" s="18"/>
      <c r="R508" s="18"/>
      <c r="S508" s="18"/>
      <c r="T508" s="18"/>
      <c r="U508" s="18"/>
      <c r="V508" s="18"/>
      <c r="W508" s="18"/>
      <c r="X508" s="18"/>
      <c r="Y508" s="18"/>
      <c r="Z508" s="18"/>
      <c r="AA508" s="18"/>
      <c r="AB508" s="18"/>
      <c r="AC508" s="18"/>
      <c r="AD508" s="18"/>
      <c r="AE508" s="18"/>
      <c r="AF508" s="18"/>
      <c r="AG508" s="18"/>
    </row>
    <row r="509" spans="1:33" ht="16.5" customHeight="1" x14ac:dyDescent="0.3">
      <c r="A509" s="18"/>
      <c r="B509" s="18"/>
      <c r="C509" s="191"/>
      <c r="D509" s="191"/>
      <c r="E509" s="18"/>
      <c r="F509" s="18"/>
      <c r="G509" s="18"/>
      <c r="H509" s="18"/>
      <c r="I509" s="18"/>
      <c r="J509" s="18"/>
      <c r="K509" s="18"/>
      <c r="L509" s="18"/>
      <c r="M509" s="18"/>
      <c r="N509" s="18"/>
      <c r="O509" s="18"/>
      <c r="P509" s="18"/>
      <c r="Q509" s="18"/>
      <c r="R509" s="18"/>
      <c r="S509" s="18"/>
      <c r="T509" s="18"/>
      <c r="U509" s="18"/>
      <c r="V509" s="18"/>
      <c r="W509" s="18"/>
      <c r="X509" s="18"/>
      <c r="Y509" s="18"/>
      <c r="Z509" s="18"/>
      <c r="AA509" s="18"/>
      <c r="AB509" s="18"/>
      <c r="AC509" s="18"/>
      <c r="AD509" s="18"/>
      <c r="AE509" s="18"/>
      <c r="AF509" s="18"/>
      <c r="AG509" s="18"/>
    </row>
    <row r="510" spans="1:33" ht="16.5" customHeight="1" x14ac:dyDescent="0.3">
      <c r="A510" s="18"/>
      <c r="B510" s="18"/>
      <c r="C510" s="191"/>
      <c r="D510" s="191"/>
      <c r="E510" s="18"/>
      <c r="F510" s="18"/>
      <c r="G510" s="18"/>
      <c r="H510" s="18"/>
      <c r="I510" s="18"/>
      <c r="J510" s="18"/>
      <c r="K510" s="18"/>
      <c r="L510" s="18"/>
      <c r="M510" s="18"/>
      <c r="N510" s="18"/>
      <c r="O510" s="18"/>
      <c r="P510" s="18"/>
      <c r="Q510" s="18"/>
      <c r="R510" s="18"/>
      <c r="S510" s="18"/>
      <c r="T510" s="18"/>
      <c r="U510" s="18"/>
      <c r="V510" s="18"/>
      <c r="W510" s="18"/>
      <c r="X510" s="18"/>
      <c r="Y510" s="18"/>
      <c r="Z510" s="18"/>
      <c r="AA510" s="18"/>
      <c r="AB510" s="18"/>
      <c r="AC510" s="18"/>
      <c r="AD510" s="18"/>
      <c r="AE510" s="18"/>
      <c r="AF510" s="18"/>
      <c r="AG510" s="18"/>
    </row>
    <row r="511" spans="1:33" ht="16.5" customHeight="1" x14ac:dyDescent="0.3">
      <c r="A511" s="18"/>
      <c r="B511" s="18"/>
      <c r="C511" s="191"/>
      <c r="D511" s="191"/>
      <c r="E511" s="18"/>
      <c r="F511" s="18"/>
      <c r="G511" s="18"/>
      <c r="H511" s="18"/>
      <c r="I511" s="18"/>
      <c r="J511" s="18"/>
      <c r="K511" s="18"/>
      <c r="L511" s="18"/>
      <c r="M511" s="18"/>
      <c r="N511" s="18"/>
      <c r="O511" s="18"/>
      <c r="P511" s="18"/>
      <c r="Q511" s="18"/>
      <c r="R511" s="18"/>
      <c r="S511" s="18"/>
      <c r="T511" s="18"/>
      <c r="U511" s="18"/>
      <c r="V511" s="18"/>
      <c r="W511" s="18"/>
      <c r="X511" s="18"/>
      <c r="Y511" s="18"/>
      <c r="Z511" s="18"/>
      <c r="AA511" s="18"/>
      <c r="AB511" s="18"/>
      <c r="AC511" s="18"/>
      <c r="AD511" s="18"/>
      <c r="AE511" s="18"/>
      <c r="AF511" s="18"/>
      <c r="AG511" s="18"/>
    </row>
    <row r="512" spans="1:33" ht="16.5" customHeight="1" x14ac:dyDescent="0.3">
      <c r="A512" s="18"/>
      <c r="B512" s="18"/>
      <c r="C512" s="191"/>
      <c r="D512" s="191"/>
      <c r="E512" s="18"/>
      <c r="F512" s="18"/>
      <c r="G512" s="18"/>
      <c r="H512" s="18"/>
      <c r="I512" s="18"/>
      <c r="J512" s="18"/>
      <c r="K512" s="18"/>
      <c r="L512" s="18"/>
      <c r="M512" s="18"/>
      <c r="N512" s="18"/>
      <c r="O512" s="18"/>
      <c r="P512" s="18"/>
      <c r="Q512" s="18"/>
      <c r="R512" s="18"/>
      <c r="S512" s="18"/>
      <c r="T512" s="18"/>
      <c r="U512" s="18"/>
      <c r="V512" s="18"/>
      <c r="W512" s="18"/>
      <c r="X512" s="18"/>
      <c r="Y512" s="18"/>
      <c r="Z512" s="18"/>
      <c r="AA512" s="18"/>
      <c r="AB512" s="18"/>
      <c r="AC512" s="18"/>
      <c r="AD512" s="18"/>
      <c r="AE512" s="18"/>
      <c r="AF512" s="18"/>
      <c r="AG512" s="18"/>
    </row>
    <row r="513" spans="1:33" ht="16.5" customHeight="1" x14ac:dyDescent="0.3">
      <c r="A513" s="18"/>
      <c r="B513" s="18"/>
      <c r="C513" s="191"/>
      <c r="D513" s="191"/>
      <c r="E513" s="18"/>
      <c r="F513" s="18"/>
      <c r="G513" s="18"/>
      <c r="H513" s="18"/>
      <c r="I513" s="18"/>
      <c r="J513" s="18"/>
      <c r="K513" s="18"/>
      <c r="L513" s="18"/>
      <c r="M513" s="18"/>
      <c r="N513" s="18"/>
      <c r="O513" s="18"/>
      <c r="P513" s="18"/>
      <c r="Q513" s="18"/>
      <c r="R513" s="18"/>
      <c r="S513" s="18"/>
      <c r="T513" s="18"/>
      <c r="U513" s="18"/>
      <c r="V513" s="18"/>
      <c r="W513" s="18"/>
      <c r="X513" s="18"/>
      <c r="Y513" s="18"/>
      <c r="Z513" s="18"/>
      <c r="AA513" s="18"/>
      <c r="AB513" s="18"/>
      <c r="AC513" s="18"/>
      <c r="AD513" s="18"/>
      <c r="AE513" s="18"/>
      <c r="AF513" s="18"/>
      <c r="AG513" s="18"/>
    </row>
    <row r="514" spans="1:33" ht="16.5" customHeight="1" x14ac:dyDescent="0.3">
      <c r="A514" s="18"/>
      <c r="B514" s="18"/>
      <c r="C514" s="191"/>
      <c r="D514" s="191"/>
      <c r="E514" s="18"/>
      <c r="F514" s="18"/>
      <c r="G514" s="18"/>
      <c r="H514" s="18"/>
      <c r="I514" s="18"/>
      <c r="J514" s="18"/>
      <c r="K514" s="18"/>
      <c r="L514" s="18"/>
      <c r="M514" s="18"/>
      <c r="N514" s="18"/>
      <c r="O514" s="18"/>
      <c r="P514" s="18"/>
      <c r="Q514" s="18"/>
      <c r="R514" s="18"/>
      <c r="S514" s="18"/>
      <c r="T514" s="18"/>
      <c r="U514" s="18"/>
      <c r="V514" s="18"/>
      <c r="W514" s="18"/>
      <c r="X514" s="18"/>
      <c r="Y514" s="18"/>
      <c r="Z514" s="18"/>
      <c r="AA514" s="18"/>
      <c r="AB514" s="18"/>
      <c r="AC514" s="18"/>
      <c r="AD514" s="18"/>
      <c r="AE514" s="18"/>
      <c r="AF514" s="18"/>
      <c r="AG514" s="18"/>
    </row>
    <row r="515" spans="1:33" ht="16.5" customHeight="1" x14ac:dyDescent="0.3">
      <c r="A515" s="18"/>
      <c r="B515" s="18"/>
      <c r="C515" s="191"/>
      <c r="D515" s="191"/>
      <c r="E515" s="18"/>
      <c r="F515" s="18"/>
      <c r="G515" s="18"/>
      <c r="H515" s="18"/>
      <c r="I515" s="18"/>
      <c r="J515" s="18"/>
      <c r="K515" s="18"/>
      <c r="L515" s="18"/>
      <c r="M515" s="18"/>
      <c r="N515" s="18"/>
      <c r="O515" s="18"/>
      <c r="P515" s="18"/>
      <c r="Q515" s="18"/>
      <c r="R515" s="18"/>
      <c r="S515" s="18"/>
      <c r="T515" s="18"/>
      <c r="U515" s="18"/>
      <c r="V515" s="18"/>
      <c r="W515" s="18"/>
      <c r="X515" s="18"/>
      <c r="Y515" s="18"/>
      <c r="Z515" s="18"/>
      <c r="AA515" s="18"/>
      <c r="AB515" s="18"/>
      <c r="AC515" s="18"/>
      <c r="AD515" s="18"/>
      <c r="AE515" s="18"/>
      <c r="AF515" s="18"/>
      <c r="AG515" s="18"/>
    </row>
    <row r="516" spans="1:33" ht="16.5" customHeight="1" x14ac:dyDescent="0.3">
      <c r="A516" s="18"/>
      <c r="B516" s="18"/>
      <c r="C516" s="191"/>
      <c r="D516" s="191"/>
      <c r="E516" s="18"/>
      <c r="F516" s="18"/>
      <c r="G516" s="18"/>
      <c r="H516" s="18"/>
      <c r="I516" s="18"/>
      <c r="J516" s="18"/>
      <c r="K516" s="18"/>
      <c r="L516" s="18"/>
      <c r="M516" s="18"/>
      <c r="N516" s="18"/>
      <c r="O516" s="18"/>
      <c r="P516" s="18"/>
      <c r="Q516" s="18"/>
      <c r="R516" s="18"/>
      <c r="S516" s="18"/>
      <c r="T516" s="18"/>
      <c r="U516" s="18"/>
      <c r="V516" s="18"/>
      <c r="W516" s="18"/>
      <c r="X516" s="18"/>
      <c r="Y516" s="18"/>
      <c r="Z516" s="18"/>
      <c r="AA516" s="18"/>
      <c r="AB516" s="18"/>
      <c r="AC516" s="18"/>
      <c r="AD516" s="18"/>
      <c r="AE516" s="18"/>
      <c r="AF516" s="18"/>
      <c r="AG516" s="18"/>
    </row>
    <row r="517" spans="1:33" ht="16.5" customHeight="1" x14ac:dyDescent="0.3">
      <c r="A517" s="18"/>
      <c r="B517" s="18"/>
      <c r="C517" s="191"/>
      <c r="D517" s="191"/>
      <c r="E517" s="18"/>
      <c r="F517" s="18"/>
      <c r="G517" s="18"/>
      <c r="H517" s="18"/>
      <c r="I517" s="18"/>
      <c r="J517" s="18"/>
      <c r="K517" s="18"/>
      <c r="L517" s="18"/>
      <c r="M517" s="18"/>
      <c r="N517" s="18"/>
      <c r="O517" s="18"/>
      <c r="P517" s="18"/>
      <c r="Q517" s="18"/>
      <c r="R517" s="18"/>
      <c r="S517" s="18"/>
      <c r="T517" s="18"/>
      <c r="U517" s="18"/>
      <c r="V517" s="18"/>
      <c r="W517" s="18"/>
      <c r="X517" s="18"/>
      <c r="Y517" s="18"/>
      <c r="Z517" s="18"/>
      <c r="AA517" s="18"/>
      <c r="AB517" s="18"/>
      <c r="AC517" s="18"/>
      <c r="AD517" s="18"/>
      <c r="AE517" s="18"/>
      <c r="AF517" s="18"/>
      <c r="AG517" s="18"/>
    </row>
    <row r="518" spans="1:33" ht="16.5" customHeight="1" x14ac:dyDescent="0.3">
      <c r="A518" s="18"/>
      <c r="B518" s="18"/>
      <c r="C518" s="191"/>
      <c r="D518" s="191"/>
      <c r="E518" s="18"/>
      <c r="F518" s="18"/>
      <c r="G518" s="18"/>
      <c r="H518" s="18"/>
      <c r="I518" s="18"/>
      <c r="J518" s="18"/>
      <c r="K518" s="18"/>
      <c r="L518" s="18"/>
      <c r="M518" s="18"/>
      <c r="N518" s="18"/>
      <c r="O518" s="18"/>
      <c r="P518" s="18"/>
      <c r="Q518" s="18"/>
      <c r="R518" s="18"/>
      <c r="S518" s="18"/>
      <c r="T518" s="18"/>
      <c r="U518" s="18"/>
      <c r="V518" s="18"/>
      <c r="W518" s="18"/>
      <c r="X518" s="18"/>
      <c r="Y518" s="18"/>
      <c r="Z518" s="18"/>
      <c r="AA518" s="18"/>
      <c r="AB518" s="18"/>
      <c r="AC518" s="18"/>
      <c r="AD518" s="18"/>
      <c r="AE518" s="18"/>
      <c r="AF518" s="18"/>
      <c r="AG518" s="18"/>
    </row>
    <row r="519" spans="1:33" ht="16.5" customHeight="1" x14ac:dyDescent="0.3">
      <c r="A519" s="18"/>
      <c r="B519" s="18"/>
      <c r="C519" s="191"/>
      <c r="D519" s="191"/>
      <c r="E519" s="18"/>
      <c r="F519" s="18"/>
      <c r="G519" s="18"/>
      <c r="H519" s="18"/>
      <c r="I519" s="18"/>
      <c r="J519" s="18"/>
      <c r="K519" s="18"/>
      <c r="L519" s="18"/>
      <c r="M519" s="18"/>
      <c r="N519" s="18"/>
      <c r="O519" s="18"/>
      <c r="P519" s="18"/>
      <c r="Q519" s="18"/>
      <c r="R519" s="18"/>
      <c r="S519" s="18"/>
      <c r="T519" s="18"/>
      <c r="U519" s="18"/>
      <c r="V519" s="18"/>
      <c r="W519" s="18"/>
      <c r="X519" s="18"/>
      <c r="Y519" s="18"/>
      <c r="Z519" s="18"/>
      <c r="AA519" s="18"/>
      <c r="AB519" s="18"/>
      <c r="AC519" s="18"/>
      <c r="AD519" s="18"/>
      <c r="AE519" s="18"/>
      <c r="AF519" s="18"/>
      <c r="AG519" s="18"/>
    </row>
    <row r="520" spans="1:33" ht="16.5" customHeight="1" x14ac:dyDescent="0.3">
      <c r="A520" s="18"/>
      <c r="B520" s="18"/>
      <c r="C520" s="191"/>
      <c r="D520" s="191"/>
      <c r="E520" s="18"/>
      <c r="F520" s="18"/>
      <c r="G520" s="18"/>
      <c r="H520" s="18"/>
      <c r="I520" s="18"/>
      <c r="J520" s="18"/>
      <c r="K520" s="18"/>
      <c r="L520" s="18"/>
      <c r="M520" s="18"/>
      <c r="N520" s="18"/>
      <c r="O520" s="18"/>
      <c r="P520" s="18"/>
      <c r="Q520" s="18"/>
      <c r="R520" s="18"/>
      <c r="S520" s="18"/>
      <c r="T520" s="18"/>
      <c r="U520" s="18"/>
      <c r="V520" s="18"/>
      <c r="W520" s="18"/>
      <c r="X520" s="18"/>
      <c r="Y520" s="18"/>
      <c r="Z520" s="18"/>
      <c r="AA520" s="18"/>
      <c r="AB520" s="18"/>
      <c r="AC520" s="18"/>
      <c r="AD520" s="18"/>
      <c r="AE520" s="18"/>
      <c r="AF520" s="18"/>
      <c r="AG520" s="18"/>
    </row>
    <row r="521" spans="1:33" ht="16.5" customHeight="1" x14ac:dyDescent="0.3">
      <c r="A521" s="18"/>
      <c r="B521" s="18"/>
      <c r="C521" s="191"/>
      <c r="D521" s="191"/>
      <c r="E521" s="18"/>
      <c r="F521" s="18"/>
      <c r="G521" s="18"/>
      <c r="H521" s="18"/>
      <c r="I521" s="18"/>
      <c r="J521" s="18"/>
      <c r="K521" s="18"/>
      <c r="L521" s="18"/>
      <c r="M521" s="18"/>
      <c r="N521" s="18"/>
      <c r="O521" s="18"/>
      <c r="P521" s="18"/>
      <c r="Q521" s="18"/>
      <c r="R521" s="18"/>
      <c r="S521" s="18"/>
      <c r="T521" s="18"/>
      <c r="U521" s="18"/>
      <c r="V521" s="18"/>
      <c r="W521" s="18"/>
      <c r="X521" s="18"/>
      <c r="Y521" s="18"/>
      <c r="Z521" s="18"/>
      <c r="AA521" s="18"/>
      <c r="AB521" s="18"/>
      <c r="AC521" s="18"/>
      <c r="AD521" s="18"/>
      <c r="AE521" s="18"/>
      <c r="AF521" s="18"/>
      <c r="AG521" s="18"/>
    </row>
    <row r="522" spans="1:33" ht="16.5" customHeight="1" x14ac:dyDescent="0.3">
      <c r="A522" s="18"/>
      <c r="B522" s="18"/>
      <c r="C522" s="191"/>
      <c r="D522" s="191"/>
      <c r="E522" s="18"/>
      <c r="F522" s="18"/>
      <c r="G522" s="18"/>
      <c r="H522" s="18"/>
      <c r="I522" s="18"/>
      <c r="J522" s="18"/>
      <c r="K522" s="18"/>
      <c r="L522" s="18"/>
      <c r="M522" s="18"/>
      <c r="N522" s="18"/>
      <c r="O522" s="18"/>
      <c r="P522" s="18"/>
      <c r="Q522" s="18"/>
      <c r="R522" s="18"/>
      <c r="S522" s="18"/>
      <c r="T522" s="18"/>
      <c r="U522" s="18"/>
      <c r="V522" s="18"/>
      <c r="W522" s="18"/>
      <c r="X522" s="18"/>
      <c r="Y522" s="18"/>
      <c r="Z522" s="18"/>
      <c r="AA522" s="18"/>
      <c r="AB522" s="18"/>
      <c r="AC522" s="18"/>
      <c r="AD522" s="18"/>
      <c r="AE522" s="18"/>
      <c r="AF522" s="18"/>
      <c r="AG522" s="18"/>
    </row>
    <row r="523" spans="1:33" ht="16.5" customHeight="1" x14ac:dyDescent="0.3">
      <c r="A523" s="18"/>
      <c r="B523" s="18"/>
      <c r="C523" s="191"/>
      <c r="D523" s="191"/>
      <c r="E523" s="18"/>
      <c r="F523" s="18"/>
      <c r="G523" s="18"/>
      <c r="H523" s="18"/>
      <c r="I523" s="18"/>
      <c r="J523" s="18"/>
      <c r="K523" s="18"/>
      <c r="L523" s="18"/>
      <c r="M523" s="18"/>
      <c r="N523" s="18"/>
      <c r="O523" s="18"/>
      <c r="P523" s="18"/>
      <c r="Q523" s="18"/>
      <c r="R523" s="18"/>
      <c r="S523" s="18"/>
      <c r="T523" s="18"/>
      <c r="U523" s="18"/>
      <c r="V523" s="18"/>
      <c r="W523" s="18"/>
      <c r="X523" s="18"/>
      <c r="Y523" s="18"/>
      <c r="Z523" s="18"/>
      <c r="AA523" s="18"/>
      <c r="AB523" s="18"/>
      <c r="AC523" s="18"/>
      <c r="AD523" s="18"/>
      <c r="AE523" s="18"/>
      <c r="AF523" s="18"/>
      <c r="AG523" s="18"/>
    </row>
    <row r="524" spans="1:33" ht="16.5" customHeight="1" x14ac:dyDescent="0.3">
      <c r="A524" s="18"/>
      <c r="B524" s="18"/>
      <c r="C524" s="191"/>
      <c r="D524" s="191"/>
      <c r="E524" s="18"/>
      <c r="F524" s="18"/>
      <c r="G524" s="18"/>
      <c r="H524" s="18"/>
      <c r="I524" s="18"/>
      <c r="J524" s="18"/>
      <c r="K524" s="18"/>
      <c r="L524" s="18"/>
      <c r="M524" s="18"/>
      <c r="N524" s="18"/>
      <c r="O524" s="18"/>
      <c r="P524" s="18"/>
      <c r="Q524" s="18"/>
      <c r="R524" s="18"/>
      <c r="S524" s="18"/>
      <c r="T524" s="18"/>
      <c r="U524" s="18"/>
      <c r="V524" s="18"/>
      <c r="W524" s="18"/>
      <c r="X524" s="18"/>
      <c r="Y524" s="18"/>
      <c r="Z524" s="18"/>
      <c r="AA524" s="18"/>
      <c r="AB524" s="18"/>
      <c r="AC524" s="18"/>
      <c r="AD524" s="18"/>
      <c r="AE524" s="18"/>
      <c r="AF524" s="18"/>
      <c r="AG524" s="18"/>
    </row>
    <row r="525" spans="1:33" ht="16.5" customHeight="1" x14ac:dyDescent="0.3">
      <c r="A525" s="18"/>
      <c r="B525" s="18"/>
      <c r="C525" s="191"/>
      <c r="D525" s="191"/>
      <c r="E525" s="18"/>
      <c r="F525" s="18"/>
      <c r="G525" s="18"/>
      <c r="H525" s="18"/>
      <c r="I525" s="18"/>
      <c r="J525" s="18"/>
      <c r="K525" s="18"/>
      <c r="L525" s="18"/>
      <c r="M525" s="18"/>
      <c r="N525" s="18"/>
      <c r="O525" s="18"/>
      <c r="P525" s="18"/>
      <c r="Q525" s="18"/>
      <c r="R525" s="18"/>
      <c r="S525" s="18"/>
      <c r="T525" s="18"/>
      <c r="U525" s="18"/>
      <c r="V525" s="18"/>
      <c r="W525" s="18"/>
      <c r="X525" s="18"/>
      <c r="Y525" s="18"/>
      <c r="Z525" s="18"/>
      <c r="AA525" s="18"/>
      <c r="AB525" s="18"/>
      <c r="AC525" s="18"/>
      <c r="AD525" s="18"/>
      <c r="AE525" s="18"/>
      <c r="AF525" s="18"/>
      <c r="AG525" s="18"/>
    </row>
    <row r="526" spans="1:33" ht="16.5" customHeight="1" x14ac:dyDescent="0.3">
      <c r="A526" s="18"/>
      <c r="B526" s="18"/>
      <c r="C526" s="191"/>
      <c r="D526" s="191"/>
      <c r="E526" s="18"/>
      <c r="F526" s="18"/>
      <c r="G526" s="18"/>
      <c r="H526" s="18"/>
      <c r="I526" s="18"/>
      <c r="J526" s="18"/>
      <c r="K526" s="18"/>
      <c r="L526" s="18"/>
      <c r="M526" s="18"/>
      <c r="N526" s="18"/>
      <c r="O526" s="18"/>
      <c r="P526" s="18"/>
      <c r="Q526" s="18"/>
      <c r="R526" s="18"/>
      <c r="S526" s="18"/>
      <c r="T526" s="18"/>
      <c r="U526" s="18"/>
      <c r="V526" s="18"/>
      <c r="W526" s="18"/>
      <c r="X526" s="18"/>
      <c r="Y526" s="18"/>
      <c r="Z526" s="18"/>
      <c r="AA526" s="18"/>
      <c r="AB526" s="18"/>
      <c r="AC526" s="18"/>
      <c r="AD526" s="18"/>
      <c r="AE526" s="18"/>
      <c r="AF526" s="18"/>
      <c r="AG526" s="18"/>
    </row>
    <row r="527" spans="1:33" ht="16.5" customHeight="1" x14ac:dyDescent="0.3">
      <c r="A527" s="18"/>
      <c r="B527" s="18"/>
      <c r="C527" s="191"/>
      <c r="D527" s="191"/>
      <c r="E527" s="18"/>
      <c r="F527" s="18"/>
      <c r="G527" s="18"/>
      <c r="H527" s="18"/>
      <c r="I527" s="18"/>
      <c r="J527" s="18"/>
      <c r="K527" s="18"/>
      <c r="L527" s="18"/>
      <c r="M527" s="18"/>
      <c r="N527" s="18"/>
      <c r="O527" s="18"/>
      <c r="P527" s="18"/>
      <c r="Q527" s="18"/>
      <c r="R527" s="18"/>
      <c r="S527" s="18"/>
      <c r="T527" s="18"/>
      <c r="U527" s="18"/>
      <c r="V527" s="18"/>
      <c r="W527" s="18"/>
      <c r="X527" s="18"/>
      <c r="Y527" s="18"/>
      <c r="Z527" s="18"/>
      <c r="AA527" s="18"/>
      <c r="AB527" s="18"/>
      <c r="AC527" s="18"/>
      <c r="AD527" s="18"/>
      <c r="AE527" s="18"/>
      <c r="AF527" s="18"/>
      <c r="AG527" s="18"/>
    </row>
    <row r="528" spans="1:33" ht="16.5" customHeight="1" x14ac:dyDescent="0.3">
      <c r="A528" s="18"/>
      <c r="B528" s="18"/>
      <c r="C528" s="191"/>
      <c r="D528" s="191"/>
      <c r="E528" s="18"/>
      <c r="F528" s="18"/>
      <c r="G528" s="18"/>
      <c r="H528" s="18"/>
      <c r="I528" s="18"/>
      <c r="J528" s="18"/>
      <c r="K528" s="18"/>
      <c r="L528" s="18"/>
      <c r="M528" s="18"/>
      <c r="N528" s="18"/>
      <c r="O528" s="18"/>
      <c r="P528" s="18"/>
      <c r="Q528" s="18"/>
      <c r="R528" s="18"/>
      <c r="S528" s="18"/>
      <c r="T528" s="18"/>
      <c r="U528" s="18"/>
      <c r="V528" s="18"/>
      <c r="W528" s="18"/>
      <c r="X528" s="18"/>
      <c r="Y528" s="18"/>
      <c r="Z528" s="18"/>
      <c r="AA528" s="18"/>
      <c r="AB528" s="18"/>
      <c r="AC528" s="18"/>
      <c r="AD528" s="18"/>
      <c r="AE528" s="18"/>
      <c r="AF528" s="18"/>
      <c r="AG528" s="18"/>
    </row>
    <row r="529" spans="1:33" ht="16.5" customHeight="1" x14ac:dyDescent="0.3">
      <c r="A529" s="18"/>
      <c r="B529" s="18"/>
      <c r="C529" s="191"/>
      <c r="D529" s="191"/>
      <c r="E529" s="18"/>
      <c r="F529" s="18"/>
      <c r="G529" s="18"/>
      <c r="H529" s="18"/>
      <c r="I529" s="18"/>
      <c r="J529" s="18"/>
      <c r="K529" s="18"/>
      <c r="L529" s="18"/>
      <c r="M529" s="18"/>
      <c r="N529" s="18"/>
      <c r="O529" s="18"/>
      <c r="P529" s="18"/>
      <c r="Q529" s="18"/>
      <c r="R529" s="18"/>
      <c r="S529" s="18"/>
      <c r="T529" s="18"/>
      <c r="U529" s="18"/>
      <c r="V529" s="18"/>
      <c r="W529" s="18"/>
      <c r="X529" s="18"/>
      <c r="Y529" s="18"/>
      <c r="Z529" s="18"/>
      <c r="AA529" s="18"/>
      <c r="AB529" s="18"/>
      <c r="AC529" s="18"/>
      <c r="AD529" s="18"/>
      <c r="AE529" s="18"/>
      <c r="AF529" s="18"/>
      <c r="AG529" s="18"/>
    </row>
    <row r="530" spans="1:33" ht="16.5" customHeight="1" x14ac:dyDescent="0.3">
      <c r="A530" s="18"/>
      <c r="B530" s="18"/>
      <c r="C530" s="191"/>
      <c r="D530" s="191"/>
      <c r="E530" s="18"/>
      <c r="F530" s="18"/>
      <c r="G530" s="18"/>
      <c r="H530" s="18"/>
      <c r="I530" s="18"/>
      <c r="J530" s="18"/>
      <c r="K530" s="18"/>
      <c r="L530" s="18"/>
      <c r="M530" s="18"/>
      <c r="N530" s="18"/>
      <c r="O530" s="18"/>
      <c r="P530" s="18"/>
      <c r="Q530" s="18"/>
      <c r="R530" s="18"/>
      <c r="S530" s="18"/>
      <c r="T530" s="18"/>
      <c r="U530" s="18"/>
      <c r="V530" s="18"/>
      <c r="W530" s="18"/>
      <c r="X530" s="18"/>
      <c r="Y530" s="18"/>
      <c r="Z530" s="18"/>
      <c r="AA530" s="18"/>
      <c r="AB530" s="18"/>
      <c r="AC530" s="18"/>
      <c r="AD530" s="18"/>
      <c r="AE530" s="18"/>
      <c r="AF530" s="18"/>
      <c r="AG530" s="18"/>
    </row>
    <row r="531" spans="1:33" ht="16.5" customHeight="1" x14ac:dyDescent="0.3">
      <c r="A531" s="18"/>
      <c r="B531" s="18"/>
      <c r="C531" s="191"/>
      <c r="D531" s="191"/>
      <c r="E531" s="18"/>
      <c r="F531" s="18"/>
      <c r="G531" s="18"/>
      <c r="H531" s="18"/>
      <c r="I531" s="18"/>
      <c r="J531" s="18"/>
      <c r="K531" s="18"/>
      <c r="L531" s="18"/>
      <c r="M531" s="18"/>
      <c r="N531" s="18"/>
      <c r="O531" s="18"/>
      <c r="P531" s="18"/>
      <c r="Q531" s="18"/>
      <c r="R531" s="18"/>
      <c r="S531" s="18"/>
      <c r="T531" s="18"/>
      <c r="U531" s="18"/>
      <c r="V531" s="18"/>
      <c r="W531" s="18"/>
      <c r="X531" s="18"/>
      <c r="Y531" s="18"/>
      <c r="Z531" s="18"/>
      <c r="AA531" s="18"/>
      <c r="AB531" s="18"/>
      <c r="AC531" s="18"/>
      <c r="AD531" s="18"/>
      <c r="AE531" s="18"/>
      <c r="AF531" s="18"/>
      <c r="AG531" s="18"/>
    </row>
    <row r="532" spans="1:33" ht="16.5" customHeight="1" x14ac:dyDescent="0.3">
      <c r="A532" s="18"/>
      <c r="B532" s="18"/>
      <c r="C532" s="191"/>
      <c r="D532" s="191"/>
      <c r="E532" s="18"/>
      <c r="F532" s="18"/>
      <c r="G532" s="18"/>
      <c r="H532" s="18"/>
      <c r="I532" s="18"/>
      <c r="J532" s="18"/>
      <c r="K532" s="18"/>
      <c r="L532" s="18"/>
      <c r="M532" s="18"/>
      <c r="N532" s="18"/>
      <c r="O532" s="18"/>
      <c r="P532" s="18"/>
      <c r="Q532" s="18"/>
      <c r="R532" s="18"/>
      <c r="S532" s="18"/>
      <c r="T532" s="18"/>
      <c r="U532" s="18"/>
      <c r="V532" s="18"/>
      <c r="W532" s="18"/>
      <c r="X532" s="18"/>
      <c r="Y532" s="18"/>
      <c r="Z532" s="18"/>
      <c r="AA532" s="18"/>
      <c r="AB532" s="18"/>
      <c r="AC532" s="18"/>
      <c r="AD532" s="18"/>
      <c r="AE532" s="18"/>
      <c r="AF532" s="18"/>
      <c r="AG532" s="18"/>
    </row>
    <row r="533" spans="1:33" ht="16.5" customHeight="1" x14ac:dyDescent="0.3">
      <c r="A533" s="18"/>
      <c r="B533" s="18"/>
      <c r="C533" s="191"/>
      <c r="D533" s="191"/>
      <c r="E533" s="18"/>
      <c r="F533" s="18"/>
      <c r="G533" s="18"/>
      <c r="H533" s="18"/>
      <c r="I533" s="18"/>
      <c r="J533" s="18"/>
      <c r="K533" s="18"/>
      <c r="L533" s="18"/>
      <c r="M533" s="18"/>
      <c r="N533" s="18"/>
      <c r="O533" s="18"/>
      <c r="P533" s="18"/>
      <c r="Q533" s="18"/>
      <c r="R533" s="18"/>
      <c r="S533" s="18"/>
      <c r="T533" s="18"/>
      <c r="U533" s="18"/>
      <c r="V533" s="18"/>
      <c r="W533" s="18"/>
      <c r="X533" s="18"/>
      <c r="Y533" s="18"/>
      <c r="Z533" s="18"/>
      <c r="AA533" s="18"/>
      <c r="AB533" s="18"/>
      <c r="AC533" s="18"/>
      <c r="AD533" s="18"/>
      <c r="AE533" s="18"/>
      <c r="AF533" s="18"/>
      <c r="AG533" s="18"/>
    </row>
    <row r="534" spans="1:33" ht="16.5" customHeight="1" x14ac:dyDescent="0.3">
      <c r="A534" s="18"/>
      <c r="B534" s="18"/>
      <c r="C534" s="191"/>
      <c r="D534" s="191"/>
      <c r="E534" s="18"/>
      <c r="F534" s="18"/>
      <c r="G534" s="18"/>
      <c r="H534" s="18"/>
      <c r="I534" s="18"/>
      <c r="J534" s="18"/>
      <c r="K534" s="18"/>
      <c r="L534" s="18"/>
      <c r="M534" s="18"/>
      <c r="N534" s="18"/>
      <c r="O534" s="18"/>
      <c r="P534" s="18"/>
      <c r="Q534" s="18"/>
      <c r="R534" s="18"/>
      <c r="S534" s="18"/>
      <c r="T534" s="18"/>
      <c r="U534" s="18"/>
      <c r="V534" s="18"/>
      <c r="W534" s="18"/>
      <c r="X534" s="18"/>
      <c r="Y534" s="18"/>
      <c r="Z534" s="18"/>
      <c r="AA534" s="18"/>
      <c r="AB534" s="18"/>
      <c r="AC534" s="18"/>
      <c r="AD534" s="18"/>
      <c r="AE534" s="18"/>
      <c r="AF534" s="18"/>
      <c r="AG534" s="18"/>
    </row>
    <row r="535" spans="1:33" ht="16.5" customHeight="1" x14ac:dyDescent="0.3">
      <c r="A535" s="18"/>
      <c r="B535" s="18"/>
      <c r="C535" s="191"/>
      <c r="D535" s="191"/>
      <c r="E535" s="18"/>
      <c r="F535" s="18"/>
      <c r="G535" s="18"/>
      <c r="H535" s="18"/>
      <c r="I535" s="18"/>
      <c r="J535" s="18"/>
      <c r="K535" s="18"/>
      <c r="L535" s="18"/>
      <c r="M535" s="18"/>
      <c r="N535" s="18"/>
      <c r="O535" s="18"/>
      <c r="P535" s="18"/>
      <c r="Q535" s="18"/>
      <c r="R535" s="18"/>
      <c r="S535" s="18"/>
      <c r="T535" s="18"/>
      <c r="U535" s="18"/>
      <c r="V535" s="18"/>
      <c r="W535" s="18"/>
      <c r="X535" s="18"/>
      <c r="Y535" s="18"/>
      <c r="Z535" s="18"/>
      <c r="AA535" s="18"/>
      <c r="AB535" s="18"/>
      <c r="AC535" s="18"/>
      <c r="AD535" s="18"/>
      <c r="AE535" s="18"/>
      <c r="AF535" s="18"/>
      <c r="AG535" s="18"/>
    </row>
    <row r="536" spans="1:33" ht="16.5" customHeight="1" x14ac:dyDescent="0.3">
      <c r="A536" s="18"/>
      <c r="B536" s="18"/>
      <c r="C536" s="191"/>
      <c r="D536" s="191"/>
      <c r="E536" s="18"/>
      <c r="F536" s="18"/>
      <c r="G536" s="18"/>
      <c r="H536" s="18"/>
      <c r="I536" s="18"/>
      <c r="J536" s="18"/>
      <c r="K536" s="18"/>
      <c r="L536" s="18"/>
      <c r="M536" s="18"/>
      <c r="N536" s="18"/>
      <c r="O536" s="18"/>
      <c r="P536" s="18"/>
      <c r="Q536" s="18"/>
      <c r="R536" s="18"/>
      <c r="S536" s="18"/>
      <c r="T536" s="18"/>
      <c r="U536" s="18"/>
      <c r="V536" s="18"/>
      <c r="W536" s="18"/>
      <c r="X536" s="18"/>
      <c r="Y536" s="18"/>
      <c r="Z536" s="18"/>
      <c r="AA536" s="18"/>
      <c r="AB536" s="18"/>
      <c r="AC536" s="18"/>
      <c r="AD536" s="18"/>
      <c r="AE536" s="18"/>
      <c r="AF536" s="18"/>
      <c r="AG536" s="18"/>
    </row>
    <row r="537" spans="1:33" ht="16.5" customHeight="1" x14ac:dyDescent="0.3">
      <c r="A537" s="18"/>
      <c r="B537" s="18"/>
      <c r="C537" s="191"/>
      <c r="D537" s="191"/>
      <c r="E537" s="18"/>
      <c r="F537" s="18"/>
      <c r="G537" s="18"/>
      <c r="H537" s="18"/>
      <c r="I537" s="18"/>
      <c r="J537" s="18"/>
      <c r="K537" s="18"/>
      <c r="L537" s="18"/>
      <c r="M537" s="18"/>
      <c r="N537" s="18"/>
      <c r="O537" s="18"/>
      <c r="P537" s="18"/>
      <c r="Q537" s="18"/>
      <c r="R537" s="18"/>
      <c r="S537" s="18"/>
      <c r="T537" s="18"/>
      <c r="U537" s="18"/>
      <c r="V537" s="18"/>
      <c r="W537" s="18"/>
      <c r="X537" s="18"/>
      <c r="Y537" s="18"/>
      <c r="Z537" s="18"/>
      <c r="AA537" s="18"/>
      <c r="AB537" s="18"/>
      <c r="AC537" s="18"/>
      <c r="AD537" s="18"/>
      <c r="AE537" s="18"/>
      <c r="AF537" s="18"/>
      <c r="AG537" s="18"/>
    </row>
    <row r="538" spans="1:33" ht="16.5" customHeight="1" x14ac:dyDescent="0.3">
      <c r="A538" s="18"/>
      <c r="B538" s="18"/>
      <c r="C538" s="191"/>
      <c r="D538" s="191"/>
      <c r="E538" s="18"/>
      <c r="F538" s="18"/>
      <c r="G538" s="18"/>
      <c r="H538" s="18"/>
      <c r="I538" s="18"/>
      <c r="J538" s="18"/>
      <c r="K538" s="18"/>
      <c r="L538" s="18"/>
      <c r="M538" s="18"/>
      <c r="N538" s="18"/>
      <c r="O538" s="18"/>
      <c r="P538" s="18"/>
      <c r="Q538" s="18"/>
      <c r="R538" s="18"/>
      <c r="S538" s="18"/>
      <c r="T538" s="18"/>
      <c r="U538" s="18"/>
      <c r="V538" s="18"/>
      <c r="W538" s="18"/>
      <c r="X538" s="18"/>
      <c r="Y538" s="18"/>
      <c r="Z538" s="18"/>
      <c r="AA538" s="18"/>
      <c r="AB538" s="18"/>
      <c r="AC538" s="18"/>
      <c r="AD538" s="18"/>
      <c r="AE538" s="18"/>
      <c r="AF538" s="18"/>
      <c r="AG538" s="18"/>
    </row>
    <row r="539" spans="1:33" ht="16.5" customHeight="1" x14ac:dyDescent="0.3">
      <c r="A539" s="18"/>
      <c r="B539" s="18"/>
      <c r="C539" s="191"/>
      <c r="D539" s="191"/>
      <c r="E539" s="18"/>
      <c r="F539" s="18"/>
      <c r="G539" s="18"/>
      <c r="H539" s="18"/>
      <c r="I539" s="18"/>
      <c r="J539" s="18"/>
      <c r="K539" s="18"/>
      <c r="L539" s="18"/>
      <c r="M539" s="18"/>
      <c r="N539" s="18"/>
      <c r="O539" s="18"/>
      <c r="P539" s="18"/>
      <c r="Q539" s="18"/>
      <c r="R539" s="18"/>
      <c r="S539" s="18"/>
      <c r="T539" s="18"/>
      <c r="U539" s="18"/>
      <c r="V539" s="18"/>
      <c r="W539" s="18"/>
      <c r="X539" s="18"/>
      <c r="Y539" s="18"/>
      <c r="Z539" s="18"/>
      <c r="AA539" s="18"/>
      <c r="AB539" s="18"/>
      <c r="AC539" s="18"/>
      <c r="AD539" s="18"/>
      <c r="AE539" s="18"/>
      <c r="AF539" s="18"/>
      <c r="AG539" s="18"/>
    </row>
    <row r="540" spans="1:33" ht="16.5" customHeight="1" x14ac:dyDescent="0.3">
      <c r="A540" s="18"/>
      <c r="B540" s="18"/>
      <c r="C540" s="191"/>
      <c r="D540" s="191"/>
      <c r="E540" s="18"/>
      <c r="F540" s="18"/>
      <c r="G540" s="18"/>
      <c r="H540" s="18"/>
      <c r="I540" s="18"/>
      <c r="J540" s="18"/>
      <c r="K540" s="18"/>
      <c r="L540" s="18"/>
      <c r="M540" s="18"/>
      <c r="N540" s="18"/>
      <c r="O540" s="18"/>
      <c r="P540" s="18"/>
      <c r="Q540" s="18"/>
      <c r="R540" s="18"/>
      <c r="S540" s="18"/>
      <c r="T540" s="18"/>
      <c r="U540" s="18"/>
      <c r="V540" s="18"/>
      <c r="W540" s="18"/>
      <c r="X540" s="18"/>
      <c r="Y540" s="18"/>
      <c r="Z540" s="18"/>
      <c r="AA540" s="18"/>
      <c r="AB540" s="18"/>
      <c r="AC540" s="18"/>
      <c r="AD540" s="18"/>
      <c r="AE540" s="18"/>
      <c r="AF540" s="18"/>
      <c r="AG540" s="18"/>
    </row>
    <row r="541" spans="1:33" ht="16.5" customHeight="1" x14ac:dyDescent="0.3">
      <c r="A541" s="18"/>
      <c r="B541" s="18"/>
      <c r="C541" s="191"/>
      <c r="D541" s="191"/>
      <c r="E541" s="18"/>
      <c r="F541" s="18"/>
      <c r="G541" s="18"/>
      <c r="H541" s="18"/>
      <c r="I541" s="18"/>
      <c r="J541" s="18"/>
      <c r="K541" s="18"/>
      <c r="L541" s="18"/>
      <c r="M541" s="18"/>
      <c r="N541" s="18"/>
      <c r="O541" s="18"/>
      <c r="P541" s="18"/>
      <c r="Q541" s="18"/>
      <c r="R541" s="18"/>
      <c r="S541" s="18"/>
      <c r="T541" s="18"/>
      <c r="U541" s="18"/>
      <c r="V541" s="18"/>
      <c r="W541" s="18"/>
      <c r="X541" s="18"/>
      <c r="Y541" s="18"/>
      <c r="Z541" s="18"/>
      <c r="AA541" s="18"/>
      <c r="AB541" s="18"/>
      <c r="AC541" s="18"/>
      <c r="AD541" s="18"/>
      <c r="AE541" s="18"/>
      <c r="AF541" s="18"/>
      <c r="AG541" s="18"/>
    </row>
    <row r="542" spans="1:33" ht="16.5" customHeight="1" x14ac:dyDescent="0.3">
      <c r="A542" s="18"/>
      <c r="B542" s="18"/>
      <c r="C542" s="191"/>
      <c r="D542" s="191"/>
      <c r="E542" s="18"/>
      <c r="F542" s="18"/>
      <c r="G542" s="18"/>
      <c r="H542" s="18"/>
      <c r="I542" s="18"/>
      <c r="J542" s="18"/>
      <c r="K542" s="18"/>
      <c r="L542" s="18"/>
      <c r="M542" s="18"/>
      <c r="N542" s="18"/>
      <c r="O542" s="18"/>
      <c r="P542" s="18"/>
      <c r="Q542" s="18"/>
      <c r="R542" s="18"/>
      <c r="S542" s="18"/>
      <c r="T542" s="18"/>
      <c r="U542" s="18"/>
      <c r="V542" s="18"/>
      <c r="W542" s="18"/>
      <c r="X542" s="18"/>
      <c r="Y542" s="18"/>
      <c r="Z542" s="18"/>
      <c r="AA542" s="18"/>
      <c r="AB542" s="18"/>
      <c r="AC542" s="18"/>
      <c r="AD542" s="18"/>
      <c r="AE542" s="18"/>
      <c r="AF542" s="18"/>
      <c r="AG542" s="18"/>
    </row>
    <row r="543" spans="1:33" ht="16.5" customHeight="1" x14ac:dyDescent="0.3">
      <c r="A543" s="18"/>
      <c r="B543" s="18"/>
      <c r="C543" s="191"/>
      <c r="D543" s="191"/>
      <c r="E543" s="18"/>
      <c r="F543" s="18"/>
      <c r="G543" s="18"/>
      <c r="H543" s="18"/>
      <c r="I543" s="18"/>
      <c r="J543" s="18"/>
      <c r="K543" s="18"/>
      <c r="L543" s="18"/>
      <c r="M543" s="18"/>
      <c r="N543" s="18"/>
      <c r="O543" s="18"/>
      <c r="P543" s="18"/>
      <c r="Q543" s="18"/>
      <c r="R543" s="18"/>
      <c r="S543" s="18"/>
      <c r="T543" s="18"/>
      <c r="U543" s="18"/>
      <c r="V543" s="18"/>
      <c r="W543" s="18"/>
      <c r="X543" s="18"/>
      <c r="Y543" s="18"/>
      <c r="Z543" s="18"/>
      <c r="AA543" s="18"/>
      <c r="AB543" s="18"/>
      <c r="AC543" s="18"/>
      <c r="AD543" s="18"/>
      <c r="AE543" s="18"/>
      <c r="AF543" s="18"/>
      <c r="AG543" s="18"/>
    </row>
    <row r="544" spans="1:33" ht="16.5" customHeight="1" x14ac:dyDescent="0.3">
      <c r="A544" s="18"/>
      <c r="B544" s="18"/>
      <c r="C544" s="191"/>
      <c r="D544" s="191"/>
      <c r="E544" s="18"/>
      <c r="F544" s="18"/>
      <c r="G544" s="18"/>
      <c r="H544" s="18"/>
      <c r="I544" s="18"/>
      <c r="J544" s="18"/>
      <c r="K544" s="18"/>
      <c r="L544" s="18"/>
      <c r="M544" s="18"/>
      <c r="N544" s="18"/>
      <c r="O544" s="18"/>
      <c r="P544" s="18"/>
      <c r="Q544" s="18"/>
      <c r="R544" s="18"/>
      <c r="S544" s="18"/>
      <c r="T544" s="18"/>
      <c r="U544" s="18"/>
      <c r="V544" s="18"/>
      <c r="W544" s="18"/>
      <c r="X544" s="18"/>
      <c r="Y544" s="18"/>
      <c r="Z544" s="18"/>
      <c r="AA544" s="18"/>
      <c r="AB544" s="18"/>
      <c r="AC544" s="18"/>
      <c r="AD544" s="18"/>
      <c r="AE544" s="18"/>
      <c r="AF544" s="18"/>
      <c r="AG544" s="18"/>
    </row>
    <row r="545" spans="1:33" ht="16.5" customHeight="1" x14ac:dyDescent="0.3">
      <c r="A545" s="18"/>
      <c r="B545" s="18"/>
      <c r="C545" s="191"/>
      <c r="D545" s="191"/>
      <c r="E545" s="18"/>
      <c r="F545" s="18"/>
      <c r="G545" s="18"/>
      <c r="H545" s="18"/>
      <c r="I545" s="18"/>
      <c r="J545" s="18"/>
      <c r="K545" s="18"/>
      <c r="L545" s="18"/>
      <c r="M545" s="18"/>
      <c r="N545" s="18"/>
      <c r="O545" s="18"/>
      <c r="P545" s="18"/>
      <c r="Q545" s="18"/>
      <c r="R545" s="18"/>
      <c r="S545" s="18"/>
      <c r="T545" s="18"/>
      <c r="U545" s="18"/>
      <c r="V545" s="18"/>
      <c r="W545" s="18"/>
      <c r="X545" s="18"/>
      <c r="Y545" s="18"/>
      <c r="Z545" s="18"/>
      <c r="AA545" s="18"/>
      <c r="AB545" s="18"/>
      <c r="AC545" s="18"/>
      <c r="AD545" s="18"/>
      <c r="AE545" s="18"/>
      <c r="AF545" s="18"/>
      <c r="AG545" s="18"/>
    </row>
    <row r="546" spans="1:33" ht="16.5" customHeight="1" x14ac:dyDescent="0.3">
      <c r="A546" s="18"/>
      <c r="B546" s="18"/>
      <c r="C546" s="191"/>
      <c r="D546" s="191"/>
      <c r="E546" s="18"/>
      <c r="F546" s="18"/>
      <c r="G546" s="18"/>
      <c r="H546" s="18"/>
      <c r="I546" s="18"/>
      <c r="J546" s="18"/>
      <c r="K546" s="18"/>
      <c r="L546" s="18"/>
      <c r="M546" s="18"/>
      <c r="N546" s="18"/>
      <c r="O546" s="18"/>
      <c r="P546" s="18"/>
      <c r="Q546" s="18"/>
      <c r="R546" s="18"/>
      <c r="S546" s="18"/>
      <c r="T546" s="18"/>
      <c r="U546" s="18"/>
      <c r="V546" s="18"/>
      <c r="W546" s="18"/>
      <c r="X546" s="18"/>
      <c r="Y546" s="18"/>
      <c r="Z546" s="18"/>
      <c r="AA546" s="18"/>
      <c r="AB546" s="18"/>
      <c r="AC546" s="18"/>
      <c r="AD546" s="18"/>
      <c r="AE546" s="18"/>
      <c r="AF546" s="18"/>
      <c r="AG546" s="18"/>
    </row>
    <row r="547" spans="1:33" ht="16.5" customHeight="1" x14ac:dyDescent="0.3">
      <c r="A547" s="18"/>
      <c r="B547" s="18"/>
      <c r="C547" s="191"/>
      <c r="D547" s="191"/>
      <c r="E547" s="18"/>
      <c r="F547" s="18"/>
      <c r="G547" s="18"/>
      <c r="H547" s="18"/>
      <c r="I547" s="18"/>
      <c r="J547" s="18"/>
      <c r="K547" s="18"/>
      <c r="L547" s="18"/>
      <c r="M547" s="18"/>
      <c r="N547" s="18"/>
      <c r="O547" s="18"/>
      <c r="P547" s="18"/>
      <c r="Q547" s="18"/>
      <c r="R547" s="18"/>
      <c r="S547" s="18"/>
      <c r="T547" s="18"/>
      <c r="U547" s="18"/>
      <c r="V547" s="18"/>
      <c r="W547" s="18"/>
      <c r="X547" s="18"/>
      <c r="Y547" s="18"/>
      <c r="Z547" s="18"/>
      <c r="AA547" s="18"/>
      <c r="AB547" s="18"/>
      <c r="AC547" s="18"/>
      <c r="AD547" s="18"/>
      <c r="AE547" s="18"/>
      <c r="AF547" s="18"/>
      <c r="AG547" s="18"/>
    </row>
    <row r="548" spans="1:33" ht="16.5" customHeight="1" x14ac:dyDescent="0.3">
      <c r="A548" s="18"/>
      <c r="B548" s="18"/>
      <c r="C548" s="191"/>
      <c r="D548" s="191"/>
      <c r="E548" s="18"/>
      <c r="F548" s="18"/>
      <c r="G548" s="18"/>
      <c r="H548" s="18"/>
      <c r="I548" s="18"/>
      <c r="J548" s="18"/>
      <c r="K548" s="18"/>
      <c r="L548" s="18"/>
      <c r="M548" s="18"/>
      <c r="N548" s="18"/>
      <c r="O548" s="18"/>
      <c r="P548" s="18"/>
      <c r="Q548" s="18"/>
      <c r="R548" s="18"/>
      <c r="S548" s="18"/>
      <c r="T548" s="18"/>
      <c r="U548" s="18"/>
      <c r="V548" s="18"/>
      <c r="W548" s="18"/>
      <c r="X548" s="18"/>
      <c r="Y548" s="18"/>
      <c r="Z548" s="18"/>
      <c r="AA548" s="18"/>
      <c r="AB548" s="18"/>
      <c r="AC548" s="18"/>
      <c r="AD548" s="18"/>
      <c r="AE548" s="18"/>
      <c r="AF548" s="18"/>
      <c r="AG548" s="18"/>
    </row>
    <row r="549" spans="1:33" ht="16.5" customHeight="1" x14ac:dyDescent="0.3">
      <c r="A549" s="18"/>
      <c r="B549" s="18"/>
      <c r="C549" s="191"/>
      <c r="D549" s="191"/>
      <c r="E549" s="18"/>
      <c r="F549" s="18"/>
      <c r="G549" s="18"/>
      <c r="H549" s="18"/>
      <c r="I549" s="18"/>
      <c r="J549" s="18"/>
      <c r="K549" s="18"/>
      <c r="L549" s="18"/>
      <c r="M549" s="18"/>
      <c r="N549" s="18"/>
      <c r="O549" s="18"/>
      <c r="P549" s="18"/>
      <c r="Q549" s="18"/>
      <c r="R549" s="18"/>
      <c r="S549" s="18"/>
      <c r="T549" s="18"/>
      <c r="U549" s="18"/>
      <c r="V549" s="18"/>
      <c r="W549" s="18"/>
      <c r="X549" s="18"/>
      <c r="Y549" s="18"/>
      <c r="Z549" s="18"/>
      <c r="AA549" s="18"/>
      <c r="AB549" s="18"/>
      <c r="AC549" s="18"/>
      <c r="AD549" s="18"/>
      <c r="AE549" s="18"/>
      <c r="AF549" s="18"/>
      <c r="AG549" s="18"/>
    </row>
    <row r="550" spans="1:33" ht="16.5" customHeight="1" x14ac:dyDescent="0.3">
      <c r="A550" s="18"/>
      <c r="B550" s="18"/>
      <c r="C550" s="191"/>
      <c r="D550" s="191"/>
      <c r="E550" s="18"/>
      <c r="F550" s="18"/>
      <c r="G550" s="18"/>
      <c r="H550" s="18"/>
      <c r="I550" s="18"/>
      <c r="J550" s="18"/>
      <c r="K550" s="18"/>
      <c r="L550" s="18"/>
      <c r="M550" s="18"/>
      <c r="N550" s="18"/>
      <c r="O550" s="18"/>
      <c r="P550" s="18"/>
      <c r="Q550" s="18"/>
      <c r="R550" s="18"/>
      <c r="S550" s="18"/>
      <c r="T550" s="18"/>
      <c r="U550" s="18"/>
      <c r="V550" s="18"/>
      <c r="W550" s="18"/>
      <c r="X550" s="18"/>
      <c r="Y550" s="18"/>
      <c r="Z550" s="18"/>
      <c r="AA550" s="18"/>
      <c r="AB550" s="18"/>
      <c r="AC550" s="18"/>
      <c r="AD550" s="18"/>
      <c r="AE550" s="18"/>
      <c r="AF550" s="18"/>
      <c r="AG550" s="18"/>
    </row>
    <row r="551" spans="1:33" ht="16.5" customHeight="1" x14ac:dyDescent="0.3">
      <c r="A551" s="18"/>
      <c r="B551" s="18"/>
      <c r="C551" s="191"/>
      <c r="D551" s="191"/>
      <c r="E551" s="18"/>
      <c r="F551" s="18"/>
      <c r="G551" s="18"/>
      <c r="H551" s="18"/>
      <c r="I551" s="18"/>
      <c r="J551" s="18"/>
      <c r="K551" s="18"/>
      <c r="L551" s="18"/>
      <c r="M551" s="18"/>
      <c r="N551" s="18"/>
      <c r="O551" s="18"/>
      <c r="P551" s="18"/>
      <c r="Q551" s="18"/>
      <c r="R551" s="18"/>
      <c r="S551" s="18"/>
      <c r="T551" s="18"/>
      <c r="U551" s="18"/>
      <c r="V551" s="18"/>
      <c r="W551" s="18"/>
      <c r="X551" s="18"/>
      <c r="Y551" s="18"/>
      <c r="Z551" s="18"/>
      <c r="AA551" s="18"/>
      <c r="AB551" s="18"/>
      <c r="AC551" s="18"/>
      <c r="AD551" s="18"/>
      <c r="AE551" s="18"/>
      <c r="AF551" s="18"/>
      <c r="AG551" s="18"/>
    </row>
    <row r="552" spans="1:33" ht="16.5" customHeight="1" x14ac:dyDescent="0.3">
      <c r="A552" s="18"/>
      <c r="B552" s="18"/>
      <c r="C552" s="191"/>
      <c r="D552" s="191"/>
      <c r="E552" s="18"/>
      <c r="F552" s="18"/>
      <c r="G552" s="18"/>
      <c r="H552" s="18"/>
      <c r="I552" s="18"/>
      <c r="J552" s="18"/>
      <c r="K552" s="18"/>
      <c r="L552" s="18"/>
      <c r="M552" s="18"/>
      <c r="N552" s="18"/>
      <c r="O552" s="18"/>
      <c r="P552" s="18"/>
      <c r="Q552" s="18"/>
      <c r="R552" s="18"/>
      <c r="S552" s="18"/>
      <c r="T552" s="18"/>
      <c r="U552" s="18"/>
      <c r="V552" s="18"/>
      <c r="W552" s="18"/>
      <c r="X552" s="18"/>
      <c r="Y552" s="18"/>
      <c r="Z552" s="18"/>
      <c r="AA552" s="18"/>
      <c r="AB552" s="18"/>
      <c r="AC552" s="18"/>
      <c r="AD552" s="18"/>
      <c r="AE552" s="18"/>
      <c r="AF552" s="18"/>
      <c r="AG552" s="18"/>
    </row>
    <row r="553" spans="1:33" ht="16.5" customHeight="1" x14ac:dyDescent="0.3">
      <c r="A553" s="18"/>
      <c r="B553" s="18"/>
      <c r="C553" s="191"/>
      <c r="D553" s="191"/>
      <c r="E553" s="18"/>
      <c r="F553" s="18"/>
      <c r="G553" s="18"/>
      <c r="H553" s="18"/>
      <c r="I553" s="18"/>
      <c r="J553" s="18"/>
      <c r="K553" s="18"/>
      <c r="L553" s="18"/>
      <c r="M553" s="18"/>
      <c r="N553" s="18"/>
      <c r="O553" s="18"/>
      <c r="P553" s="18"/>
      <c r="Q553" s="18"/>
      <c r="R553" s="18"/>
      <c r="S553" s="18"/>
      <c r="T553" s="18"/>
      <c r="U553" s="18"/>
      <c r="V553" s="18"/>
      <c r="W553" s="18"/>
      <c r="X553" s="18"/>
      <c r="Y553" s="18"/>
      <c r="Z553" s="18"/>
      <c r="AA553" s="18"/>
      <c r="AB553" s="18"/>
      <c r="AC553" s="18"/>
      <c r="AD553" s="18"/>
      <c r="AE553" s="18"/>
      <c r="AF553" s="18"/>
      <c r="AG553" s="18"/>
    </row>
    <row r="554" spans="1:33" ht="16.5" customHeight="1" x14ac:dyDescent="0.3">
      <c r="A554" s="18"/>
      <c r="B554" s="18"/>
      <c r="C554" s="191"/>
      <c r="D554" s="191"/>
      <c r="E554" s="18"/>
      <c r="F554" s="18"/>
      <c r="G554" s="18"/>
      <c r="H554" s="18"/>
      <c r="I554" s="18"/>
      <c r="J554" s="18"/>
      <c r="K554" s="18"/>
      <c r="L554" s="18"/>
      <c r="M554" s="18"/>
      <c r="N554" s="18"/>
      <c r="O554" s="18"/>
      <c r="P554" s="18"/>
      <c r="Q554" s="18"/>
      <c r="R554" s="18"/>
      <c r="S554" s="18"/>
      <c r="T554" s="18"/>
      <c r="U554" s="18"/>
      <c r="V554" s="18"/>
      <c r="W554" s="18"/>
      <c r="X554" s="18"/>
      <c r="Y554" s="18"/>
      <c r="Z554" s="18"/>
      <c r="AA554" s="18"/>
      <c r="AB554" s="18"/>
      <c r="AC554" s="18"/>
      <c r="AD554" s="18"/>
      <c r="AE554" s="18"/>
      <c r="AF554" s="18"/>
      <c r="AG554" s="18"/>
    </row>
    <row r="555" spans="1:33" ht="16.5" customHeight="1" x14ac:dyDescent="0.3">
      <c r="A555" s="18"/>
      <c r="B555" s="18"/>
      <c r="C555" s="191"/>
      <c r="D555" s="191"/>
      <c r="E555" s="18"/>
      <c r="F555" s="18"/>
      <c r="G555" s="18"/>
      <c r="H555" s="18"/>
      <c r="I555" s="18"/>
      <c r="J555" s="18"/>
      <c r="K555" s="18"/>
      <c r="L555" s="18"/>
      <c r="M555" s="18"/>
      <c r="N555" s="18"/>
      <c r="O555" s="18"/>
      <c r="P555" s="18"/>
      <c r="Q555" s="18"/>
      <c r="R555" s="18"/>
      <c r="S555" s="18"/>
      <c r="T555" s="18"/>
      <c r="U555" s="18"/>
      <c r="V555" s="18"/>
      <c r="W555" s="18"/>
      <c r="X555" s="18"/>
      <c r="Y555" s="18"/>
      <c r="Z555" s="18"/>
      <c r="AA555" s="18"/>
      <c r="AB555" s="18"/>
      <c r="AC555" s="18"/>
      <c r="AD555" s="18"/>
      <c r="AE555" s="18"/>
      <c r="AF555" s="18"/>
      <c r="AG555" s="18"/>
    </row>
    <row r="556" spans="1:33" ht="16.5" customHeight="1" x14ac:dyDescent="0.3">
      <c r="A556" s="18"/>
      <c r="B556" s="18"/>
      <c r="C556" s="191"/>
      <c r="D556" s="191"/>
      <c r="E556" s="18"/>
      <c r="F556" s="18"/>
      <c r="G556" s="18"/>
      <c r="H556" s="18"/>
      <c r="I556" s="18"/>
      <c r="J556" s="18"/>
      <c r="K556" s="18"/>
      <c r="L556" s="18"/>
      <c r="M556" s="18"/>
      <c r="N556" s="18"/>
      <c r="O556" s="18"/>
      <c r="P556" s="18"/>
      <c r="Q556" s="18"/>
      <c r="R556" s="18"/>
      <c r="S556" s="18"/>
      <c r="T556" s="18"/>
      <c r="U556" s="18"/>
      <c r="V556" s="18"/>
      <c r="W556" s="18"/>
      <c r="X556" s="18"/>
      <c r="Y556" s="18"/>
      <c r="Z556" s="18"/>
      <c r="AA556" s="18"/>
      <c r="AB556" s="18"/>
      <c r="AC556" s="18"/>
      <c r="AD556" s="18"/>
      <c r="AE556" s="18"/>
      <c r="AF556" s="18"/>
      <c r="AG556" s="18"/>
    </row>
    <row r="557" spans="1:33" ht="16.5" customHeight="1" x14ac:dyDescent="0.3">
      <c r="A557" s="18"/>
      <c r="B557" s="18"/>
      <c r="C557" s="191"/>
      <c r="D557" s="191"/>
      <c r="E557" s="18"/>
      <c r="F557" s="18"/>
      <c r="G557" s="18"/>
      <c r="H557" s="18"/>
      <c r="I557" s="18"/>
      <c r="J557" s="18"/>
      <c r="K557" s="18"/>
      <c r="L557" s="18"/>
      <c r="M557" s="18"/>
      <c r="N557" s="18"/>
      <c r="O557" s="18"/>
      <c r="P557" s="18"/>
      <c r="Q557" s="18"/>
      <c r="R557" s="18"/>
      <c r="S557" s="18"/>
      <c r="T557" s="18"/>
      <c r="U557" s="18"/>
      <c r="V557" s="18"/>
      <c r="W557" s="18"/>
      <c r="X557" s="18"/>
      <c r="Y557" s="18"/>
      <c r="Z557" s="18"/>
      <c r="AA557" s="18"/>
      <c r="AB557" s="18"/>
      <c r="AC557" s="18"/>
      <c r="AD557" s="18"/>
      <c r="AE557" s="18"/>
      <c r="AF557" s="18"/>
      <c r="AG557" s="18"/>
    </row>
    <row r="558" spans="1:33" ht="16.5" customHeight="1" x14ac:dyDescent="0.3">
      <c r="A558" s="18"/>
      <c r="B558" s="18"/>
      <c r="C558" s="191"/>
      <c r="D558" s="191"/>
      <c r="E558" s="18"/>
      <c r="F558" s="18"/>
      <c r="G558" s="18"/>
      <c r="H558" s="18"/>
      <c r="I558" s="18"/>
      <c r="J558" s="18"/>
      <c r="K558" s="18"/>
      <c r="L558" s="18"/>
      <c r="M558" s="18"/>
      <c r="N558" s="18"/>
      <c r="O558" s="18"/>
      <c r="P558" s="18"/>
      <c r="Q558" s="18"/>
      <c r="R558" s="18"/>
      <c r="S558" s="18"/>
      <c r="T558" s="18"/>
      <c r="U558" s="18"/>
      <c r="V558" s="18"/>
      <c r="W558" s="18"/>
      <c r="X558" s="18"/>
      <c r="Y558" s="18"/>
      <c r="Z558" s="18"/>
      <c r="AA558" s="18"/>
      <c r="AB558" s="18"/>
      <c r="AC558" s="18"/>
      <c r="AD558" s="18"/>
      <c r="AE558" s="18"/>
      <c r="AF558" s="18"/>
      <c r="AG558" s="18"/>
    </row>
    <row r="559" spans="1:33" ht="16.5" customHeight="1" x14ac:dyDescent="0.3">
      <c r="A559" s="18"/>
      <c r="B559" s="18"/>
      <c r="C559" s="191"/>
      <c r="D559" s="191"/>
      <c r="E559" s="18"/>
      <c r="F559" s="18"/>
      <c r="G559" s="18"/>
      <c r="H559" s="18"/>
      <c r="I559" s="18"/>
      <c r="J559" s="18"/>
      <c r="K559" s="18"/>
      <c r="L559" s="18"/>
      <c r="M559" s="18"/>
      <c r="N559" s="18"/>
      <c r="O559" s="18"/>
      <c r="P559" s="18"/>
      <c r="Q559" s="18"/>
      <c r="R559" s="18"/>
      <c r="S559" s="18"/>
      <c r="T559" s="18"/>
      <c r="U559" s="18"/>
      <c r="V559" s="18"/>
      <c r="W559" s="18"/>
      <c r="X559" s="18"/>
      <c r="Y559" s="18"/>
      <c r="Z559" s="18"/>
      <c r="AA559" s="18"/>
      <c r="AB559" s="18"/>
      <c r="AC559" s="18"/>
      <c r="AD559" s="18"/>
      <c r="AE559" s="18"/>
      <c r="AF559" s="18"/>
      <c r="AG559" s="18"/>
    </row>
    <row r="560" spans="1:33" ht="16.5" customHeight="1" x14ac:dyDescent="0.3">
      <c r="A560" s="18"/>
      <c r="B560" s="18"/>
      <c r="C560" s="191"/>
      <c r="D560" s="191"/>
      <c r="E560" s="18"/>
      <c r="F560" s="18"/>
      <c r="G560" s="18"/>
      <c r="H560" s="18"/>
      <c r="I560" s="18"/>
      <c r="J560" s="18"/>
      <c r="K560" s="18"/>
      <c r="L560" s="18"/>
      <c r="M560" s="18"/>
      <c r="N560" s="18"/>
      <c r="O560" s="18"/>
      <c r="P560" s="18"/>
      <c r="Q560" s="18"/>
      <c r="R560" s="18"/>
      <c r="S560" s="18"/>
      <c r="T560" s="18"/>
      <c r="U560" s="18"/>
      <c r="V560" s="18"/>
      <c r="W560" s="18"/>
      <c r="X560" s="18"/>
      <c r="Y560" s="18"/>
      <c r="Z560" s="18"/>
      <c r="AA560" s="18"/>
      <c r="AB560" s="18"/>
      <c r="AC560" s="18"/>
      <c r="AD560" s="18"/>
      <c r="AE560" s="18"/>
      <c r="AF560" s="18"/>
      <c r="AG560" s="18"/>
    </row>
    <row r="561" spans="1:33" ht="16.5" customHeight="1" x14ac:dyDescent="0.3">
      <c r="A561" s="18"/>
      <c r="B561" s="18"/>
      <c r="C561" s="191"/>
      <c r="D561" s="191"/>
      <c r="E561" s="18"/>
      <c r="F561" s="18"/>
      <c r="G561" s="18"/>
      <c r="H561" s="18"/>
      <c r="I561" s="18"/>
      <c r="J561" s="18"/>
      <c r="K561" s="18"/>
      <c r="L561" s="18"/>
      <c r="M561" s="18"/>
      <c r="N561" s="18"/>
      <c r="O561" s="18"/>
      <c r="P561" s="18"/>
      <c r="Q561" s="18"/>
      <c r="R561" s="18"/>
      <c r="S561" s="18"/>
      <c r="T561" s="18"/>
      <c r="U561" s="18"/>
      <c r="V561" s="18"/>
      <c r="W561" s="18"/>
      <c r="X561" s="18"/>
      <c r="Y561" s="18"/>
      <c r="Z561" s="18"/>
      <c r="AA561" s="18"/>
      <c r="AB561" s="18"/>
      <c r="AC561" s="18"/>
      <c r="AD561" s="18"/>
      <c r="AE561" s="18"/>
      <c r="AF561" s="18"/>
      <c r="AG561" s="18"/>
    </row>
    <row r="562" spans="1:33" ht="16.5" customHeight="1" x14ac:dyDescent="0.3">
      <c r="A562" s="18"/>
      <c r="B562" s="18"/>
      <c r="C562" s="191"/>
      <c r="D562" s="191"/>
      <c r="E562" s="18"/>
      <c r="F562" s="18"/>
      <c r="G562" s="18"/>
      <c r="H562" s="18"/>
      <c r="I562" s="18"/>
      <c r="J562" s="18"/>
      <c r="K562" s="18"/>
      <c r="L562" s="18"/>
      <c r="M562" s="18"/>
      <c r="N562" s="18"/>
      <c r="O562" s="18"/>
      <c r="P562" s="18"/>
      <c r="Q562" s="18"/>
      <c r="R562" s="18"/>
      <c r="S562" s="18"/>
      <c r="T562" s="18"/>
      <c r="U562" s="18"/>
      <c r="V562" s="18"/>
      <c r="W562" s="18"/>
      <c r="X562" s="18"/>
      <c r="Y562" s="18"/>
      <c r="Z562" s="18"/>
      <c r="AA562" s="18"/>
      <c r="AB562" s="18"/>
      <c r="AC562" s="18"/>
      <c r="AD562" s="18"/>
      <c r="AE562" s="18"/>
      <c r="AF562" s="18"/>
      <c r="AG562" s="18"/>
    </row>
    <row r="563" spans="1:33" ht="16.5" customHeight="1" x14ac:dyDescent="0.3">
      <c r="A563" s="18"/>
      <c r="B563" s="18"/>
      <c r="C563" s="191"/>
      <c r="D563" s="191"/>
      <c r="E563" s="18"/>
      <c r="F563" s="18"/>
      <c r="G563" s="18"/>
      <c r="H563" s="18"/>
      <c r="I563" s="18"/>
      <c r="J563" s="18"/>
      <c r="K563" s="18"/>
      <c r="L563" s="18"/>
      <c r="M563" s="18"/>
      <c r="N563" s="18"/>
      <c r="O563" s="18"/>
      <c r="P563" s="18"/>
      <c r="Q563" s="18"/>
      <c r="R563" s="18"/>
      <c r="S563" s="18"/>
      <c r="T563" s="18"/>
      <c r="U563" s="18"/>
      <c r="V563" s="18"/>
      <c r="W563" s="18"/>
      <c r="X563" s="18"/>
      <c r="Y563" s="18"/>
      <c r="Z563" s="18"/>
      <c r="AA563" s="18"/>
      <c r="AB563" s="18"/>
      <c r="AC563" s="18"/>
      <c r="AD563" s="18"/>
      <c r="AE563" s="18"/>
      <c r="AF563" s="18"/>
      <c r="AG563" s="18"/>
    </row>
    <row r="564" spans="1:33" ht="16.5" customHeight="1" x14ac:dyDescent="0.3">
      <c r="A564" s="18"/>
      <c r="B564" s="18"/>
      <c r="C564" s="191"/>
      <c r="D564" s="191"/>
      <c r="E564" s="18"/>
      <c r="F564" s="18"/>
      <c r="G564" s="18"/>
      <c r="H564" s="18"/>
      <c r="I564" s="18"/>
      <c r="J564" s="18"/>
      <c r="K564" s="18"/>
      <c r="L564" s="18"/>
      <c r="M564" s="18"/>
      <c r="N564" s="18"/>
      <c r="O564" s="18"/>
      <c r="P564" s="18"/>
      <c r="Q564" s="18"/>
      <c r="R564" s="18"/>
      <c r="S564" s="18"/>
      <c r="T564" s="18"/>
      <c r="U564" s="18"/>
      <c r="V564" s="18"/>
      <c r="W564" s="18"/>
      <c r="X564" s="18"/>
      <c r="Y564" s="18"/>
      <c r="Z564" s="18"/>
      <c r="AA564" s="18"/>
      <c r="AB564" s="18"/>
      <c r="AC564" s="18"/>
      <c r="AD564" s="18"/>
      <c r="AE564" s="18"/>
      <c r="AF564" s="18"/>
      <c r="AG564" s="18"/>
    </row>
    <row r="565" spans="1:33" ht="16.5" customHeight="1" x14ac:dyDescent="0.3">
      <c r="A565" s="18"/>
      <c r="B565" s="18"/>
      <c r="C565" s="191"/>
      <c r="D565" s="191"/>
      <c r="E565" s="18"/>
      <c r="F565" s="18"/>
      <c r="G565" s="18"/>
      <c r="H565" s="18"/>
      <c r="I565" s="18"/>
      <c r="J565" s="18"/>
      <c r="K565" s="18"/>
      <c r="L565" s="18"/>
      <c r="M565" s="18"/>
      <c r="N565" s="18"/>
      <c r="O565" s="18"/>
      <c r="P565" s="18"/>
      <c r="Q565" s="18"/>
      <c r="R565" s="18"/>
      <c r="S565" s="18"/>
      <c r="T565" s="18"/>
      <c r="U565" s="18"/>
      <c r="V565" s="18"/>
      <c r="W565" s="18"/>
      <c r="X565" s="18"/>
      <c r="Y565" s="18"/>
      <c r="Z565" s="18"/>
      <c r="AA565" s="18"/>
      <c r="AB565" s="18"/>
      <c r="AC565" s="18"/>
      <c r="AD565" s="18"/>
      <c r="AE565" s="18"/>
      <c r="AF565" s="18"/>
      <c r="AG565" s="18"/>
    </row>
    <row r="566" spans="1:33" ht="16.5" customHeight="1" x14ac:dyDescent="0.3">
      <c r="A566" s="18"/>
      <c r="B566" s="18"/>
      <c r="C566" s="191"/>
      <c r="D566" s="191"/>
      <c r="E566" s="18"/>
      <c r="F566" s="18"/>
      <c r="G566" s="18"/>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row>
    <row r="567" spans="1:33" ht="16.5" customHeight="1" x14ac:dyDescent="0.3">
      <c r="A567" s="18"/>
      <c r="B567" s="18"/>
      <c r="C567" s="191"/>
      <c r="D567" s="191"/>
      <c r="E567" s="18"/>
      <c r="F567" s="18"/>
      <c r="G567" s="18"/>
      <c r="H567" s="18"/>
      <c r="I567" s="18"/>
      <c r="J567" s="18"/>
      <c r="K567" s="18"/>
      <c r="L567" s="18"/>
      <c r="M567" s="18"/>
      <c r="N567" s="18"/>
      <c r="O567" s="18"/>
      <c r="P567" s="18"/>
      <c r="Q567" s="18"/>
      <c r="R567" s="18"/>
      <c r="S567" s="18"/>
      <c r="T567" s="18"/>
      <c r="U567" s="18"/>
      <c r="V567" s="18"/>
      <c r="W567" s="18"/>
      <c r="X567" s="18"/>
      <c r="Y567" s="18"/>
      <c r="Z567" s="18"/>
      <c r="AA567" s="18"/>
      <c r="AB567" s="18"/>
      <c r="AC567" s="18"/>
      <c r="AD567" s="18"/>
      <c r="AE567" s="18"/>
      <c r="AF567" s="18"/>
      <c r="AG567" s="18"/>
    </row>
    <row r="568" spans="1:33" ht="16.5" customHeight="1" x14ac:dyDescent="0.3">
      <c r="A568" s="18"/>
      <c r="B568" s="18"/>
      <c r="C568" s="191"/>
      <c r="D568" s="191"/>
      <c r="E568" s="18"/>
      <c r="F568" s="18"/>
      <c r="G568" s="18"/>
      <c r="H568" s="18"/>
      <c r="I568" s="18"/>
      <c r="J568" s="18"/>
      <c r="K568" s="18"/>
      <c r="L568" s="18"/>
      <c r="M568" s="18"/>
      <c r="N568" s="18"/>
      <c r="O568" s="18"/>
      <c r="P568" s="18"/>
      <c r="Q568" s="18"/>
      <c r="R568" s="18"/>
      <c r="S568" s="18"/>
      <c r="T568" s="18"/>
      <c r="U568" s="18"/>
      <c r="V568" s="18"/>
      <c r="W568" s="18"/>
      <c r="X568" s="18"/>
      <c r="Y568" s="18"/>
      <c r="Z568" s="18"/>
      <c r="AA568" s="18"/>
      <c r="AB568" s="18"/>
      <c r="AC568" s="18"/>
      <c r="AD568" s="18"/>
      <c r="AE568" s="18"/>
      <c r="AF568" s="18"/>
      <c r="AG568" s="18"/>
    </row>
    <row r="569" spans="1:33" ht="16.5" customHeight="1" x14ac:dyDescent="0.3">
      <c r="A569" s="18"/>
      <c r="B569" s="18"/>
      <c r="C569" s="191"/>
      <c r="D569" s="191"/>
      <c r="E569" s="18"/>
      <c r="F569" s="18"/>
      <c r="G569" s="18"/>
      <c r="H569" s="18"/>
      <c r="I569" s="18"/>
      <c r="J569" s="18"/>
      <c r="K569" s="18"/>
      <c r="L569" s="18"/>
      <c r="M569" s="18"/>
      <c r="N569" s="18"/>
      <c r="O569" s="18"/>
      <c r="P569" s="18"/>
      <c r="Q569" s="18"/>
      <c r="R569" s="18"/>
      <c r="S569" s="18"/>
      <c r="T569" s="18"/>
      <c r="U569" s="18"/>
      <c r="V569" s="18"/>
      <c r="W569" s="18"/>
      <c r="X569" s="18"/>
      <c r="Y569" s="18"/>
      <c r="Z569" s="18"/>
      <c r="AA569" s="18"/>
      <c r="AB569" s="18"/>
      <c r="AC569" s="18"/>
      <c r="AD569" s="18"/>
      <c r="AE569" s="18"/>
      <c r="AF569" s="18"/>
      <c r="AG569" s="18"/>
    </row>
    <row r="570" spans="1:33" ht="16.5" customHeight="1" x14ac:dyDescent="0.3">
      <c r="A570" s="18"/>
      <c r="B570" s="18"/>
      <c r="C570" s="191"/>
      <c r="D570" s="191"/>
      <c r="E570" s="18"/>
      <c r="F570" s="18"/>
      <c r="G570" s="18"/>
      <c r="H570" s="18"/>
      <c r="I570" s="18"/>
      <c r="J570" s="18"/>
      <c r="K570" s="18"/>
      <c r="L570" s="18"/>
      <c r="M570" s="18"/>
      <c r="N570" s="18"/>
      <c r="O570" s="18"/>
      <c r="P570" s="18"/>
      <c r="Q570" s="18"/>
      <c r="R570" s="18"/>
      <c r="S570" s="18"/>
      <c r="T570" s="18"/>
      <c r="U570" s="18"/>
      <c r="V570" s="18"/>
      <c r="W570" s="18"/>
      <c r="X570" s="18"/>
      <c r="Y570" s="18"/>
      <c r="Z570" s="18"/>
      <c r="AA570" s="18"/>
      <c r="AB570" s="18"/>
      <c r="AC570" s="18"/>
      <c r="AD570" s="18"/>
      <c r="AE570" s="18"/>
      <c r="AF570" s="18"/>
      <c r="AG570" s="18"/>
    </row>
    <row r="571" spans="1:33" ht="16.5" customHeight="1" x14ac:dyDescent="0.3">
      <c r="A571" s="18"/>
      <c r="B571" s="18"/>
      <c r="C571" s="191"/>
      <c r="D571" s="191"/>
      <c r="E571" s="18"/>
      <c r="F571" s="18"/>
      <c r="G571" s="18"/>
      <c r="H571" s="18"/>
      <c r="I571" s="18"/>
      <c r="J571" s="18"/>
      <c r="K571" s="18"/>
      <c r="L571" s="18"/>
      <c r="M571" s="18"/>
      <c r="N571" s="18"/>
      <c r="O571" s="18"/>
      <c r="P571" s="18"/>
      <c r="Q571" s="18"/>
      <c r="R571" s="18"/>
      <c r="S571" s="18"/>
      <c r="T571" s="18"/>
      <c r="U571" s="18"/>
      <c r="V571" s="18"/>
      <c r="W571" s="18"/>
      <c r="X571" s="18"/>
      <c r="Y571" s="18"/>
      <c r="Z571" s="18"/>
      <c r="AA571" s="18"/>
      <c r="AB571" s="18"/>
      <c r="AC571" s="18"/>
      <c r="AD571" s="18"/>
      <c r="AE571" s="18"/>
      <c r="AF571" s="18"/>
      <c r="AG571" s="18"/>
    </row>
    <row r="572" spans="1:33" ht="16.5" customHeight="1" x14ac:dyDescent="0.3">
      <c r="A572" s="18"/>
      <c r="B572" s="18"/>
      <c r="C572" s="191"/>
      <c r="D572" s="191"/>
      <c r="E572" s="18"/>
      <c r="F572" s="18"/>
      <c r="G572" s="18"/>
      <c r="H572" s="18"/>
      <c r="I572" s="18"/>
      <c r="J572" s="18"/>
      <c r="K572" s="18"/>
      <c r="L572" s="18"/>
      <c r="M572" s="18"/>
      <c r="N572" s="18"/>
      <c r="O572" s="18"/>
      <c r="P572" s="18"/>
      <c r="Q572" s="18"/>
      <c r="R572" s="18"/>
      <c r="S572" s="18"/>
      <c r="T572" s="18"/>
      <c r="U572" s="18"/>
      <c r="V572" s="18"/>
      <c r="W572" s="18"/>
      <c r="X572" s="18"/>
      <c r="Y572" s="18"/>
      <c r="Z572" s="18"/>
      <c r="AA572" s="18"/>
      <c r="AB572" s="18"/>
      <c r="AC572" s="18"/>
      <c r="AD572" s="18"/>
      <c r="AE572" s="18"/>
      <c r="AF572" s="18"/>
      <c r="AG572" s="18"/>
    </row>
    <row r="573" spans="1:33" ht="16.5" customHeight="1" x14ac:dyDescent="0.3">
      <c r="A573" s="18"/>
      <c r="B573" s="18"/>
      <c r="C573" s="191"/>
      <c r="D573" s="191"/>
      <c r="E573" s="18"/>
      <c r="F573" s="18"/>
      <c r="G573" s="18"/>
      <c r="H573" s="18"/>
      <c r="I573" s="18"/>
      <c r="J573" s="18"/>
      <c r="K573" s="18"/>
      <c r="L573" s="18"/>
      <c r="M573" s="18"/>
      <c r="N573" s="18"/>
      <c r="O573" s="18"/>
      <c r="P573" s="18"/>
      <c r="Q573" s="18"/>
      <c r="R573" s="18"/>
      <c r="S573" s="18"/>
      <c r="T573" s="18"/>
      <c r="U573" s="18"/>
      <c r="V573" s="18"/>
      <c r="W573" s="18"/>
      <c r="X573" s="18"/>
      <c r="Y573" s="18"/>
      <c r="Z573" s="18"/>
      <c r="AA573" s="18"/>
      <c r="AB573" s="18"/>
      <c r="AC573" s="18"/>
      <c r="AD573" s="18"/>
      <c r="AE573" s="18"/>
      <c r="AF573" s="18"/>
      <c r="AG573" s="18"/>
    </row>
    <row r="574" spans="1:33" ht="16.5" customHeight="1" x14ac:dyDescent="0.3">
      <c r="A574" s="18"/>
      <c r="B574" s="18"/>
      <c r="C574" s="191"/>
      <c r="D574" s="191"/>
      <c r="E574" s="18"/>
      <c r="F574" s="18"/>
      <c r="G574" s="18"/>
      <c r="H574" s="18"/>
      <c r="I574" s="18"/>
      <c r="J574" s="18"/>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row>
    <row r="575" spans="1:33" ht="16.5" customHeight="1" x14ac:dyDescent="0.3">
      <c r="A575" s="18"/>
      <c r="B575" s="18"/>
      <c r="C575" s="191"/>
      <c r="D575" s="191"/>
      <c r="E575" s="18"/>
      <c r="F575" s="18"/>
      <c r="G575" s="18"/>
      <c r="H575" s="18"/>
      <c r="I575" s="18"/>
      <c r="J575" s="18"/>
      <c r="K575" s="18"/>
      <c r="L575" s="18"/>
      <c r="M575" s="18"/>
      <c r="N575" s="18"/>
      <c r="O575" s="18"/>
      <c r="P575" s="18"/>
      <c r="Q575" s="18"/>
      <c r="R575" s="18"/>
      <c r="S575" s="18"/>
      <c r="T575" s="18"/>
      <c r="U575" s="18"/>
      <c r="V575" s="18"/>
      <c r="W575" s="18"/>
      <c r="X575" s="18"/>
      <c r="Y575" s="18"/>
      <c r="Z575" s="18"/>
      <c r="AA575" s="18"/>
      <c r="AB575" s="18"/>
      <c r="AC575" s="18"/>
      <c r="AD575" s="18"/>
      <c r="AE575" s="18"/>
      <c r="AF575" s="18"/>
      <c r="AG575" s="18"/>
    </row>
    <row r="576" spans="1:33" ht="16.5" customHeight="1" x14ac:dyDescent="0.3">
      <c r="A576" s="18"/>
      <c r="B576" s="18"/>
      <c r="C576" s="191"/>
      <c r="D576" s="191"/>
      <c r="E576" s="18"/>
      <c r="F576" s="18"/>
      <c r="G576" s="18"/>
      <c r="H576" s="18"/>
      <c r="I576" s="18"/>
      <c r="J576" s="18"/>
      <c r="K576" s="18"/>
      <c r="L576" s="18"/>
      <c r="M576" s="18"/>
      <c r="N576" s="18"/>
      <c r="O576" s="18"/>
      <c r="P576" s="18"/>
      <c r="Q576" s="18"/>
      <c r="R576" s="18"/>
      <c r="S576" s="18"/>
      <c r="T576" s="18"/>
      <c r="U576" s="18"/>
      <c r="V576" s="18"/>
      <c r="W576" s="18"/>
      <c r="X576" s="18"/>
      <c r="Y576" s="18"/>
      <c r="Z576" s="18"/>
      <c r="AA576" s="18"/>
      <c r="AB576" s="18"/>
      <c r="AC576" s="18"/>
      <c r="AD576" s="18"/>
      <c r="AE576" s="18"/>
      <c r="AF576" s="18"/>
      <c r="AG576" s="18"/>
    </row>
    <row r="577" spans="1:33" ht="16.5" customHeight="1" x14ac:dyDescent="0.3">
      <c r="A577" s="18"/>
      <c r="B577" s="18"/>
      <c r="C577" s="191"/>
      <c r="D577" s="191"/>
      <c r="E577" s="18"/>
      <c r="F577" s="18"/>
      <c r="G577" s="18"/>
      <c r="H577" s="18"/>
      <c r="I577" s="18"/>
      <c r="J577" s="18"/>
      <c r="K577" s="18"/>
      <c r="L577" s="18"/>
      <c r="M577" s="18"/>
      <c r="N577" s="18"/>
      <c r="O577" s="18"/>
      <c r="P577" s="18"/>
      <c r="Q577" s="18"/>
      <c r="R577" s="18"/>
      <c r="S577" s="18"/>
      <c r="T577" s="18"/>
      <c r="U577" s="18"/>
      <c r="V577" s="18"/>
      <c r="W577" s="18"/>
      <c r="X577" s="18"/>
      <c r="Y577" s="18"/>
      <c r="Z577" s="18"/>
      <c r="AA577" s="18"/>
      <c r="AB577" s="18"/>
      <c r="AC577" s="18"/>
      <c r="AD577" s="18"/>
      <c r="AE577" s="18"/>
      <c r="AF577" s="18"/>
      <c r="AG577" s="18"/>
    </row>
    <row r="578" spans="1:33" ht="16.5" customHeight="1" x14ac:dyDescent="0.3">
      <c r="A578" s="18"/>
      <c r="B578" s="18"/>
      <c r="C578" s="191"/>
      <c r="D578" s="191"/>
      <c r="E578" s="18"/>
      <c r="F578" s="18"/>
      <c r="G578" s="18"/>
      <c r="H578" s="18"/>
      <c r="I578" s="18"/>
      <c r="J578" s="18"/>
      <c r="K578" s="18"/>
      <c r="L578" s="18"/>
      <c r="M578" s="18"/>
      <c r="N578" s="18"/>
      <c r="O578" s="18"/>
      <c r="P578" s="18"/>
      <c r="Q578" s="18"/>
      <c r="R578" s="18"/>
      <c r="S578" s="18"/>
      <c r="T578" s="18"/>
      <c r="U578" s="18"/>
      <c r="V578" s="18"/>
      <c r="W578" s="18"/>
      <c r="X578" s="18"/>
      <c r="Y578" s="18"/>
      <c r="Z578" s="18"/>
      <c r="AA578" s="18"/>
      <c r="AB578" s="18"/>
      <c r="AC578" s="18"/>
      <c r="AD578" s="18"/>
      <c r="AE578" s="18"/>
      <c r="AF578" s="18"/>
      <c r="AG578" s="18"/>
    </row>
    <row r="579" spans="1:33" ht="16.5" customHeight="1" x14ac:dyDescent="0.3">
      <c r="A579" s="18"/>
      <c r="B579" s="18"/>
      <c r="C579" s="191"/>
      <c r="D579" s="191"/>
      <c r="E579" s="18"/>
      <c r="F579" s="18"/>
      <c r="G579" s="18"/>
      <c r="H579" s="18"/>
      <c r="I579" s="18"/>
      <c r="J579" s="18"/>
      <c r="K579" s="18"/>
      <c r="L579" s="18"/>
      <c r="M579" s="18"/>
      <c r="N579" s="18"/>
      <c r="O579" s="18"/>
      <c r="P579" s="18"/>
      <c r="Q579" s="18"/>
      <c r="R579" s="18"/>
      <c r="S579" s="18"/>
      <c r="T579" s="18"/>
      <c r="U579" s="18"/>
      <c r="V579" s="18"/>
      <c r="W579" s="18"/>
      <c r="X579" s="18"/>
      <c r="Y579" s="18"/>
      <c r="Z579" s="18"/>
      <c r="AA579" s="18"/>
      <c r="AB579" s="18"/>
      <c r="AC579" s="18"/>
      <c r="AD579" s="18"/>
      <c r="AE579" s="18"/>
      <c r="AF579" s="18"/>
      <c r="AG579" s="18"/>
    </row>
    <row r="580" spans="1:33" ht="16.5" customHeight="1" x14ac:dyDescent="0.3">
      <c r="A580" s="18"/>
      <c r="B580" s="18"/>
      <c r="C580" s="191"/>
      <c r="D580" s="191"/>
      <c r="E580" s="18"/>
      <c r="F580" s="18"/>
      <c r="G580" s="18"/>
      <c r="H580" s="18"/>
      <c r="I580" s="18"/>
      <c r="J580" s="18"/>
      <c r="K580" s="18"/>
      <c r="L580" s="18"/>
      <c r="M580" s="18"/>
      <c r="N580" s="18"/>
      <c r="O580" s="18"/>
      <c r="P580" s="18"/>
      <c r="Q580" s="18"/>
      <c r="R580" s="18"/>
      <c r="S580" s="18"/>
      <c r="T580" s="18"/>
      <c r="U580" s="18"/>
      <c r="V580" s="18"/>
      <c r="W580" s="18"/>
      <c r="X580" s="18"/>
      <c r="Y580" s="18"/>
      <c r="Z580" s="18"/>
      <c r="AA580" s="18"/>
      <c r="AB580" s="18"/>
      <c r="AC580" s="18"/>
      <c r="AD580" s="18"/>
      <c r="AE580" s="18"/>
      <c r="AF580" s="18"/>
      <c r="AG580" s="18"/>
    </row>
    <row r="581" spans="1:33" ht="16.5" customHeight="1" x14ac:dyDescent="0.3">
      <c r="A581" s="18"/>
      <c r="B581" s="18"/>
      <c r="C581" s="191"/>
      <c r="D581" s="191"/>
      <c r="E581" s="18"/>
      <c r="F581" s="18"/>
      <c r="G581" s="18"/>
      <c r="H581" s="18"/>
      <c r="I581" s="18"/>
      <c r="J581" s="18"/>
      <c r="K581" s="18"/>
      <c r="L581" s="18"/>
      <c r="M581" s="18"/>
      <c r="N581" s="18"/>
      <c r="O581" s="18"/>
      <c r="P581" s="18"/>
      <c r="Q581" s="18"/>
      <c r="R581" s="18"/>
      <c r="S581" s="18"/>
      <c r="T581" s="18"/>
      <c r="U581" s="18"/>
      <c r="V581" s="18"/>
      <c r="W581" s="18"/>
      <c r="X581" s="18"/>
      <c r="Y581" s="18"/>
      <c r="Z581" s="18"/>
      <c r="AA581" s="18"/>
      <c r="AB581" s="18"/>
      <c r="AC581" s="18"/>
      <c r="AD581" s="18"/>
      <c r="AE581" s="18"/>
      <c r="AF581" s="18"/>
      <c r="AG581" s="18"/>
    </row>
    <row r="582" spans="1:33" ht="16.5" customHeight="1" x14ac:dyDescent="0.3">
      <c r="A582" s="18"/>
      <c r="B582" s="18"/>
      <c r="C582" s="191"/>
      <c r="D582" s="191"/>
      <c r="E582" s="18"/>
      <c r="F582" s="18"/>
      <c r="G582" s="18"/>
      <c r="H582" s="18"/>
      <c r="I582" s="18"/>
      <c r="J582" s="18"/>
      <c r="K582" s="18"/>
      <c r="L582" s="18"/>
      <c r="M582" s="18"/>
      <c r="N582" s="18"/>
      <c r="O582" s="18"/>
      <c r="P582" s="18"/>
      <c r="Q582" s="18"/>
      <c r="R582" s="18"/>
      <c r="S582" s="18"/>
      <c r="T582" s="18"/>
      <c r="U582" s="18"/>
      <c r="V582" s="18"/>
      <c r="W582" s="18"/>
      <c r="X582" s="18"/>
      <c r="Y582" s="18"/>
      <c r="Z582" s="18"/>
      <c r="AA582" s="18"/>
      <c r="AB582" s="18"/>
      <c r="AC582" s="18"/>
      <c r="AD582" s="18"/>
      <c r="AE582" s="18"/>
      <c r="AF582" s="18"/>
      <c r="AG582" s="18"/>
    </row>
    <row r="583" spans="1:33" ht="16.5" customHeight="1" x14ac:dyDescent="0.3">
      <c r="A583" s="18"/>
      <c r="B583" s="18"/>
      <c r="C583" s="191"/>
      <c r="D583" s="191"/>
      <c r="E583" s="18"/>
      <c r="F583" s="18"/>
      <c r="G583" s="18"/>
      <c r="H583" s="18"/>
      <c r="I583" s="18"/>
      <c r="J583" s="18"/>
      <c r="K583" s="18"/>
      <c r="L583" s="18"/>
      <c r="M583" s="18"/>
      <c r="N583" s="18"/>
      <c r="O583" s="18"/>
      <c r="P583" s="18"/>
      <c r="Q583" s="18"/>
      <c r="R583" s="18"/>
      <c r="S583" s="18"/>
      <c r="T583" s="18"/>
      <c r="U583" s="18"/>
      <c r="V583" s="18"/>
      <c r="W583" s="18"/>
      <c r="X583" s="18"/>
      <c r="Y583" s="18"/>
      <c r="Z583" s="18"/>
      <c r="AA583" s="18"/>
      <c r="AB583" s="18"/>
      <c r="AC583" s="18"/>
      <c r="AD583" s="18"/>
      <c r="AE583" s="18"/>
      <c r="AF583" s="18"/>
      <c r="AG583" s="18"/>
    </row>
    <row r="584" spans="1:33" ht="16.5" customHeight="1" x14ac:dyDescent="0.3">
      <c r="A584" s="18"/>
      <c r="B584" s="18"/>
      <c r="C584" s="191"/>
      <c r="D584" s="191"/>
      <c r="E584" s="18"/>
      <c r="F584" s="18"/>
      <c r="G584" s="18"/>
      <c r="H584" s="18"/>
      <c r="I584" s="18"/>
      <c r="J584" s="18"/>
      <c r="K584" s="18"/>
      <c r="L584" s="18"/>
      <c r="M584" s="18"/>
      <c r="N584" s="18"/>
      <c r="O584" s="18"/>
      <c r="P584" s="18"/>
      <c r="Q584" s="18"/>
      <c r="R584" s="18"/>
      <c r="S584" s="18"/>
      <c r="T584" s="18"/>
      <c r="U584" s="18"/>
      <c r="V584" s="18"/>
      <c r="W584" s="18"/>
      <c r="X584" s="18"/>
      <c r="Y584" s="18"/>
      <c r="Z584" s="18"/>
      <c r="AA584" s="18"/>
      <c r="AB584" s="18"/>
      <c r="AC584" s="18"/>
      <c r="AD584" s="18"/>
      <c r="AE584" s="18"/>
      <c r="AF584" s="18"/>
      <c r="AG584" s="18"/>
    </row>
    <row r="585" spans="1:33" ht="16.5" customHeight="1" x14ac:dyDescent="0.3">
      <c r="A585" s="18"/>
      <c r="B585" s="18"/>
      <c r="C585" s="191"/>
      <c r="D585" s="191"/>
      <c r="E585" s="18"/>
      <c r="F585" s="18"/>
      <c r="G585" s="18"/>
      <c r="H585" s="18"/>
      <c r="I585" s="18"/>
      <c r="J585" s="18"/>
      <c r="K585" s="18"/>
      <c r="L585" s="18"/>
      <c r="M585" s="18"/>
      <c r="N585" s="18"/>
      <c r="O585" s="18"/>
      <c r="P585" s="18"/>
      <c r="Q585" s="18"/>
      <c r="R585" s="18"/>
      <c r="S585" s="18"/>
      <c r="T585" s="18"/>
      <c r="U585" s="18"/>
      <c r="V585" s="18"/>
      <c r="W585" s="18"/>
      <c r="X585" s="18"/>
      <c r="Y585" s="18"/>
      <c r="Z585" s="18"/>
      <c r="AA585" s="18"/>
      <c r="AB585" s="18"/>
      <c r="AC585" s="18"/>
      <c r="AD585" s="18"/>
      <c r="AE585" s="18"/>
      <c r="AF585" s="18"/>
      <c r="AG585" s="18"/>
    </row>
    <row r="586" spans="1:33" ht="16.5" customHeight="1" x14ac:dyDescent="0.3">
      <c r="A586" s="18"/>
      <c r="B586" s="18"/>
      <c r="C586" s="191"/>
      <c r="D586" s="191"/>
      <c r="E586" s="18"/>
      <c r="F586" s="18"/>
      <c r="G586" s="18"/>
      <c r="H586" s="18"/>
      <c r="I586" s="18"/>
      <c r="J586" s="18"/>
      <c r="K586" s="18"/>
      <c r="L586" s="18"/>
      <c r="M586" s="18"/>
      <c r="N586" s="18"/>
      <c r="O586" s="18"/>
      <c r="P586" s="18"/>
      <c r="Q586" s="18"/>
      <c r="R586" s="18"/>
      <c r="S586" s="18"/>
      <c r="T586" s="18"/>
      <c r="U586" s="18"/>
      <c r="V586" s="18"/>
      <c r="W586" s="18"/>
      <c r="X586" s="18"/>
      <c r="Y586" s="18"/>
      <c r="Z586" s="18"/>
      <c r="AA586" s="18"/>
      <c r="AB586" s="18"/>
      <c r="AC586" s="18"/>
      <c r="AD586" s="18"/>
      <c r="AE586" s="18"/>
      <c r="AF586" s="18"/>
      <c r="AG586" s="18"/>
    </row>
    <row r="587" spans="1:33" ht="16.5" customHeight="1" x14ac:dyDescent="0.3">
      <c r="A587" s="18"/>
      <c r="B587" s="18"/>
      <c r="C587" s="191"/>
      <c r="D587" s="191"/>
      <c r="E587" s="18"/>
      <c r="F587" s="18"/>
      <c r="G587" s="18"/>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row>
    <row r="588" spans="1:33" ht="16.5" customHeight="1" x14ac:dyDescent="0.3">
      <c r="A588" s="18"/>
      <c r="B588" s="18"/>
      <c r="C588" s="191"/>
      <c r="D588" s="191"/>
      <c r="E588" s="18"/>
      <c r="F588" s="18"/>
      <c r="G588" s="18"/>
      <c r="H588" s="18"/>
      <c r="I588" s="18"/>
      <c r="J588" s="18"/>
      <c r="K588" s="18"/>
      <c r="L588" s="18"/>
      <c r="M588" s="18"/>
      <c r="N588" s="18"/>
      <c r="O588" s="18"/>
      <c r="P588" s="18"/>
      <c r="Q588" s="18"/>
      <c r="R588" s="18"/>
      <c r="S588" s="18"/>
      <c r="T588" s="18"/>
      <c r="U588" s="18"/>
      <c r="V588" s="18"/>
      <c r="W588" s="18"/>
      <c r="X588" s="18"/>
      <c r="Y588" s="18"/>
      <c r="Z588" s="18"/>
      <c r="AA588" s="18"/>
      <c r="AB588" s="18"/>
      <c r="AC588" s="18"/>
      <c r="AD588" s="18"/>
      <c r="AE588" s="18"/>
      <c r="AF588" s="18"/>
      <c r="AG588" s="18"/>
    </row>
    <row r="589" spans="1:33" ht="16.5" customHeight="1" x14ac:dyDescent="0.3">
      <c r="A589" s="18"/>
      <c r="B589" s="18"/>
      <c r="C589" s="191"/>
      <c r="D589" s="191"/>
      <c r="E589" s="18"/>
      <c r="F589" s="18"/>
      <c r="G589" s="18"/>
      <c r="H589" s="18"/>
      <c r="I589" s="18"/>
      <c r="J589" s="18"/>
      <c r="K589" s="18"/>
      <c r="L589" s="18"/>
      <c r="M589" s="18"/>
      <c r="N589" s="18"/>
      <c r="O589" s="18"/>
      <c r="P589" s="18"/>
      <c r="Q589" s="18"/>
      <c r="R589" s="18"/>
      <c r="S589" s="18"/>
      <c r="T589" s="18"/>
      <c r="U589" s="18"/>
      <c r="V589" s="18"/>
      <c r="W589" s="18"/>
      <c r="X589" s="18"/>
      <c r="Y589" s="18"/>
      <c r="Z589" s="18"/>
      <c r="AA589" s="18"/>
      <c r="AB589" s="18"/>
      <c r="AC589" s="18"/>
      <c r="AD589" s="18"/>
      <c r="AE589" s="18"/>
      <c r="AF589" s="18"/>
      <c r="AG589" s="18"/>
    </row>
    <row r="590" spans="1:33" ht="16.5" customHeight="1" x14ac:dyDescent="0.3">
      <c r="A590" s="18"/>
      <c r="B590" s="18"/>
      <c r="C590" s="191"/>
      <c r="D590" s="191"/>
      <c r="E590" s="18"/>
      <c r="F590" s="18"/>
      <c r="G590" s="18"/>
      <c r="H590" s="18"/>
      <c r="I590" s="18"/>
      <c r="J590" s="18"/>
      <c r="K590" s="18"/>
      <c r="L590" s="18"/>
      <c r="M590" s="18"/>
      <c r="N590" s="18"/>
      <c r="O590" s="18"/>
      <c r="P590" s="18"/>
      <c r="Q590" s="18"/>
      <c r="R590" s="18"/>
      <c r="S590" s="18"/>
      <c r="T590" s="18"/>
      <c r="U590" s="18"/>
      <c r="V590" s="18"/>
      <c r="W590" s="18"/>
      <c r="X590" s="18"/>
      <c r="Y590" s="18"/>
      <c r="Z590" s="18"/>
      <c r="AA590" s="18"/>
      <c r="AB590" s="18"/>
      <c r="AC590" s="18"/>
      <c r="AD590" s="18"/>
      <c r="AE590" s="18"/>
      <c r="AF590" s="18"/>
      <c r="AG590" s="18"/>
    </row>
    <row r="591" spans="1:33" ht="16.5" customHeight="1" x14ac:dyDescent="0.3">
      <c r="A591" s="18"/>
      <c r="B591" s="18"/>
      <c r="C591" s="191"/>
      <c r="D591" s="191"/>
      <c r="E591" s="18"/>
      <c r="F591" s="18"/>
      <c r="G591" s="18"/>
      <c r="H591" s="18"/>
      <c r="I591" s="18"/>
      <c r="J591" s="18"/>
      <c r="K591" s="18"/>
      <c r="L591" s="18"/>
      <c r="M591" s="18"/>
      <c r="N591" s="18"/>
      <c r="O591" s="18"/>
      <c r="P591" s="18"/>
      <c r="Q591" s="18"/>
      <c r="R591" s="18"/>
      <c r="S591" s="18"/>
      <c r="T591" s="18"/>
      <c r="U591" s="18"/>
      <c r="V591" s="18"/>
      <c r="W591" s="18"/>
      <c r="X591" s="18"/>
      <c r="Y591" s="18"/>
      <c r="Z591" s="18"/>
      <c r="AA591" s="18"/>
      <c r="AB591" s="18"/>
      <c r="AC591" s="18"/>
      <c r="AD591" s="18"/>
      <c r="AE591" s="18"/>
      <c r="AF591" s="18"/>
      <c r="AG591" s="18"/>
    </row>
    <row r="592" spans="1:33" ht="16.5" customHeight="1" x14ac:dyDescent="0.3">
      <c r="A592" s="18"/>
      <c r="B592" s="18"/>
      <c r="C592" s="191"/>
      <c r="D592" s="191"/>
      <c r="E592" s="18"/>
      <c r="F592" s="18"/>
      <c r="G592" s="18"/>
      <c r="H592" s="18"/>
      <c r="I592" s="18"/>
      <c r="J592" s="18"/>
      <c r="K592" s="18"/>
      <c r="L592" s="18"/>
      <c r="M592" s="18"/>
      <c r="N592" s="18"/>
      <c r="O592" s="18"/>
      <c r="P592" s="18"/>
      <c r="Q592" s="18"/>
      <c r="R592" s="18"/>
      <c r="S592" s="18"/>
      <c r="T592" s="18"/>
      <c r="U592" s="18"/>
      <c r="V592" s="18"/>
      <c r="W592" s="18"/>
      <c r="X592" s="18"/>
      <c r="Y592" s="18"/>
      <c r="Z592" s="18"/>
      <c r="AA592" s="18"/>
      <c r="AB592" s="18"/>
      <c r="AC592" s="18"/>
      <c r="AD592" s="18"/>
      <c r="AE592" s="18"/>
      <c r="AF592" s="18"/>
      <c r="AG592" s="18"/>
    </row>
    <row r="593" spans="1:33" ht="16.5" customHeight="1" x14ac:dyDescent="0.3">
      <c r="A593" s="18"/>
      <c r="B593" s="18"/>
      <c r="C593" s="191"/>
      <c r="D593" s="191"/>
      <c r="E593" s="18"/>
      <c r="F593" s="18"/>
      <c r="G593" s="18"/>
      <c r="H593" s="18"/>
      <c r="I593" s="18"/>
      <c r="J593" s="18"/>
      <c r="K593" s="18"/>
      <c r="L593" s="18"/>
      <c r="M593" s="18"/>
      <c r="N593" s="18"/>
      <c r="O593" s="18"/>
      <c r="P593" s="18"/>
      <c r="Q593" s="18"/>
      <c r="R593" s="18"/>
      <c r="S593" s="18"/>
      <c r="T593" s="18"/>
      <c r="U593" s="18"/>
      <c r="V593" s="18"/>
      <c r="W593" s="18"/>
      <c r="X593" s="18"/>
      <c r="Y593" s="18"/>
      <c r="Z593" s="18"/>
      <c r="AA593" s="18"/>
      <c r="AB593" s="18"/>
      <c r="AC593" s="18"/>
      <c r="AD593" s="18"/>
      <c r="AE593" s="18"/>
      <c r="AF593" s="18"/>
      <c r="AG593" s="18"/>
    </row>
    <row r="594" spans="1:33" ht="16.5" customHeight="1" x14ac:dyDescent="0.3">
      <c r="A594" s="18"/>
      <c r="B594" s="18"/>
      <c r="C594" s="191"/>
      <c r="D594" s="191"/>
      <c r="E594" s="18"/>
      <c r="F594" s="18"/>
      <c r="G594" s="18"/>
      <c r="H594" s="18"/>
      <c r="I594" s="18"/>
      <c r="J594" s="18"/>
      <c r="K594" s="18"/>
      <c r="L594" s="18"/>
      <c r="M594" s="18"/>
      <c r="N594" s="18"/>
      <c r="O594" s="18"/>
      <c r="P594" s="18"/>
      <c r="Q594" s="18"/>
      <c r="R594" s="18"/>
      <c r="S594" s="18"/>
      <c r="T594" s="18"/>
      <c r="U594" s="18"/>
      <c r="V594" s="18"/>
      <c r="W594" s="18"/>
      <c r="X594" s="18"/>
      <c r="Y594" s="18"/>
      <c r="Z594" s="18"/>
      <c r="AA594" s="18"/>
      <c r="AB594" s="18"/>
      <c r="AC594" s="18"/>
      <c r="AD594" s="18"/>
      <c r="AE594" s="18"/>
      <c r="AF594" s="18"/>
      <c r="AG594" s="18"/>
    </row>
    <row r="595" spans="1:33" ht="16.5" customHeight="1" x14ac:dyDescent="0.3">
      <c r="A595" s="18"/>
      <c r="B595" s="18"/>
      <c r="C595" s="191"/>
      <c r="D595" s="191"/>
      <c r="E595" s="18"/>
      <c r="F595" s="18"/>
      <c r="G595" s="18"/>
      <c r="H595" s="18"/>
      <c r="I595" s="18"/>
      <c r="J595" s="18"/>
      <c r="K595" s="18"/>
      <c r="L595" s="18"/>
      <c r="M595" s="18"/>
      <c r="N595" s="18"/>
      <c r="O595" s="18"/>
      <c r="P595" s="18"/>
      <c r="Q595" s="18"/>
      <c r="R595" s="18"/>
      <c r="S595" s="18"/>
      <c r="T595" s="18"/>
      <c r="U595" s="18"/>
      <c r="V595" s="18"/>
      <c r="W595" s="18"/>
      <c r="X595" s="18"/>
      <c r="Y595" s="18"/>
      <c r="Z595" s="18"/>
      <c r="AA595" s="18"/>
      <c r="AB595" s="18"/>
      <c r="AC595" s="18"/>
      <c r="AD595" s="18"/>
      <c r="AE595" s="18"/>
      <c r="AF595" s="18"/>
      <c r="AG595" s="18"/>
    </row>
    <row r="596" spans="1:33" ht="16.5" customHeight="1" x14ac:dyDescent="0.3">
      <c r="A596" s="18"/>
      <c r="B596" s="18"/>
      <c r="C596" s="191"/>
      <c r="D596" s="191"/>
      <c r="E596" s="18"/>
      <c r="F596" s="18"/>
      <c r="G596" s="18"/>
      <c r="H596" s="18"/>
      <c r="I596" s="18"/>
      <c r="J596" s="18"/>
      <c r="K596" s="18"/>
      <c r="L596" s="18"/>
      <c r="M596" s="18"/>
      <c r="N596" s="18"/>
      <c r="O596" s="18"/>
      <c r="P596" s="18"/>
      <c r="Q596" s="18"/>
      <c r="R596" s="18"/>
      <c r="S596" s="18"/>
      <c r="T596" s="18"/>
      <c r="U596" s="18"/>
      <c r="V596" s="18"/>
      <c r="W596" s="18"/>
      <c r="X596" s="18"/>
      <c r="Y596" s="18"/>
      <c r="Z596" s="18"/>
      <c r="AA596" s="18"/>
      <c r="AB596" s="18"/>
      <c r="AC596" s="18"/>
      <c r="AD596" s="18"/>
      <c r="AE596" s="18"/>
      <c r="AF596" s="18"/>
      <c r="AG596" s="18"/>
    </row>
    <row r="597" spans="1:33" ht="16.5" customHeight="1" x14ac:dyDescent="0.3">
      <c r="A597" s="18"/>
      <c r="B597" s="18"/>
      <c r="C597" s="191"/>
      <c r="D597" s="191"/>
      <c r="E597" s="18"/>
      <c r="F597" s="18"/>
      <c r="G597" s="18"/>
      <c r="H597" s="18"/>
      <c r="I597" s="18"/>
      <c r="J597" s="18"/>
      <c r="K597" s="18"/>
      <c r="L597" s="18"/>
      <c r="M597" s="18"/>
      <c r="N597" s="18"/>
      <c r="O597" s="18"/>
      <c r="P597" s="18"/>
      <c r="Q597" s="18"/>
      <c r="R597" s="18"/>
      <c r="S597" s="18"/>
      <c r="T597" s="18"/>
      <c r="U597" s="18"/>
      <c r="V597" s="18"/>
      <c r="W597" s="18"/>
      <c r="X597" s="18"/>
      <c r="Y597" s="18"/>
      <c r="Z597" s="18"/>
      <c r="AA597" s="18"/>
      <c r="AB597" s="18"/>
      <c r="AC597" s="18"/>
      <c r="AD597" s="18"/>
      <c r="AE597" s="18"/>
      <c r="AF597" s="18"/>
      <c r="AG597" s="18"/>
    </row>
    <row r="598" spans="1:33" ht="16.5" customHeight="1" x14ac:dyDescent="0.3">
      <c r="A598" s="18"/>
      <c r="B598" s="18"/>
      <c r="C598" s="191"/>
      <c r="D598" s="191"/>
      <c r="E598" s="18"/>
      <c r="F598" s="18"/>
      <c r="G598" s="18"/>
      <c r="H598" s="18"/>
      <c r="I598" s="18"/>
      <c r="J598" s="18"/>
      <c r="K598" s="18"/>
      <c r="L598" s="18"/>
      <c r="M598" s="18"/>
      <c r="N598" s="18"/>
      <c r="O598" s="18"/>
      <c r="P598" s="18"/>
      <c r="Q598" s="18"/>
      <c r="R598" s="18"/>
      <c r="S598" s="18"/>
      <c r="T598" s="18"/>
      <c r="U598" s="18"/>
      <c r="V598" s="18"/>
      <c r="W598" s="18"/>
      <c r="X598" s="18"/>
      <c r="Y598" s="18"/>
      <c r="Z598" s="18"/>
      <c r="AA598" s="18"/>
      <c r="AB598" s="18"/>
      <c r="AC598" s="18"/>
      <c r="AD598" s="18"/>
      <c r="AE598" s="18"/>
      <c r="AF598" s="18"/>
      <c r="AG598" s="18"/>
    </row>
    <row r="599" spans="1:33" ht="16.5" customHeight="1" x14ac:dyDescent="0.3">
      <c r="A599" s="18"/>
      <c r="B599" s="18"/>
      <c r="C599" s="191"/>
      <c r="D599" s="191"/>
      <c r="E599" s="18"/>
      <c r="F599" s="18"/>
      <c r="G599" s="18"/>
      <c r="H599" s="18"/>
      <c r="I599" s="18"/>
      <c r="J599" s="18"/>
      <c r="K599" s="18"/>
      <c r="L599" s="18"/>
      <c r="M599" s="18"/>
      <c r="N599" s="18"/>
      <c r="O599" s="18"/>
      <c r="P599" s="18"/>
      <c r="Q599" s="18"/>
      <c r="R599" s="18"/>
      <c r="S599" s="18"/>
      <c r="T599" s="18"/>
      <c r="U599" s="18"/>
      <c r="V599" s="18"/>
      <c r="W599" s="18"/>
      <c r="X599" s="18"/>
      <c r="Y599" s="18"/>
      <c r="Z599" s="18"/>
      <c r="AA599" s="18"/>
      <c r="AB599" s="18"/>
      <c r="AC599" s="18"/>
      <c r="AD599" s="18"/>
      <c r="AE599" s="18"/>
      <c r="AF599" s="18"/>
      <c r="AG599" s="18"/>
    </row>
    <row r="600" spans="1:33" ht="16.5" customHeight="1" x14ac:dyDescent="0.3">
      <c r="A600" s="18"/>
      <c r="B600" s="18"/>
      <c r="C600" s="191"/>
      <c r="D600" s="191"/>
      <c r="E600" s="18"/>
      <c r="F600" s="18"/>
      <c r="G600" s="18"/>
      <c r="H600" s="18"/>
      <c r="I600" s="18"/>
      <c r="J600" s="18"/>
      <c r="K600" s="18"/>
      <c r="L600" s="18"/>
      <c r="M600" s="18"/>
      <c r="N600" s="18"/>
      <c r="O600" s="18"/>
      <c r="P600" s="18"/>
      <c r="Q600" s="18"/>
      <c r="R600" s="18"/>
      <c r="S600" s="18"/>
      <c r="T600" s="18"/>
      <c r="U600" s="18"/>
      <c r="V600" s="18"/>
      <c r="W600" s="18"/>
      <c r="X600" s="18"/>
      <c r="Y600" s="18"/>
      <c r="Z600" s="18"/>
      <c r="AA600" s="18"/>
      <c r="AB600" s="18"/>
      <c r="AC600" s="18"/>
      <c r="AD600" s="18"/>
      <c r="AE600" s="18"/>
      <c r="AF600" s="18"/>
      <c r="AG600" s="18"/>
    </row>
    <row r="601" spans="1:33" ht="16.5" customHeight="1" x14ac:dyDescent="0.3">
      <c r="A601" s="18"/>
      <c r="B601" s="18"/>
      <c r="C601" s="191"/>
      <c r="D601" s="191"/>
      <c r="E601" s="18"/>
      <c r="F601" s="18"/>
      <c r="G601" s="18"/>
      <c r="H601" s="18"/>
      <c r="I601" s="18"/>
      <c r="J601" s="18"/>
      <c r="K601" s="18"/>
      <c r="L601" s="18"/>
      <c r="M601" s="18"/>
      <c r="N601" s="18"/>
      <c r="O601" s="18"/>
      <c r="P601" s="18"/>
      <c r="Q601" s="18"/>
      <c r="R601" s="18"/>
      <c r="S601" s="18"/>
      <c r="T601" s="18"/>
      <c r="U601" s="18"/>
      <c r="V601" s="18"/>
      <c r="W601" s="18"/>
      <c r="X601" s="18"/>
      <c r="Y601" s="18"/>
      <c r="Z601" s="18"/>
      <c r="AA601" s="18"/>
      <c r="AB601" s="18"/>
      <c r="AC601" s="18"/>
      <c r="AD601" s="18"/>
      <c r="AE601" s="18"/>
      <c r="AF601" s="18"/>
      <c r="AG601" s="18"/>
    </row>
    <row r="602" spans="1:33" ht="16.5" customHeight="1" x14ac:dyDescent="0.3">
      <c r="A602" s="18"/>
      <c r="B602" s="18"/>
      <c r="C602" s="191"/>
      <c r="D602" s="191"/>
      <c r="E602" s="18"/>
      <c r="F602" s="18"/>
      <c r="G602" s="18"/>
      <c r="H602" s="18"/>
      <c r="I602" s="18"/>
      <c r="J602" s="18"/>
      <c r="K602" s="18"/>
      <c r="L602" s="18"/>
      <c r="M602" s="18"/>
      <c r="N602" s="18"/>
      <c r="O602" s="18"/>
      <c r="P602" s="18"/>
      <c r="Q602" s="18"/>
      <c r="R602" s="18"/>
      <c r="S602" s="18"/>
      <c r="T602" s="18"/>
      <c r="U602" s="18"/>
      <c r="V602" s="18"/>
      <c r="W602" s="18"/>
      <c r="X602" s="18"/>
      <c r="Y602" s="18"/>
      <c r="Z602" s="18"/>
      <c r="AA602" s="18"/>
      <c r="AB602" s="18"/>
      <c r="AC602" s="18"/>
      <c r="AD602" s="18"/>
      <c r="AE602" s="18"/>
      <c r="AF602" s="18"/>
      <c r="AG602" s="18"/>
    </row>
    <row r="603" spans="1:33" ht="16.5" customHeight="1" x14ac:dyDescent="0.3">
      <c r="A603" s="18"/>
      <c r="B603" s="18"/>
      <c r="C603" s="191"/>
      <c r="D603" s="191"/>
      <c r="E603" s="18"/>
      <c r="F603" s="18"/>
      <c r="G603" s="18"/>
      <c r="H603" s="18"/>
      <c r="I603" s="18"/>
      <c r="J603" s="18"/>
      <c r="K603" s="18"/>
      <c r="L603" s="18"/>
      <c r="M603" s="18"/>
      <c r="N603" s="18"/>
      <c r="O603" s="18"/>
      <c r="P603" s="18"/>
      <c r="Q603" s="18"/>
      <c r="R603" s="18"/>
      <c r="S603" s="18"/>
      <c r="T603" s="18"/>
      <c r="U603" s="18"/>
      <c r="V603" s="18"/>
      <c r="W603" s="18"/>
      <c r="X603" s="18"/>
      <c r="Y603" s="18"/>
      <c r="Z603" s="18"/>
      <c r="AA603" s="18"/>
      <c r="AB603" s="18"/>
      <c r="AC603" s="18"/>
      <c r="AD603" s="18"/>
      <c r="AE603" s="18"/>
      <c r="AF603" s="18"/>
      <c r="AG603" s="18"/>
    </row>
    <row r="604" spans="1:33" ht="16.5" customHeight="1" x14ac:dyDescent="0.3">
      <c r="A604" s="18"/>
      <c r="B604" s="18"/>
      <c r="C604" s="191"/>
      <c r="D604" s="191"/>
      <c r="E604" s="18"/>
      <c r="F604" s="18"/>
      <c r="G604" s="18"/>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row>
    <row r="605" spans="1:33" ht="16.5" customHeight="1" x14ac:dyDescent="0.3">
      <c r="A605" s="18"/>
      <c r="B605" s="18"/>
      <c r="C605" s="191"/>
      <c r="D605" s="191"/>
      <c r="E605" s="18"/>
      <c r="F605" s="18"/>
      <c r="G605" s="18"/>
      <c r="H605" s="18"/>
      <c r="I605" s="18"/>
      <c r="J605" s="18"/>
      <c r="K605" s="18"/>
      <c r="L605" s="18"/>
      <c r="M605" s="18"/>
      <c r="N605" s="18"/>
      <c r="O605" s="18"/>
      <c r="P605" s="18"/>
      <c r="Q605" s="18"/>
      <c r="R605" s="18"/>
      <c r="S605" s="18"/>
      <c r="T605" s="18"/>
      <c r="U605" s="18"/>
      <c r="V605" s="18"/>
      <c r="W605" s="18"/>
      <c r="X605" s="18"/>
      <c r="Y605" s="18"/>
      <c r="Z605" s="18"/>
      <c r="AA605" s="18"/>
      <c r="AB605" s="18"/>
      <c r="AC605" s="18"/>
      <c r="AD605" s="18"/>
      <c r="AE605" s="18"/>
      <c r="AF605" s="18"/>
      <c r="AG605" s="18"/>
    </row>
    <row r="606" spans="1:33" ht="16.5" customHeight="1" x14ac:dyDescent="0.3">
      <c r="A606" s="18"/>
      <c r="B606" s="18"/>
      <c r="C606" s="191"/>
      <c r="D606" s="191"/>
      <c r="E606" s="18"/>
      <c r="F606" s="18"/>
      <c r="G606" s="18"/>
      <c r="H606" s="18"/>
      <c r="I606" s="18"/>
      <c r="J606" s="18"/>
      <c r="K606" s="18"/>
      <c r="L606" s="18"/>
      <c r="M606" s="18"/>
      <c r="N606" s="18"/>
      <c r="O606" s="18"/>
      <c r="P606" s="18"/>
      <c r="Q606" s="18"/>
      <c r="R606" s="18"/>
      <c r="S606" s="18"/>
      <c r="T606" s="18"/>
      <c r="U606" s="18"/>
      <c r="V606" s="18"/>
      <c r="W606" s="18"/>
      <c r="X606" s="18"/>
      <c r="Y606" s="18"/>
      <c r="Z606" s="18"/>
      <c r="AA606" s="18"/>
      <c r="AB606" s="18"/>
      <c r="AC606" s="18"/>
      <c r="AD606" s="18"/>
      <c r="AE606" s="18"/>
      <c r="AF606" s="18"/>
      <c r="AG606" s="18"/>
    </row>
    <row r="607" spans="1:33" ht="16.5" customHeight="1" x14ac:dyDescent="0.3">
      <c r="A607" s="18"/>
      <c r="B607" s="18"/>
      <c r="C607" s="191"/>
      <c r="D607" s="191"/>
      <c r="E607" s="18"/>
      <c r="F607" s="18"/>
      <c r="G607" s="18"/>
      <c r="H607" s="18"/>
      <c r="I607" s="18"/>
      <c r="J607" s="18"/>
      <c r="K607" s="18"/>
      <c r="L607" s="18"/>
      <c r="M607" s="18"/>
      <c r="N607" s="18"/>
      <c r="O607" s="18"/>
      <c r="P607" s="18"/>
      <c r="Q607" s="18"/>
      <c r="R607" s="18"/>
      <c r="S607" s="18"/>
      <c r="T607" s="18"/>
      <c r="U607" s="18"/>
      <c r="V607" s="18"/>
      <c r="W607" s="18"/>
      <c r="X607" s="18"/>
      <c r="Y607" s="18"/>
      <c r="Z607" s="18"/>
      <c r="AA607" s="18"/>
      <c r="AB607" s="18"/>
      <c r="AC607" s="18"/>
      <c r="AD607" s="18"/>
      <c r="AE607" s="18"/>
      <c r="AF607" s="18"/>
      <c r="AG607" s="18"/>
    </row>
    <row r="608" spans="1:33" ht="16.5" customHeight="1" x14ac:dyDescent="0.3">
      <c r="A608" s="18"/>
      <c r="B608" s="18"/>
      <c r="C608" s="191"/>
      <c r="D608" s="191"/>
      <c r="E608" s="18"/>
      <c r="F608" s="18"/>
      <c r="G608" s="18"/>
      <c r="H608" s="18"/>
      <c r="I608" s="18"/>
      <c r="J608" s="18"/>
      <c r="K608" s="18"/>
      <c r="L608" s="18"/>
      <c r="M608" s="18"/>
      <c r="N608" s="18"/>
      <c r="O608" s="18"/>
      <c r="P608" s="18"/>
      <c r="Q608" s="18"/>
      <c r="R608" s="18"/>
      <c r="S608" s="18"/>
      <c r="T608" s="18"/>
      <c r="U608" s="18"/>
      <c r="V608" s="18"/>
      <c r="W608" s="18"/>
      <c r="X608" s="18"/>
      <c r="Y608" s="18"/>
      <c r="Z608" s="18"/>
      <c r="AA608" s="18"/>
      <c r="AB608" s="18"/>
      <c r="AC608" s="18"/>
      <c r="AD608" s="18"/>
      <c r="AE608" s="18"/>
      <c r="AF608" s="18"/>
      <c r="AG608" s="18"/>
    </row>
    <row r="609" spans="1:33" ht="16.5" customHeight="1" x14ac:dyDescent="0.3">
      <c r="A609" s="18"/>
      <c r="B609" s="18"/>
      <c r="C609" s="191"/>
      <c r="D609" s="191"/>
      <c r="E609" s="18"/>
      <c r="F609" s="18"/>
      <c r="G609" s="18"/>
      <c r="H609" s="18"/>
      <c r="I609" s="18"/>
      <c r="J609" s="18"/>
      <c r="K609" s="18"/>
      <c r="L609" s="18"/>
      <c r="M609" s="18"/>
      <c r="N609" s="18"/>
      <c r="O609" s="18"/>
      <c r="P609" s="18"/>
      <c r="Q609" s="18"/>
      <c r="R609" s="18"/>
      <c r="S609" s="18"/>
      <c r="T609" s="18"/>
      <c r="U609" s="18"/>
      <c r="V609" s="18"/>
      <c r="W609" s="18"/>
      <c r="X609" s="18"/>
      <c r="Y609" s="18"/>
      <c r="Z609" s="18"/>
      <c r="AA609" s="18"/>
      <c r="AB609" s="18"/>
      <c r="AC609" s="18"/>
      <c r="AD609" s="18"/>
      <c r="AE609" s="18"/>
      <c r="AF609" s="18"/>
      <c r="AG609" s="18"/>
    </row>
    <row r="610" spans="1:33" ht="16.5" customHeight="1" x14ac:dyDescent="0.3">
      <c r="A610" s="18"/>
      <c r="B610" s="18"/>
      <c r="C610" s="191"/>
      <c r="D610" s="191"/>
      <c r="E610" s="18"/>
      <c r="F610" s="18"/>
      <c r="G610" s="18"/>
      <c r="H610" s="18"/>
      <c r="I610" s="18"/>
      <c r="J610" s="18"/>
      <c r="K610" s="18"/>
      <c r="L610" s="18"/>
      <c r="M610" s="18"/>
      <c r="N610" s="18"/>
      <c r="O610" s="18"/>
      <c r="P610" s="18"/>
      <c r="Q610" s="18"/>
      <c r="R610" s="18"/>
      <c r="S610" s="18"/>
      <c r="T610" s="18"/>
      <c r="U610" s="18"/>
      <c r="V610" s="18"/>
      <c r="W610" s="18"/>
      <c r="X610" s="18"/>
      <c r="Y610" s="18"/>
      <c r="Z610" s="18"/>
      <c r="AA610" s="18"/>
      <c r="AB610" s="18"/>
      <c r="AC610" s="18"/>
      <c r="AD610" s="18"/>
      <c r="AE610" s="18"/>
      <c r="AF610" s="18"/>
      <c r="AG610" s="18"/>
    </row>
    <row r="611" spans="1:33" ht="16.5" customHeight="1" x14ac:dyDescent="0.3">
      <c r="A611" s="18"/>
      <c r="B611" s="18"/>
      <c r="C611" s="191"/>
      <c r="D611" s="191"/>
      <c r="E611" s="18"/>
      <c r="F611" s="18"/>
      <c r="G611" s="18"/>
      <c r="H611" s="18"/>
      <c r="I611" s="18"/>
      <c r="J611" s="18"/>
      <c r="K611" s="18"/>
      <c r="L611" s="18"/>
      <c r="M611" s="18"/>
      <c r="N611" s="18"/>
      <c r="O611" s="18"/>
      <c r="P611" s="18"/>
      <c r="Q611" s="18"/>
      <c r="R611" s="18"/>
      <c r="S611" s="18"/>
      <c r="T611" s="18"/>
      <c r="U611" s="18"/>
      <c r="V611" s="18"/>
      <c r="W611" s="18"/>
      <c r="X611" s="18"/>
      <c r="Y611" s="18"/>
      <c r="Z611" s="18"/>
      <c r="AA611" s="18"/>
      <c r="AB611" s="18"/>
      <c r="AC611" s="18"/>
      <c r="AD611" s="18"/>
      <c r="AE611" s="18"/>
      <c r="AF611" s="18"/>
      <c r="AG611" s="18"/>
    </row>
    <row r="612" spans="1:33" ht="16.5" customHeight="1" x14ac:dyDescent="0.3">
      <c r="A612" s="18"/>
      <c r="B612" s="18"/>
      <c r="C612" s="191"/>
      <c r="D612" s="191"/>
      <c r="E612" s="18"/>
      <c r="F612" s="18"/>
      <c r="G612" s="18"/>
      <c r="H612" s="18"/>
      <c r="I612" s="18"/>
      <c r="J612" s="18"/>
      <c r="K612" s="18"/>
      <c r="L612" s="18"/>
      <c r="M612" s="18"/>
      <c r="N612" s="18"/>
      <c r="O612" s="18"/>
      <c r="P612" s="18"/>
      <c r="Q612" s="18"/>
      <c r="R612" s="18"/>
      <c r="S612" s="18"/>
      <c r="T612" s="18"/>
      <c r="U612" s="18"/>
      <c r="V612" s="18"/>
      <c r="W612" s="18"/>
      <c r="X612" s="18"/>
      <c r="Y612" s="18"/>
      <c r="Z612" s="18"/>
      <c r="AA612" s="18"/>
      <c r="AB612" s="18"/>
      <c r="AC612" s="18"/>
      <c r="AD612" s="18"/>
      <c r="AE612" s="18"/>
      <c r="AF612" s="18"/>
      <c r="AG612" s="18"/>
    </row>
    <row r="613" spans="1:33" ht="16.5" customHeight="1" x14ac:dyDescent="0.3">
      <c r="A613" s="18"/>
      <c r="B613" s="18"/>
      <c r="C613" s="191"/>
      <c r="D613" s="191"/>
      <c r="E613" s="18"/>
      <c r="F613" s="18"/>
      <c r="G613" s="18"/>
      <c r="H613" s="18"/>
      <c r="I613" s="18"/>
      <c r="J613" s="18"/>
      <c r="K613" s="18"/>
      <c r="L613" s="18"/>
      <c r="M613" s="18"/>
      <c r="N613" s="18"/>
      <c r="O613" s="18"/>
      <c r="P613" s="18"/>
      <c r="Q613" s="18"/>
      <c r="R613" s="18"/>
      <c r="S613" s="18"/>
      <c r="T613" s="18"/>
      <c r="U613" s="18"/>
      <c r="V613" s="18"/>
      <c r="W613" s="18"/>
      <c r="X613" s="18"/>
      <c r="Y613" s="18"/>
      <c r="Z613" s="18"/>
      <c r="AA613" s="18"/>
      <c r="AB613" s="18"/>
      <c r="AC613" s="18"/>
      <c r="AD613" s="18"/>
      <c r="AE613" s="18"/>
      <c r="AF613" s="18"/>
      <c r="AG613" s="18"/>
    </row>
    <row r="614" spans="1:33" ht="16.5" customHeight="1" x14ac:dyDescent="0.3">
      <c r="A614" s="18"/>
      <c r="B614" s="18"/>
      <c r="C614" s="191"/>
      <c r="D614" s="191"/>
      <c r="E614" s="18"/>
      <c r="F614" s="18"/>
      <c r="G614" s="18"/>
      <c r="H614" s="18"/>
      <c r="I614" s="18"/>
      <c r="J614" s="18"/>
      <c r="K614" s="18"/>
      <c r="L614" s="18"/>
      <c r="M614" s="18"/>
      <c r="N614" s="18"/>
      <c r="O614" s="18"/>
      <c r="P614" s="18"/>
      <c r="Q614" s="18"/>
      <c r="R614" s="18"/>
      <c r="S614" s="18"/>
      <c r="T614" s="18"/>
      <c r="U614" s="18"/>
      <c r="V614" s="18"/>
      <c r="W614" s="18"/>
      <c r="X614" s="18"/>
      <c r="Y614" s="18"/>
      <c r="Z614" s="18"/>
      <c r="AA614" s="18"/>
      <c r="AB614" s="18"/>
      <c r="AC614" s="18"/>
      <c r="AD614" s="18"/>
      <c r="AE614" s="18"/>
      <c r="AF614" s="18"/>
      <c r="AG614" s="18"/>
    </row>
    <row r="615" spans="1:33" ht="16.5" customHeight="1" x14ac:dyDescent="0.3">
      <c r="A615" s="18"/>
      <c r="B615" s="18"/>
      <c r="C615" s="191"/>
      <c r="D615" s="191"/>
      <c r="E615" s="18"/>
      <c r="F615" s="18"/>
      <c r="G615" s="18"/>
      <c r="H615" s="18"/>
      <c r="I615" s="18"/>
      <c r="J615" s="18"/>
      <c r="K615" s="18"/>
      <c r="L615" s="18"/>
      <c r="M615" s="18"/>
      <c r="N615" s="18"/>
      <c r="O615" s="18"/>
      <c r="P615" s="18"/>
      <c r="Q615" s="18"/>
      <c r="R615" s="18"/>
      <c r="S615" s="18"/>
      <c r="T615" s="18"/>
      <c r="U615" s="18"/>
      <c r="V615" s="18"/>
      <c r="W615" s="18"/>
      <c r="X615" s="18"/>
      <c r="Y615" s="18"/>
      <c r="Z615" s="18"/>
      <c r="AA615" s="18"/>
      <c r="AB615" s="18"/>
      <c r="AC615" s="18"/>
      <c r="AD615" s="18"/>
      <c r="AE615" s="18"/>
      <c r="AF615" s="18"/>
      <c r="AG615" s="18"/>
    </row>
    <row r="616" spans="1:33" ht="16.5" customHeight="1" x14ac:dyDescent="0.3">
      <c r="A616" s="18"/>
      <c r="B616" s="18"/>
      <c r="C616" s="191"/>
      <c r="D616" s="191"/>
      <c r="E616" s="18"/>
      <c r="F616" s="18"/>
      <c r="G616" s="18"/>
      <c r="H616" s="18"/>
      <c r="I616" s="18"/>
      <c r="J616" s="18"/>
      <c r="K616" s="18"/>
      <c r="L616" s="18"/>
      <c r="M616" s="18"/>
      <c r="N616" s="18"/>
      <c r="O616" s="18"/>
      <c r="P616" s="18"/>
      <c r="Q616" s="18"/>
      <c r="R616" s="18"/>
      <c r="S616" s="18"/>
      <c r="T616" s="18"/>
      <c r="U616" s="18"/>
      <c r="V616" s="18"/>
      <c r="W616" s="18"/>
      <c r="X616" s="18"/>
      <c r="Y616" s="18"/>
      <c r="Z616" s="18"/>
      <c r="AA616" s="18"/>
      <c r="AB616" s="18"/>
      <c r="AC616" s="18"/>
      <c r="AD616" s="18"/>
      <c r="AE616" s="18"/>
      <c r="AF616" s="18"/>
      <c r="AG616" s="18"/>
    </row>
    <row r="617" spans="1:33" ht="16.5" customHeight="1" x14ac:dyDescent="0.3">
      <c r="A617" s="18"/>
      <c r="B617" s="18"/>
      <c r="C617" s="191"/>
      <c r="D617" s="191"/>
      <c r="E617" s="18"/>
      <c r="F617" s="18"/>
      <c r="G617" s="18"/>
      <c r="H617" s="18"/>
      <c r="I617" s="18"/>
      <c r="J617" s="18"/>
      <c r="K617" s="18"/>
      <c r="L617" s="18"/>
      <c r="M617" s="18"/>
      <c r="N617" s="18"/>
      <c r="O617" s="18"/>
      <c r="P617" s="18"/>
      <c r="Q617" s="18"/>
      <c r="R617" s="18"/>
      <c r="S617" s="18"/>
      <c r="T617" s="18"/>
      <c r="U617" s="18"/>
      <c r="V617" s="18"/>
      <c r="W617" s="18"/>
      <c r="X617" s="18"/>
      <c r="Y617" s="18"/>
      <c r="Z617" s="18"/>
      <c r="AA617" s="18"/>
      <c r="AB617" s="18"/>
      <c r="AC617" s="18"/>
      <c r="AD617" s="18"/>
      <c r="AE617" s="18"/>
      <c r="AF617" s="18"/>
      <c r="AG617" s="18"/>
    </row>
    <row r="618" spans="1:33" ht="16.5" customHeight="1" x14ac:dyDescent="0.3">
      <c r="A618" s="18"/>
      <c r="B618" s="18"/>
      <c r="C618" s="191"/>
      <c r="D618" s="191"/>
      <c r="E618" s="18"/>
      <c r="F618" s="18"/>
      <c r="G618" s="18"/>
      <c r="H618" s="18"/>
      <c r="I618" s="18"/>
      <c r="J618" s="18"/>
      <c r="K618" s="18"/>
      <c r="L618" s="18"/>
      <c r="M618" s="18"/>
      <c r="N618" s="18"/>
      <c r="O618" s="18"/>
      <c r="P618" s="18"/>
      <c r="Q618" s="18"/>
      <c r="R618" s="18"/>
      <c r="S618" s="18"/>
      <c r="T618" s="18"/>
      <c r="U618" s="18"/>
      <c r="V618" s="18"/>
      <c r="W618" s="18"/>
      <c r="X618" s="18"/>
      <c r="Y618" s="18"/>
      <c r="Z618" s="18"/>
      <c r="AA618" s="18"/>
      <c r="AB618" s="18"/>
      <c r="AC618" s="18"/>
      <c r="AD618" s="18"/>
      <c r="AE618" s="18"/>
      <c r="AF618" s="18"/>
      <c r="AG618" s="18"/>
    </row>
    <row r="619" spans="1:33" ht="16.5" customHeight="1" x14ac:dyDescent="0.3">
      <c r="A619" s="18"/>
      <c r="B619" s="18"/>
      <c r="C619" s="191"/>
      <c r="D619" s="191"/>
      <c r="E619" s="18"/>
      <c r="F619" s="18"/>
      <c r="G619" s="18"/>
      <c r="H619" s="18"/>
      <c r="I619" s="18"/>
      <c r="J619" s="18"/>
      <c r="K619" s="18"/>
      <c r="L619" s="18"/>
      <c r="M619" s="18"/>
      <c r="N619" s="18"/>
      <c r="O619" s="18"/>
      <c r="P619" s="18"/>
      <c r="Q619" s="18"/>
      <c r="R619" s="18"/>
      <c r="S619" s="18"/>
      <c r="T619" s="18"/>
      <c r="U619" s="18"/>
      <c r="V619" s="18"/>
      <c r="W619" s="18"/>
      <c r="X619" s="18"/>
      <c r="Y619" s="18"/>
      <c r="Z619" s="18"/>
      <c r="AA619" s="18"/>
      <c r="AB619" s="18"/>
      <c r="AC619" s="18"/>
      <c r="AD619" s="18"/>
      <c r="AE619" s="18"/>
      <c r="AF619" s="18"/>
      <c r="AG619" s="18"/>
    </row>
    <row r="620" spans="1:33" ht="16.5" customHeight="1" x14ac:dyDescent="0.3">
      <c r="A620" s="18"/>
      <c r="B620" s="18"/>
      <c r="C620" s="191"/>
      <c r="D620" s="191"/>
      <c r="E620" s="18"/>
      <c r="F620" s="18"/>
      <c r="G620" s="18"/>
      <c r="H620" s="18"/>
      <c r="I620" s="18"/>
      <c r="J620" s="18"/>
      <c r="K620" s="18"/>
      <c r="L620" s="18"/>
      <c r="M620" s="18"/>
      <c r="N620" s="18"/>
      <c r="O620" s="18"/>
      <c r="P620" s="18"/>
      <c r="Q620" s="18"/>
      <c r="R620" s="18"/>
      <c r="S620" s="18"/>
      <c r="T620" s="18"/>
      <c r="U620" s="18"/>
      <c r="V620" s="18"/>
      <c r="W620" s="18"/>
      <c r="X620" s="18"/>
      <c r="Y620" s="18"/>
      <c r="Z620" s="18"/>
      <c r="AA620" s="18"/>
      <c r="AB620" s="18"/>
      <c r="AC620" s="18"/>
      <c r="AD620" s="18"/>
      <c r="AE620" s="18"/>
      <c r="AF620" s="18"/>
      <c r="AG620" s="18"/>
    </row>
    <row r="621" spans="1:33" ht="16.5" customHeight="1" x14ac:dyDescent="0.3">
      <c r="A621" s="18"/>
      <c r="B621" s="18"/>
      <c r="C621" s="191"/>
      <c r="D621" s="191"/>
      <c r="E621" s="18"/>
      <c r="F621" s="18"/>
      <c r="G621" s="18"/>
      <c r="H621" s="18"/>
      <c r="I621" s="18"/>
      <c r="J621" s="18"/>
      <c r="K621" s="18"/>
      <c r="L621" s="18"/>
      <c r="M621" s="18"/>
      <c r="N621" s="18"/>
      <c r="O621" s="18"/>
      <c r="P621" s="18"/>
      <c r="Q621" s="18"/>
      <c r="R621" s="18"/>
      <c r="S621" s="18"/>
      <c r="T621" s="18"/>
      <c r="U621" s="18"/>
      <c r="V621" s="18"/>
      <c r="W621" s="18"/>
      <c r="X621" s="18"/>
      <c r="Y621" s="18"/>
      <c r="Z621" s="18"/>
      <c r="AA621" s="18"/>
      <c r="AB621" s="18"/>
      <c r="AC621" s="18"/>
      <c r="AD621" s="18"/>
      <c r="AE621" s="18"/>
      <c r="AF621" s="18"/>
      <c r="AG621" s="18"/>
    </row>
    <row r="622" spans="1:33" ht="16.5" customHeight="1" x14ac:dyDescent="0.3">
      <c r="A622" s="18"/>
      <c r="B622" s="18"/>
      <c r="C622" s="191"/>
      <c r="D622" s="191"/>
      <c r="E622" s="18"/>
      <c r="F622" s="18"/>
      <c r="G622" s="18"/>
      <c r="H622" s="18"/>
      <c r="I622" s="18"/>
      <c r="J622" s="18"/>
      <c r="K622" s="18"/>
      <c r="L622" s="18"/>
      <c r="M622" s="18"/>
      <c r="N622" s="18"/>
      <c r="O622" s="18"/>
      <c r="P622" s="18"/>
      <c r="Q622" s="18"/>
      <c r="R622" s="18"/>
      <c r="S622" s="18"/>
      <c r="T622" s="18"/>
      <c r="U622" s="18"/>
      <c r="V622" s="18"/>
      <c r="W622" s="18"/>
      <c r="X622" s="18"/>
      <c r="Y622" s="18"/>
      <c r="Z622" s="18"/>
      <c r="AA622" s="18"/>
      <c r="AB622" s="18"/>
      <c r="AC622" s="18"/>
      <c r="AD622" s="18"/>
      <c r="AE622" s="18"/>
      <c r="AF622" s="18"/>
      <c r="AG622" s="18"/>
    </row>
    <row r="623" spans="1:33" ht="16.5" customHeight="1" x14ac:dyDescent="0.3">
      <c r="A623" s="18"/>
      <c r="B623" s="18"/>
      <c r="C623" s="191"/>
      <c r="D623" s="191"/>
      <c r="E623" s="18"/>
      <c r="F623" s="18"/>
      <c r="G623" s="18"/>
      <c r="H623" s="18"/>
      <c r="I623" s="18"/>
      <c r="J623" s="18"/>
      <c r="K623" s="18"/>
      <c r="L623" s="18"/>
      <c r="M623" s="18"/>
      <c r="N623" s="18"/>
      <c r="O623" s="18"/>
      <c r="P623" s="18"/>
      <c r="Q623" s="18"/>
      <c r="R623" s="18"/>
      <c r="S623" s="18"/>
      <c r="T623" s="18"/>
      <c r="U623" s="18"/>
      <c r="V623" s="18"/>
      <c r="W623" s="18"/>
      <c r="X623" s="18"/>
      <c r="Y623" s="18"/>
      <c r="Z623" s="18"/>
      <c r="AA623" s="18"/>
      <c r="AB623" s="18"/>
      <c r="AC623" s="18"/>
      <c r="AD623" s="18"/>
      <c r="AE623" s="18"/>
      <c r="AF623" s="18"/>
      <c r="AG623" s="18"/>
    </row>
    <row r="624" spans="1:33" ht="16.5" customHeight="1" x14ac:dyDescent="0.3">
      <c r="A624" s="18"/>
      <c r="B624" s="18"/>
      <c r="C624" s="191"/>
      <c r="D624" s="191"/>
      <c r="E624" s="18"/>
      <c r="F624" s="18"/>
      <c r="G624" s="18"/>
      <c r="H624" s="18"/>
      <c r="I624" s="18"/>
      <c r="J624" s="18"/>
      <c r="K624" s="18"/>
      <c r="L624" s="18"/>
      <c r="M624" s="18"/>
      <c r="N624" s="18"/>
      <c r="O624" s="18"/>
      <c r="P624" s="18"/>
      <c r="Q624" s="18"/>
      <c r="R624" s="18"/>
      <c r="S624" s="18"/>
      <c r="T624" s="18"/>
      <c r="U624" s="18"/>
      <c r="V624" s="18"/>
      <c r="W624" s="18"/>
      <c r="X624" s="18"/>
      <c r="Y624" s="18"/>
      <c r="Z624" s="18"/>
      <c r="AA624" s="18"/>
      <c r="AB624" s="18"/>
      <c r="AC624" s="18"/>
      <c r="AD624" s="18"/>
      <c r="AE624" s="18"/>
      <c r="AF624" s="18"/>
      <c r="AG624" s="18"/>
    </row>
    <row r="625" spans="1:33" ht="16.5" customHeight="1" x14ac:dyDescent="0.3">
      <c r="A625" s="18"/>
      <c r="B625" s="18"/>
      <c r="C625" s="191"/>
      <c r="D625" s="191"/>
      <c r="E625" s="18"/>
      <c r="F625" s="18"/>
      <c r="G625" s="18"/>
      <c r="H625" s="18"/>
      <c r="I625" s="18"/>
      <c r="J625" s="18"/>
      <c r="K625" s="18"/>
      <c r="L625" s="18"/>
      <c r="M625" s="18"/>
      <c r="N625" s="18"/>
      <c r="O625" s="18"/>
      <c r="P625" s="18"/>
      <c r="Q625" s="18"/>
      <c r="R625" s="18"/>
      <c r="S625" s="18"/>
      <c r="T625" s="18"/>
      <c r="U625" s="18"/>
      <c r="V625" s="18"/>
      <c r="W625" s="18"/>
      <c r="X625" s="18"/>
      <c r="Y625" s="18"/>
      <c r="Z625" s="18"/>
      <c r="AA625" s="18"/>
      <c r="AB625" s="18"/>
      <c r="AC625" s="18"/>
      <c r="AD625" s="18"/>
      <c r="AE625" s="18"/>
      <c r="AF625" s="18"/>
      <c r="AG625" s="18"/>
    </row>
    <row r="626" spans="1:33" ht="16.5" customHeight="1" x14ac:dyDescent="0.3">
      <c r="A626" s="18"/>
      <c r="B626" s="18"/>
      <c r="C626" s="191"/>
      <c r="D626" s="191"/>
      <c r="E626" s="18"/>
      <c r="F626" s="18"/>
      <c r="G626" s="18"/>
      <c r="H626" s="18"/>
      <c r="I626" s="18"/>
      <c r="J626" s="18"/>
      <c r="K626" s="18"/>
      <c r="L626" s="18"/>
      <c r="M626" s="18"/>
      <c r="N626" s="18"/>
      <c r="O626" s="18"/>
      <c r="P626" s="18"/>
      <c r="Q626" s="18"/>
      <c r="R626" s="18"/>
      <c r="S626" s="18"/>
      <c r="T626" s="18"/>
      <c r="U626" s="18"/>
      <c r="V626" s="18"/>
      <c r="W626" s="18"/>
      <c r="X626" s="18"/>
      <c r="Y626" s="18"/>
      <c r="Z626" s="18"/>
      <c r="AA626" s="18"/>
      <c r="AB626" s="18"/>
      <c r="AC626" s="18"/>
      <c r="AD626" s="18"/>
      <c r="AE626" s="18"/>
      <c r="AF626" s="18"/>
      <c r="AG626" s="18"/>
    </row>
    <row r="627" spans="1:33" ht="16.5" customHeight="1" x14ac:dyDescent="0.3">
      <c r="A627" s="18"/>
      <c r="B627" s="18"/>
      <c r="C627" s="191"/>
      <c r="D627" s="191"/>
      <c r="E627" s="18"/>
      <c r="F627" s="18"/>
      <c r="G627" s="18"/>
      <c r="H627" s="18"/>
      <c r="I627" s="18"/>
      <c r="J627" s="18"/>
      <c r="K627" s="18"/>
      <c r="L627" s="18"/>
      <c r="M627" s="18"/>
      <c r="N627" s="18"/>
      <c r="O627" s="18"/>
      <c r="P627" s="18"/>
      <c r="Q627" s="18"/>
      <c r="R627" s="18"/>
      <c r="S627" s="18"/>
      <c r="T627" s="18"/>
      <c r="U627" s="18"/>
      <c r="V627" s="18"/>
      <c r="W627" s="18"/>
      <c r="X627" s="18"/>
      <c r="Y627" s="18"/>
      <c r="Z627" s="18"/>
      <c r="AA627" s="18"/>
      <c r="AB627" s="18"/>
      <c r="AC627" s="18"/>
      <c r="AD627" s="18"/>
      <c r="AE627" s="18"/>
      <c r="AF627" s="18"/>
      <c r="AG627" s="18"/>
    </row>
    <row r="628" spans="1:33" ht="16.5" customHeight="1" x14ac:dyDescent="0.3">
      <c r="A628" s="18"/>
      <c r="B628" s="18"/>
      <c r="C628" s="191"/>
      <c r="D628" s="191"/>
      <c r="E628" s="18"/>
      <c r="F628" s="18"/>
      <c r="G628" s="18"/>
      <c r="H628" s="18"/>
      <c r="I628" s="18"/>
      <c r="J628" s="18"/>
      <c r="K628" s="18"/>
      <c r="L628" s="18"/>
      <c r="M628" s="18"/>
      <c r="N628" s="18"/>
      <c r="O628" s="18"/>
      <c r="P628" s="18"/>
      <c r="Q628" s="18"/>
      <c r="R628" s="18"/>
      <c r="S628" s="18"/>
      <c r="T628" s="18"/>
      <c r="U628" s="18"/>
      <c r="V628" s="18"/>
      <c r="W628" s="18"/>
      <c r="X628" s="18"/>
      <c r="Y628" s="18"/>
      <c r="Z628" s="18"/>
      <c r="AA628" s="18"/>
      <c r="AB628" s="18"/>
      <c r="AC628" s="18"/>
      <c r="AD628" s="18"/>
      <c r="AE628" s="18"/>
      <c r="AF628" s="18"/>
      <c r="AG628" s="18"/>
    </row>
    <row r="629" spans="1:33" ht="16.5" customHeight="1" x14ac:dyDescent="0.3">
      <c r="A629" s="18"/>
      <c r="B629" s="18"/>
      <c r="C629" s="191"/>
      <c r="D629" s="191"/>
      <c r="E629" s="18"/>
      <c r="F629" s="18"/>
      <c r="G629" s="18"/>
      <c r="H629" s="18"/>
      <c r="I629" s="18"/>
      <c r="J629" s="18"/>
      <c r="K629" s="18"/>
      <c r="L629" s="18"/>
      <c r="M629" s="18"/>
      <c r="N629" s="18"/>
      <c r="O629" s="18"/>
      <c r="P629" s="18"/>
      <c r="Q629" s="18"/>
      <c r="R629" s="18"/>
      <c r="S629" s="18"/>
      <c r="T629" s="18"/>
      <c r="U629" s="18"/>
      <c r="V629" s="18"/>
      <c r="W629" s="18"/>
      <c r="X629" s="18"/>
      <c r="Y629" s="18"/>
      <c r="Z629" s="18"/>
      <c r="AA629" s="18"/>
      <c r="AB629" s="18"/>
      <c r="AC629" s="18"/>
      <c r="AD629" s="18"/>
      <c r="AE629" s="18"/>
      <c r="AF629" s="18"/>
      <c r="AG629" s="18"/>
    </row>
    <row r="630" spans="1:33" ht="16.5" customHeight="1" x14ac:dyDescent="0.3">
      <c r="A630" s="18"/>
      <c r="B630" s="18"/>
      <c r="C630" s="191"/>
      <c r="D630" s="191"/>
      <c r="E630" s="18"/>
      <c r="F630" s="18"/>
      <c r="G630" s="18"/>
      <c r="H630" s="18"/>
      <c r="I630" s="18"/>
      <c r="J630" s="18"/>
      <c r="K630" s="18"/>
      <c r="L630" s="18"/>
      <c r="M630" s="18"/>
      <c r="N630" s="18"/>
      <c r="O630" s="18"/>
      <c r="P630" s="18"/>
      <c r="Q630" s="18"/>
      <c r="R630" s="18"/>
      <c r="S630" s="18"/>
      <c r="T630" s="18"/>
      <c r="U630" s="18"/>
      <c r="V630" s="18"/>
      <c r="W630" s="18"/>
      <c r="X630" s="18"/>
      <c r="Y630" s="18"/>
      <c r="Z630" s="18"/>
      <c r="AA630" s="18"/>
      <c r="AB630" s="18"/>
      <c r="AC630" s="18"/>
      <c r="AD630" s="18"/>
      <c r="AE630" s="18"/>
      <c r="AF630" s="18"/>
      <c r="AG630" s="18"/>
    </row>
    <row r="631" spans="1:33" ht="16.5" customHeight="1" x14ac:dyDescent="0.3">
      <c r="A631" s="18"/>
      <c r="B631" s="18"/>
      <c r="C631" s="191"/>
      <c r="D631" s="191"/>
      <c r="E631" s="18"/>
      <c r="F631" s="18"/>
      <c r="G631" s="18"/>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row>
    <row r="632" spans="1:33" ht="16.5" customHeight="1" x14ac:dyDescent="0.3">
      <c r="A632" s="18"/>
      <c r="B632" s="18"/>
      <c r="C632" s="191"/>
      <c r="D632" s="191"/>
      <c r="E632" s="18"/>
      <c r="F632" s="18"/>
      <c r="G632" s="18"/>
      <c r="H632" s="18"/>
      <c r="I632" s="18"/>
      <c r="J632" s="18"/>
      <c r="K632" s="18"/>
      <c r="L632" s="18"/>
      <c r="M632" s="18"/>
      <c r="N632" s="18"/>
      <c r="O632" s="18"/>
      <c r="P632" s="18"/>
      <c r="Q632" s="18"/>
      <c r="R632" s="18"/>
      <c r="S632" s="18"/>
      <c r="T632" s="18"/>
      <c r="U632" s="18"/>
      <c r="V632" s="18"/>
      <c r="W632" s="18"/>
      <c r="X632" s="18"/>
      <c r="Y632" s="18"/>
      <c r="Z632" s="18"/>
      <c r="AA632" s="18"/>
      <c r="AB632" s="18"/>
      <c r="AC632" s="18"/>
      <c r="AD632" s="18"/>
      <c r="AE632" s="18"/>
      <c r="AF632" s="18"/>
      <c r="AG632" s="18"/>
    </row>
    <row r="633" spans="1:33" ht="16.5" customHeight="1" x14ac:dyDescent="0.3">
      <c r="A633" s="18"/>
      <c r="B633" s="18"/>
      <c r="C633" s="191"/>
      <c r="D633" s="191"/>
      <c r="E633" s="18"/>
      <c r="F633" s="18"/>
      <c r="G633" s="18"/>
      <c r="H633" s="18"/>
      <c r="I633" s="18"/>
      <c r="J633" s="18"/>
      <c r="K633" s="18"/>
      <c r="L633" s="18"/>
      <c r="M633" s="18"/>
      <c r="N633" s="18"/>
      <c r="O633" s="18"/>
      <c r="P633" s="18"/>
      <c r="Q633" s="18"/>
      <c r="R633" s="18"/>
      <c r="S633" s="18"/>
      <c r="T633" s="18"/>
      <c r="U633" s="18"/>
      <c r="V633" s="18"/>
      <c r="W633" s="18"/>
      <c r="X633" s="18"/>
      <c r="Y633" s="18"/>
      <c r="Z633" s="18"/>
      <c r="AA633" s="18"/>
      <c r="AB633" s="18"/>
      <c r="AC633" s="18"/>
      <c r="AD633" s="18"/>
      <c r="AE633" s="18"/>
      <c r="AF633" s="18"/>
      <c r="AG633" s="18"/>
    </row>
    <row r="634" spans="1:33" ht="16.5" customHeight="1" x14ac:dyDescent="0.3">
      <c r="A634" s="18"/>
      <c r="B634" s="18"/>
      <c r="C634" s="191"/>
      <c r="D634" s="191"/>
      <c r="E634" s="18"/>
      <c r="F634" s="18"/>
      <c r="G634" s="18"/>
      <c r="H634" s="18"/>
      <c r="I634" s="18"/>
      <c r="J634" s="18"/>
      <c r="K634" s="18"/>
      <c r="L634" s="18"/>
      <c r="M634" s="18"/>
      <c r="N634" s="18"/>
      <c r="O634" s="18"/>
      <c r="P634" s="18"/>
      <c r="Q634" s="18"/>
      <c r="R634" s="18"/>
      <c r="S634" s="18"/>
      <c r="T634" s="18"/>
      <c r="U634" s="18"/>
      <c r="V634" s="18"/>
      <c r="W634" s="18"/>
      <c r="X634" s="18"/>
      <c r="Y634" s="18"/>
      <c r="Z634" s="18"/>
      <c r="AA634" s="18"/>
      <c r="AB634" s="18"/>
      <c r="AC634" s="18"/>
      <c r="AD634" s="18"/>
      <c r="AE634" s="18"/>
      <c r="AF634" s="18"/>
      <c r="AG634" s="18"/>
    </row>
    <row r="635" spans="1:33" ht="16.5" customHeight="1" x14ac:dyDescent="0.3">
      <c r="A635" s="18"/>
      <c r="B635" s="18"/>
      <c r="C635" s="191"/>
      <c r="D635" s="191"/>
      <c r="E635" s="18"/>
      <c r="F635" s="18"/>
      <c r="G635" s="18"/>
      <c r="H635" s="18"/>
      <c r="I635" s="18"/>
      <c r="J635" s="18"/>
      <c r="K635" s="18"/>
      <c r="L635" s="18"/>
      <c r="M635" s="18"/>
      <c r="N635" s="18"/>
      <c r="O635" s="18"/>
      <c r="P635" s="18"/>
      <c r="Q635" s="18"/>
      <c r="R635" s="18"/>
      <c r="S635" s="18"/>
      <c r="T635" s="18"/>
      <c r="U635" s="18"/>
      <c r="V635" s="18"/>
      <c r="W635" s="18"/>
      <c r="X635" s="18"/>
      <c r="Y635" s="18"/>
      <c r="Z635" s="18"/>
      <c r="AA635" s="18"/>
      <c r="AB635" s="18"/>
      <c r="AC635" s="18"/>
      <c r="AD635" s="18"/>
      <c r="AE635" s="18"/>
      <c r="AF635" s="18"/>
      <c r="AG635" s="18"/>
    </row>
    <row r="636" spans="1:33" ht="16.5" customHeight="1" x14ac:dyDescent="0.3">
      <c r="A636" s="18"/>
      <c r="B636" s="18"/>
      <c r="C636" s="191"/>
      <c r="D636" s="191"/>
      <c r="E636" s="18"/>
      <c r="F636" s="18"/>
      <c r="G636" s="18"/>
      <c r="H636" s="18"/>
      <c r="I636" s="18"/>
      <c r="J636" s="18"/>
      <c r="K636" s="18"/>
      <c r="L636" s="18"/>
      <c r="M636" s="18"/>
      <c r="N636" s="18"/>
      <c r="O636" s="18"/>
      <c r="P636" s="18"/>
      <c r="Q636" s="18"/>
      <c r="R636" s="18"/>
      <c r="S636" s="18"/>
      <c r="T636" s="18"/>
      <c r="U636" s="18"/>
      <c r="V636" s="18"/>
      <c r="W636" s="18"/>
      <c r="X636" s="18"/>
      <c r="Y636" s="18"/>
      <c r="Z636" s="18"/>
      <c r="AA636" s="18"/>
      <c r="AB636" s="18"/>
      <c r="AC636" s="18"/>
      <c r="AD636" s="18"/>
      <c r="AE636" s="18"/>
      <c r="AF636" s="18"/>
      <c r="AG636" s="18"/>
    </row>
    <row r="637" spans="1:33" ht="16.5" customHeight="1" x14ac:dyDescent="0.3">
      <c r="A637" s="18"/>
      <c r="B637" s="18"/>
      <c r="C637" s="191"/>
      <c r="D637" s="191"/>
      <c r="E637" s="18"/>
      <c r="F637" s="18"/>
      <c r="G637" s="18"/>
      <c r="H637" s="18"/>
      <c r="I637" s="18"/>
      <c r="J637" s="18"/>
      <c r="K637" s="18"/>
      <c r="L637" s="18"/>
      <c r="M637" s="18"/>
      <c r="N637" s="18"/>
      <c r="O637" s="18"/>
      <c r="P637" s="18"/>
      <c r="Q637" s="18"/>
      <c r="R637" s="18"/>
      <c r="S637" s="18"/>
      <c r="T637" s="18"/>
      <c r="U637" s="18"/>
      <c r="V637" s="18"/>
      <c r="W637" s="18"/>
      <c r="X637" s="18"/>
      <c r="Y637" s="18"/>
      <c r="Z637" s="18"/>
      <c r="AA637" s="18"/>
      <c r="AB637" s="18"/>
      <c r="AC637" s="18"/>
      <c r="AD637" s="18"/>
      <c r="AE637" s="18"/>
      <c r="AF637" s="18"/>
      <c r="AG637" s="18"/>
    </row>
    <row r="638" spans="1:33" ht="16.5" customHeight="1" x14ac:dyDescent="0.3">
      <c r="A638" s="18"/>
      <c r="B638" s="18"/>
      <c r="C638" s="191"/>
      <c r="D638" s="191"/>
      <c r="E638" s="18"/>
      <c r="F638" s="18"/>
      <c r="G638" s="18"/>
      <c r="H638" s="18"/>
      <c r="I638" s="18"/>
      <c r="J638" s="18"/>
      <c r="K638" s="18"/>
      <c r="L638" s="18"/>
      <c r="M638" s="18"/>
      <c r="N638" s="18"/>
      <c r="O638" s="18"/>
      <c r="P638" s="18"/>
      <c r="Q638" s="18"/>
      <c r="R638" s="18"/>
      <c r="S638" s="18"/>
      <c r="T638" s="18"/>
      <c r="U638" s="18"/>
      <c r="V638" s="18"/>
      <c r="W638" s="18"/>
      <c r="X638" s="18"/>
      <c r="Y638" s="18"/>
      <c r="Z638" s="18"/>
      <c r="AA638" s="18"/>
      <c r="AB638" s="18"/>
      <c r="AC638" s="18"/>
      <c r="AD638" s="18"/>
      <c r="AE638" s="18"/>
      <c r="AF638" s="18"/>
      <c r="AG638" s="18"/>
    </row>
    <row r="639" spans="1:33" ht="16.5" customHeight="1" x14ac:dyDescent="0.3">
      <c r="A639" s="18"/>
      <c r="B639" s="18"/>
      <c r="C639" s="191"/>
      <c r="D639" s="191"/>
      <c r="E639" s="18"/>
      <c r="F639" s="18"/>
      <c r="G639" s="18"/>
      <c r="H639" s="18"/>
      <c r="I639" s="18"/>
      <c r="J639" s="18"/>
      <c r="K639" s="18"/>
      <c r="L639" s="18"/>
      <c r="M639" s="18"/>
      <c r="N639" s="18"/>
      <c r="O639" s="18"/>
      <c r="P639" s="18"/>
      <c r="Q639" s="18"/>
      <c r="R639" s="18"/>
      <c r="S639" s="18"/>
      <c r="T639" s="18"/>
      <c r="U639" s="18"/>
      <c r="V639" s="18"/>
      <c r="W639" s="18"/>
      <c r="X639" s="18"/>
      <c r="Y639" s="18"/>
      <c r="Z639" s="18"/>
      <c r="AA639" s="18"/>
      <c r="AB639" s="18"/>
      <c r="AC639" s="18"/>
      <c r="AD639" s="18"/>
      <c r="AE639" s="18"/>
      <c r="AF639" s="18"/>
      <c r="AG639" s="18"/>
    </row>
    <row r="640" spans="1:33" ht="16.5" customHeight="1" x14ac:dyDescent="0.3">
      <c r="A640" s="18"/>
      <c r="B640" s="18"/>
      <c r="C640" s="191"/>
      <c r="D640" s="191"/>
      <c r="E640" s="18"/>
      <c r="F640" s="18"/>
      <c r="G640" s="18"/>
      <c r="H640" s="18"/>
      <c r="I640" s="18"/>
      <c r="J640" s="18"/>
      <c r="K640" s="18"/>
      <c r="L640" s="18"/>
      <c r="M640" s="18"/>
      <c r="N640" s="18"/>
      <c r="O640" s="18"/>
      <c r="P640" s="18"/>
      <c r="Q640" s="18"/>
      <c r="R640" s="18"/>
      <c r="S640" s="18"/>
      <c r="T640" s="18"/>
      <c r="U640" s="18"/>
      <c r="V640" s="18"/>
      <c r="W640" s="18"/>
      <c r="X640" s="18"/>
      <c r="Y640" s="18"/>
      <c r="Z640" s="18"/>
      <c r="AA640" s="18"/>
      <c r="AB640" s="18"/>
      <c r="AC640" s="18"/>
      <c r="AD640" s="18"/>
      <c r="AE640" s="18"/>
      <c r="AF640" s="18"/>
      <c r="AG640" s="18"/>
    </row>
    <row r="641" spans="1:33" ht="16.5" customHeight="1" x14ac:dyDescent="0.3">
      <c r="A641" s="18"/>
      <c r="B641" s="18"/>
      <c r="C641" s="191"/>
      <c r="D641" s="191"/>
      <c r="E641" s="18"/>
      <c r="F641" s="18"/>
      <c r="G641" s="18"/>
      <c r="H641" s="18"/>
      <c r="I641" s="18"/>
      <c r="J641" s="18"/>
      <c r="K641" s="18"/>
      <c r="L641" s="18"/>
      <c r="M641" s="18"/>
      <c r="N641" s="18"/>
      <c r="O641" s="18"/>
      <c r="P641" s="18"/>
      <c r="Q641" s="18"/>
      <c r="R641" s="18"/>
      <c r="S641" s="18"/>
      <c r="T641" s="18"/>
      <c r="U641" s="18"/>
      <c r="V641" s="18"/>
      <c r="W641" s="18"/>
      <c r="X641" s="18"/>
      <c r="Y641" s="18"/>
      <c r="Z641" s="18"/>
      <c r="AA641" s="18"/>
      <c r="AB641" s="18"/>
      <c r="AC641" s="18"/>
      <c r="AD641" s="18"/>
      <c r="AE641" s="18"/>
      <c r="AF641" s="18"/>
      <c r="AG641" s="18"/>
    </row>
    <row r="642" spans="1:33" ht="16.5" customHeight="1" x14ac:dyDescent="0.3">
      <c r="A642" s="18"/>
      <c r="B642" s="18"/>
      <c r="C642" s="191"/>
      <c r="D642" s="191"/>
      <c r="E642" s="18"/>
      <c r="F642" s="18"/>
      <c r="G642" s="18"/>
      <c r="H642" s="18"/>
      <c r="I642" s="18"/>
      <c r="J642" s="18"/>
      <c r="K642" s="18"/>
      <c r="L642" s="18"/>
      <c r="M642" s="18"/>
      <c r="N642" s="18"/>
      <c r="O642" s="18"/>
      <c r="P642" s="18"/>
      <c r="Q642" s="18"/>
      <c r="R642" s="18"/>
      <c r="S642" s="18"/>
      <c r="T642" s="18"/>
      <c r="U642" s="18"/>
      <c r="V642" s="18"/>
      <c r="W642" s="18"/>
      <c r="X642" s="18"/>
      <c r="Y642" s="18"/>
      <c r="Z642" s="18"/>
      <c r="AA642" s="18"/>
      <c r="AB642" s="18"/>
      <c r="AC642" s="18"/>
      <c r="AD642" s="18"/>
      <c r="AE642" s="18"/>
      <c r="AF642" s="18"/>
      <c r="AG642" s="18"/>
    </row>
    <row r="643" spans="1:33" ht="16.5" customHeight="1" x14ac:dyDescent="0.3">
      <c r="A643" s="18"/>
      <c r="B643" s="18"/>
      <c r="C643" s="191"/>
      <c r="D643" s="191"/>
      <c r="E643" s="18"/>
      <c r="F643" s="18"/>
      <c r="G643" s="18"/>
      <c r="H643" s="18"/>
      <c r="I643" s="18"/>
      <c r="J643" s="18"/>
      <c r="K643" s="18"/>
      <c r="L643" s="18"/>
      <c r="M643" s="18"/>
      <c r="N643" s="18"/>
      <c r="O643" s="18"/>
      <c r="P643" s="18"/>
      <c r="Q643" s="18"/>
      <c r="R643" s="18"/>
      <c r="S643" s="18"/>
      <c r="T643" s="18"/>
      <c r="U643" s="18"/>
      <c r="V643" s="18"/>
      <c r="W643" s="18"/>
      <c r="X643" s="18"/>
      <c r="Y643" s="18"/>
      <c r="Z643" s="18"/>
      <c r="AA643" s="18"/>
      <c r="AB643" s="18"/>
      <c r="AC643" s="18"/>
      <c r="AD643" s="18"/>
      <c r="AE643" s="18"/>
      <c r="AF643" s="18"/>
      <c r="AG643" s="18"/>
    </row>
    <row r="644" spans="1:33" ht="16.5" customHeight="1" x14ac:dyDescent="0.3">
      <c r="A644" s="18"/>
      <c r="B644" s="18"/>
      <c r="C644" s="191"/>
      <c r="D644" s="191"/>
      <c r="E644" s="18"/>
      <c r="F644" s="18"/>
      <c r="G644" s="18"/>
      <c r="H644" s="18"/>
      <c r="I644" s="18"/>
      <c r="J644" s="18"/>
      <c r="K644" s="18"/>
      <c r="L644" s="18"/>
      <c r="M644" s="18"/>
      <c r="N644" s="18"/>
      <c r="O644" s="18"/>
      <c r="P644" s="18"/>
      <c r="Q644" s="18"/>
      <c r="R644" s="18"/>
      <c r="S644" s="18"/>
      <c r="T644" s="18"/>
      <c r="U644" s="18"/>
      <c r="V644" s="18"/>
      <c r="W644" s="18"/>
      <c r="X644" s="18"/>
      <c r="Y644" s="18"/>
      <c r="Z644" s="18"/>
      <c r="AA644" s="18"/>
      <c r="AB644" s="18"/>
      <c r="AC644" s="18"/>
      <c r="AD644" s="18"/>
      <c r="AE644" s="18"/>
      <c r="AF644" s="18"/>
      <c r="AG644" s="18"/>
    </row>
    <row r="645" spans="1:33" ht="16.5" customHeight="1" x14ac:dyDescent="0.3">
      <c r="A645" s="18"/>
      <c r="B645" s="18"/>
      <c r="C645" s="191"/>
      <c r="D645" s="191"/>
      <c r="E645" s="18"/>
      <c r="F645" s="18"/>
      <c r="G645" s="18"/>
      <c r="H645" s="18"/>
      <c r="I645" s="18"/>
      <c r="J645" s="18"/>
      <c r="K645" s="18"/>
      <c r="L645" s="18"/>
      <c r="M645" s="18"/>
      <c r="N645" s="18"/>
      <c r="O645" s="18"/>
      <c r="P645" s="18"/>
      <c r="Q645" s="18"/>
      <c r="R645" s="18"/>
      <c r="S645" s="18"/>
      <c r="T645" s="18"/>
      <c r="U645" s="18"/>
      <c r="V645" s="18"/>
      <c r="W645" s="18"/>
      <c r="X645" s="18"/>
      <c r="Y645" s="18"/>
      <c r="Z645" s="18"/>
      <c r="AA645" s="18"/>
      <c r="AB645" s="18"/>
      <c r="AC645" s="18"/>
      <c r="AD645" s="18"/>
      <c r="AE645" s="18"/>
      <c r="AF645" s="18"/>
      <c r="AG645" s="18"/>
    </row>
    <row r="646" spans="1:33" ht="16.5" customHeight="1" x14ac:dyDescent="0.3">
      <c r="A646" s="18"/>
      <c r="B646" s="18"/>
      <c r="C646" s="191"/>
      <c r="D646" s="191"/>
      <c r="E646" s="18"/>
      <c r="F646" s="18"/>
      <c r="G646" s="18"/>
      <c r="H646" s="18"/>
      <c r="I646" s="18"/>
      <c r="J646" s="18"/>
      <c r="K646" s="18"/>
      <c r="L646" s="18"/>
      <c r="M646" s="18"/>
      <c r="N646" s="18"/>
      <c r="O646" s="18"/>
      <c r="P646" s="18"/>
      <c r="Q646" s="18"/>
      <c r="R646" s="18"/>
      <c r="S646" s="18"/>
      <c r="T646" s="18"/>
      <c r="U646" s="18"/>
      <c r="V646" s="18"/>
      <c r="W646" s="18"/>
      <c r="X646" s="18"/>
      <c r="Y646" s="18"/>
      <c r="Z646" s="18"/>
      <c r="AA646" s="18"/>
      <c r="AB646" s="18"/>
      <c r="AC646" s="18"/>
      <c r="AD646" s="18"/>
      <c r="AE646" s="18"/>
      <c r="AF646" s="18"/>
      <c r="AG646" s="18"/>
    </row>
    <row r="647" spans="1:33" ht="16.5" customHeight="1" x14ac:dyDescent="0.3">
      <c r="A647" s="18"/>
      <c r="B647" s="18"/>
      <c r="C647" s="191"/>
      <c r="D647" s="191"/>
      <c r="E647" s="18"/>
      <c r="F647" s="18"/>
      <c r="G647" s="18"/>
      <c r="H647" s="18"/>
      <c r="I647" s="18"/>
      <c r="J647" s="18"/>
      <c r="K647" s="18"/>
      <c r="L647" s="18"/>
      <c r="M647" s="18"/>
      <c r="N647" s="18"/>
      <c r="O647" s="18"/>
      <c r="P647" s="18"/>
      <c r="Q647" s="18"/>
      <c r="R647" s="18"/>
      <c r="S647" s="18"/>
      <c r="T647" s="18"/>
      <c r="U647" s="18"/>
      <c r="V647" s="18"/>
      <c r="W647" s="18"/>
      <c r="X647" s="18"/>
      <c r="Y647" s="18"/>
      <c r="Z647" s="18"/>
      <c r="AA647" s="18"/>
      <c r="AB647" s="18"/>
      <c r="AC647" s="18"/>
      <c r="AD647" s="18"/>
      <c r="AE647" s="18"/>
      <c r="AF647" s="18"/>
      <c r="AG647" s="18"/>
    </row>
    <row r="648" spans="1:33" ht="16.5" customHeight="1" x14ac:dyDescent="0.3">
      <c r="A648" s="18"/>
      <c r="B648" s="18"/>
      <c r="C648" s="191"/>
      <c r="D648" s="191"/>
      <c r="E648" s="18"/>
      <c r="F648" s="18"/>
      <c r="G648" s="18"/>
      <c r="H648" s="18"/>
      <c r="I648" s="18"/>
      <c r="J648" s="18"/>
      <c r="K648" s="18"/>
      <c r="L648" s="18"/>
      <c r="M648" s="18"/>
      <c r="N648" s="18"/>
      <c r="O648" s="18"/>
      <c r="P648" s="18"/>
      <c r="Q648" s="18"/>
      <c r="R648" s="18"/>
      <c r="S648" s="18"/>
      <c r="T648" s="18"/>
      <c r="U648" s="18"/>
      <c r="V648" s="18"/>
      <c r="W648" s="18"/>
      <c r="X648" s="18"/>
      <c r="Y648" s="18"/>
      <c r="Z648" s="18"/>
      <c r="AA648" s="18"/>
      <c r="AB648" s="18"/>
      <c r="AC648" s="18"/>
      <c r="AD648" s="18"/>
      <c r="AE648" s="18"/>
      <c r="AF648" s="18"/>
      <c r="AG648" s="18"/>
    </row>
    <row r="649" spans="1:33" ht="16.5" customHeight="1" x14ac:dyDescent="0.3">
      <c r="A649" s="18"/>
      <c r="B649" s="18"/>
      <c r="C649" s="191"/>
      <c r="D649" s="191"/>
      <c r="E649" s="18"/>
      <c r="F649" s="18"/>
      <c r="G649" s="18"/>
      <c r="H649" s="18"/>
      <c r="I649" s="18"/>
      <c r="J649" s="18"/>
      <c r="K649" s="18"/>
      <c r="L649" s="18"/>
      <c r="M649" s="18"/>
      <c r="N649" s="18"/>
      <c r="O649" s="18"/>
      <c r="P649" s="18"/>
      <c r="Q649" s="18"/>
      <c r="R649" s="18"/>
      <c r="S649" s="18"/>
      <c r="T649" s="18"/>
      <c r="U649" s="18"/>
      <c r="V649" s="18"/>
      <c r="W649" s="18"/>
      <c r="X649" s="18"/>
      <c r="Y649" s="18"/>
      <c r="Z649" s="18"/>
      <c r="AA649" s="18"/>
      <c r="AB649" s="18"/>
      <c r="AC649" s="18"/>
      <c r="AD649" s="18"/>
      <c r="AE649" s="18"/>
      <c r="AF649" s="18"/>
      <c r="AG649" s="18"/>
    </row>
    <row r="650" spans="1:33" ht="16.5" customHeight="1" x14ac:dyDescent="0.3">
      <c r="A650" s="18"/>
      <c r="B650" s="18"/>
      <c r="C650" s="191"/>
      <c r="D650" s="191"/>
      <c r="E650" s="18"/>
      <c r="F650" s="18"/>
      <c r="G650" s="18"/>
      <c r="H650" s="18"/>
      <c r="I650" s="18"/>
      <c r="J650" s="18"/>
      <c r="K650" s="18"/>
      <c r="L650" s="18"/>
      <c r="M650" s="18"/>
      <c r="N650" s="18"/>
      <c r="O650" s="18"/>
      <c r="P650" s="18"/>
      <c r="Q650" s="18"/>
      <c r="R650" s="18"/>
      <c r="S650" s="18"/>
      <c r="T650" s="18"/>
      <c r="U650" s="18"/>
      <c r="V650" s="18"/>
      <c r="W650" s="18"/>
      <c r="X650" s="18"/>
      <c r="Y650" s="18"/>
      <c r="Z650" s="18"/>
      <c r="AA650" s="18"/>
      <c r="AB650" s="18"/>
      <c r="AC650" s="18"/>
      <c r="AD650" s="18"/>
      <c r="AE650" s="18"/>
      <c r="AF650" s="18"/>
      <c r="AG650" s="18"/>
    </row>
    <row r="651" spans="1:33" ht="16.5" customHeight="1" x14ac:dyDescent="0.3">
      <c r="A651" s="18"/>
      <c r="B651" s="18"/>
      <c r="C651" s="191"/>
      <c r="D651" s="191"/>
      <c r="E651" s="18"/>
      <c r="F651" s="18"/>
      <c r="G651" s="18"/>
      <c r="H651" s="18"/>
      <c r="I651" s="18"/>
      <c r="J651" s="18"/>
      <c r="K651" s="18"/>
      <c r="L651" s="18"/>
      <c r="M651" s="18"/>
      <c r="N651" s="18"/>
      <c r="O651" s="18"/>
      <c r="P651" s="18"/>
      <c r="Q651" s="18"/>
      <c r="R651" s="18"/>
      <c r="S651" s="18"/>
      <c r="T651" s="18"/>
      <c r="U651" s="18"/>
      <c r="V651" s="18"/>
      <c r="W651" s="18"/>
      <c r="X651" s="18"/>
      <c r="Y651" s="18"/>
      <c r="Z651" s="18"/>
      <c r="AA651" s="18"/>
      <c r="AB651" s="18"/>
      <c r="AC651" s="18"/>
      <c r="AD651" s="18"/>
      <c r="AE651" s="18"/>
      <c r="AF651" s="18"/>
      <c r="AG651" s="18"/>
    </row>
    <row r="652" spans="1:33" ht="16.5" customHeight="1" x14ac:dyDescent="0.3">
      <c r="A652" s="18"/>
      <c r="B652" s="18"/>
      <c r="C652" s="191"/>
      <c r="D652" s="191"/>
      <c r="E652" s="18"/>
      <c r="F652" s="18"/>
      <c r="G652" s="18"/>
      <c r="H652" s="18"/>
      <c r="I652" s="18"/>
      <c r="J652" s="18"/>
      <c r="K652" s="18"/>
      <c r="L652" s="18"/>
      <c r="M652" s="18"/>
      <c r="N652" s="18"/>
      <c r="O652" s="18"/>
      <c r="P652" s="18"/>
      <c r="Q652" s="18"/>
      <c r="R652" s="18"/>
      <c r="S652" s="18"/>
      <c r="T652" s="18"/>
      <c r="U652" s="18"/>
      <c r="V652" s="18"/>
      <c r="W652" s="18"/>
      <c r="X652" s="18"/>
      <c r="Y652" s="18"/>
      <c r="Z652" s="18"/>
      <c r="AA652" s="18"/>
      <c r="AB652" s="18"/>
      <c r="AC652" s="18"/>
      <c r="AD652" s="18"/>
      <c r="AE652" s="18"/>
      <c r="AF652" s="18"/>
      <c r="AG652" s="18"/>
    </row>
    <row r="653" spans="1:33" ht="16.5" customHeight="1" x14ac:dyDescent="0.3">
      <c r="A653" s="18"/>
      <c r="B653" s="18"/>
      <c r="C653" s="191"/>
      <c r="D653" s="191"/>
      <c r="E653" s="18"/>
      <c r="F653" s="18"/>
      <c r="G653" s="18"/>
      <c r="H653" s="18"/>
      <c r="I653" s="18"/>
      <c r="J653" s="18"/>
      <c r="K653" s="18"/>
      <c r="L653" s="18"/>
      <c r="M653" s="18"/>
      <c r="N653" s="18"/>
      <c r="O653" s="18"/>
      <c r="P653" s="18"/>
      <c r="Q653" s="18"/>
      <c r="R653" s="18"/>
      <c r="S653" s="18"/>
      <c r="T653" s="18"/>
      <c r="U653" s="18"/>
      <c r="V653" s="18"/>
      <c r="W653" s="18"/>
      <c r="X653" s="18"/>
      <c r="Y653" s="18"/>
      <c r="Z653" s="18"/>
      <c r="AA653" s="18"/>
      <c r="AB653" s="18"/>
      <c r="AC653" s="18"/>
      <c r="AD653" s="18"/>
      <c r="AE653" s="18"/>
      <c r="AF653" s="18"/>
      <c r="AG653" s="18"/>
    </row>
    <row r="654" spans="1:33" ht="16.5" customHeight="1" x14ac:dyDescent="0.3">
      <c r="A654" s="18"/>
      <c r="B654" s="18"/>
      <c r="C654" s="191"/>
      <c r="D654" s="191"/>
      <c r="E654" s="18"/>
      <c r="F654" s="18"/>
      <c r="G654" s="18"/>
      <c r="H654" s="18"/>
      <c r="I654" s="18"/>
      <c r="J654" s="18"/>
      <c r="K654" s="18"/>
      <c r="L654" s="18"/>
      <c r="M654" s="18"/>
      <c r="N654" s="18"/>
      <c r="O654" s="18"/>
      <c r="P654" s="18"/>
      <c r="Q654" s="18"/>
      <c r="R654" s="18"/>
      <c r="S654" s="18"/>
      <c r="T654" s="18"/>
      <c r="U654" s="18"/>
      <c r="V654" s="18"/>
      <c r="W654" s="18"/>
      <c r="X654" s="18"/>
      <c r="Y654" s="18"/>
      <c r="Z654" s="18"/>
      <c r="AA654" s="18"/>
      <c r="AB654" s="18"/>
      <c r="AC654" s="18"/>
      <c r="AD654" s="18"/>
      <c r="AE654" s="18"/>
      <c r="AF654" s="18"/>
      <c r="AG654" s="18"/>
    </row>
    <row r="655" spans="1:33" ht="16.5" customHeight="1" x14ac:dyDescent="0.3">
      <c r="A655" s="18"/>
      <c r="B655" s="18"/>
      <c r="C655" s="191"/>
      <c r="D655" s="191"/>
      <c r="E655" s="18"/>
      <c r="F655" s="18"/>
      <c r="G655" s="18"/>
      <c r="H655" s="18"/>
      <c r="I655" s="18"/>
      <c r="J655" s="18"/>
      <c r="K655" s="18"/>
      <c r="L655" s="18"/>
      <c r="M655" s="18"/>
      <c r="N655" s="18"/>
      <c r="O655" s="18"/>
      <c r="P655" s="18"/>
      <c r="Q655" s="18"/>
      <c r="R655" s="18"/>
      <c r="S655" s="18"/>
      <c r="T655" s="18"/>
      <c r="U655" s="18"/>
      <c r="V655" s="18"/>
      <c r="W655" s="18"/>
      <c r="X655" s="18"/>
      <c r="Y655" s="18"/>
      <c r="Z655" s="18"/>
      <c r="AA655" s="18"/>
      <c r="AB655" s="18"/>
      <c r="AC655" s="18"/>
      <c r="AD655" s="18"/>
      <c r="AE655" s="18"/>
      <c r="AF655" s="18"/>
      <c r="AG655" s="18"/>
    </row>
    <row r="656" spans="1:33" ht="16.5" customHeight="1" x14ac:dyDescent="0.3">
      <c r="A656" s="18"/>
      <c r="B656" s="18"/>
      <c r="C656" s="191"/>
      <c r="D656" s="191"/>
      <c r="E656" s="18"/>
      <c r="F656" s="18"/>
      <c r="G656" s="18"/>
      <c r="H656" s="18"/>
      <c r="I656" s="18"/>
      <c r="J656" s="18"/>
      <c r="K656" s="18"/>
      <c r="L656" s="18"/>
      <c r="M656" s="18"/>
      <c r="N656" s="18"/>
      <c r="O656" s="18"/>
      <c r="P656" s="18"/>
      <c r="Q656" s="18"/>
      <c r="R656" s="18"/>
      <c r="S656" s="18"/>
      <c r="T656" s="18"/>
      <c r="U656" s="18"/>
      <c r="V656" s="18"/>
      <c r="W656" s="18"/>
      <c r="X656" s="18"/>
      <c r="Y656" s="18"/>
      <c r="Z656" s="18"/>
      <c r="AA656" s="18"/>
      <c r="AB656" s="18"/>
      <c r="AC656" s="18"/>
      <c r="AD656" s="18"/>
      <c r="AE656" s="18"/>
      <c r="AF656" s="18"/>
      <c r="AG656" s="18"/>
    </row>
    <row r="657" spans="1:33" ht="16.5" customHeight="1" x14ac:dyDescent="0.3">
      <c r="A657" s="18"/>
      <c r="B657" s="18"/>
      <c r="C657" s="191"/>
      <c r="D657" s="191"/>
      <c r="E657" s="18"/>
      <c r="F657" s="18"/>
      <c r="G657" s="18"/>
      <c r="H657" s="18"/>
      <c r="I657" s="18"/>
      <c r="J657" s="18"/>
      <c r="K657" s="18"/>
      <c r="L657" s="18"/>
      <c r="M657" s="18"/>
      <c r="N657" s="18"/>
      <c r="O657" s="18"/>
      <c r="P657" s="18"/>
      <c r="Q657" s="18"/>
      <c r="R657" s="18"/>
      <c r="S657" s="18"/>
      <c r="T657" s="18"/>
      <c r="U657" s="18"/>
      <c r="V657" s="18"/>
      <c r="W657" s="18"/>
      <c r="X657" s="18"/>
      <c r="Y657" s="18"/>
      <c r="Z657" s="18"/>
      <c r="AA657" s="18"/>
      <c r="AB657" s="18"/>
      <c r="AC657" s="18"/>
      <c r="AD657" s="18"/>
      <c r="AE657" s="18"/>
      <c r="AF657" s="18"/>
      <c r="AG657" s="18"/>
    </row>
    <row r="658" spans="1:33" ht="16.5" customHeight="1" x14ac:dyDescent="0.3">
      <c r="A658" s="18"/>
      <c r="B658" s="18"/>
      <c r="C658" s="191"/>
      <c r="D658" s="191"/>
      <c r="E658" s="18"/>
      <c r="F658" s="18"/>
      <c r="G658" s="18"/>
      <c r="H658" s="18"/>
      <c r="I658" s="18"/>
      <c r="J658" s="18"/>
      <c r="K658" s="18"/>
      <c r="L658" s="18"/>
      <c r="M658" s="18"/>
      <c r="N658" s="18"/>
      <c r="O658" s="18"/>
      <c r="P658" s="18"/>
      <c r="Q658" s="18"/>
      <c r="R658" s="18"/>
      <c r="S658" s="18"/>
      <c r="T658" s="18"/>
      <c r="U658" s="18"/>
      <c r="V658" s="18"/>
      <c r="W658" s="18"/>
      <c r="X658" s="18"/>
      <c r="Y658" s="18"/>
      <c r="Z658" s="18"/>
      <c r="AA658" s="18"/>
      <c r="AB658" s="18"/>
      <c r="AC658" s="18"/>
      <c r="AD658" s="18"/>
      <c r="AE658" s="18"/>
      <c r="AF658" s="18"/>
      <c r="AG658" s="18"/>
    </row>
    <row r="659" spans="1:33" ht="16.5" customHeight="1" x14ac:dyDescent="0.3">
      <c r="A659" s="18"/>
      <c r="B659" s="18"/>
      <c r="C659" s="191"/>
      <c r="D659" s="191"/>
      <c r="E659" s="18"/>
      <c r="F659" s="18"/>
      <c r="G659" s="18"/>
      <c r="H659" s="18"/>
      <c r="I659" s="18"/>
      <c r="J659" s="18"/>
      <c r="K659" s="18"/>
      <c r="L659" s="18"/>
      <c r="M659" s="18"/>
      <c r="N659" s="18"/>
      <c r="O659" s="18"/>
      <c r="P659" s="18"/>
      <c r="Q659" s="18"/>
      <c r="R659" s="18"/>
      <c r="S659" s="18"/>
      <c r="T659" s="18"/>
      <c r="U659" s="18"/>
      <c r="V659" s="18"/>
      <c r="W659" s="18"/>
      <c r="X659" s="18"/>
      <c r="Y659" s="18"/>
      <c r="Z659" s="18"/>
      <c r="AA659" s="18"/>
      <c r="AB659" s="18"/>
      <c r="AC659" s="18"/>
      <c r="AD659" s="18"/>
      <c r="AE659" s="18"/>
      <c r="AF659" s="18"/>
      <c r="AG659" s="18"/>
    </row>
    <row r="660" spans="1:33" ht="16.5" customHeight="1" x14ac:dyDescent="0.3">
      <c r="A660" s="18"/>
      <c r="B660" s="18"/>
      <c r="C660" s="191"/>
      <c r="D660" s="191"/>
      <c r="E660" s="18"/>
      <c r="F660" s="18"/>
      <c r="G660" s="18"/>
      <c r="H660" s="18"/>
      <c r="I660" s="18"/>
      <c r="J660" s="18"/>
      <c r="K660" s="18"/>
      <c r="L660" s="18"/>
      <c r="M660" s="18"/>
      <c r="N660" s="18"/>
      <c r="O660" s="18"/>
      <c r="P660" s="18"/>
      <c r="Q660" s="18"/>
      <c r="R660" s="18"/>
      <c r="S660" s="18"/>
      <c r="T660" s="18"/>
      <c r="U660" s="18"/>
      <c r="V660" s="18"/>
      <c r="W660" s="18"/>
      <c r="X660" s="18"/>
      <c r="Y660" s="18"/>
      <c r="Z660" s="18"/>
      <c r="AA660" s="18"/>
      <c r="AB660" s="18"/>
      <c r="AC660" s="18"/>
      <c r="AD660" s="18"/>
      <c r="AE660" s="18"/>
      <c r="AF660" s="18"/>
      <c r="AG660" s="18"/>
    </row>
    <row r="661" spans="1:33" ht="16.5" customHeight="1" x14ac:dyDescent="0.3">
      <c r="A661" s="18"/>
      <c r="B661" s="18"/>
      <c r="C661" s="191"/>
      <c r="D661" s="191"/>
      <c r="E661" s="18"/>
      <c r="F661" s="18"/>
      <c r="G661" s="18"/>
      <c r="H661" s="18"/>
      <c r="I661" s="18"/>
      <c r="J661" s="18"/>
      <c r="K661" s="18"/>
      <c r="L661" s="18"/>
      <c r="M661" s="18"/>
      <c r="N661" s="18"/>
      <c r="O661" s="18"/>
      <c r="P661" s="18"/>
      <c r="Q661" s="18"/>
      <c r="R661" s="18"/>
      <c r="S661" s="18"/>
      <c r="T661" s="18"/>
      <c r="U661" s="18"/>
      <c r="V661" s="18"/>
      <c r="W661" s="18"/>
      <c r="X661" s="18"/>
      <c r="Y661" s="18"/>
      <c r="Z661" s="18"/>
      <c r="AA661" s="18"/>
      <c r="AB661" s="18"/>
      <c r="AC661" s="18"/>
      <c r="AD661" s="18"/>
      <c r="AE661" s="18"/>
      <c r="AF661" s="18"/>
      <c r="AG661" s="18"/>
    </row>
    <row r="662" spans="1:33" ht="16.5" customHeight="1" x14ac:dyDescent="0.3">
      <c r="A662" s="18"/>
      <c r="B662" s="18"/>
      <c r="C662" s="191"/>
      <c r="D662" s="191"/>
      <c r="E662" s="18"/>
      <c r="F662" s="18"/>
      <c r="G662" s="18"/>
      <c r="H662" s="18"/>
      <c r="I662" s="18"/>
      <c r="J662" s="18"/>
      <c r="K662" s="18"/>
      <c r="L662" s="18"/>
      <c r="M662" s="18"/>
      <c r="N662" s="18"/>
      <c r="O662" s="18"/>
      <c r="P662" s="18"/>
      <c r="Q662" s="18"/>
      <c r="R662" s="18"/>
      <c r="S662" s="18"/>
      <c r="T662" s="18"/>
      <c r="U662" s="18"/>
      <c r="V662" s="18"/>
      <c r="W662" s="18"/>
      <c r="X662" s="18"/>
      <c r="Y662" s="18"/>
      <c r="Z662" s="18"/>
      <c r="AA662" s="18"/>
      <c r="AB662" s="18"/>
      <c r="AC662" s="18"/>
      <c r="AD662" s="18"/>
      <c r="AE662" s="18"/>
      <c r="AF662" s="18"/>
      <c r="AG662" s="18"/>
    </row>
    <row r="663" spans="1:33" ht="16.5" customHeight="1" x14ac:dyDescent="0.3">
      <c r="A663" s="18"/>
      <c r="B663" s="18"/>
      <c r="C663" s="191"/>
      <c r="D663" s="191"/>
      <c r="E663" s="18"/>
      <c r="F663" s="18"/>
      <c r="G663" s="18"/>
      <c r="H663" s="18"/>
      <c r="I663" s="18"/>
      <c r="J663" s="18"/>
      <c r="K663" s="18"/>
      <c r="L663" s="18"/>
      <c r="M663" s="18"/>
      <c r="N663" s="18"/>
      <c r="O663" s="18"/>
      <c r="P663" s="18"/>
      <c r="Q663" s="18"/>
      <c r="R663" s="18"/>
      <c r="S663" s="18"/>
      <c r="T663" s="18"/>
      <c r="U663" s="18"/>
      <c r="V663" s="18"/>
      <c r="W663" s="18"/>
      <c r="X663" s="18"/>
      <c r="Y663" s="18"/>
      <c r="Z663" s="18"/>
      <c r="AA663" s="18"/>
      <c r="AB663" s="18"/>
      <c r="AC663" s="18"/>
      <c r="AD663" s="18"/>
      <c r="AE663" s="18"/>
      <c r="AF663" s="18"/>
      <c r="AG663" s="18"/>
    </row>
    <row r="664" spans="1:33" ht="16.5" customHeight="1" x14ac:dyDescent="0.3">
      <c r="A664" s="18"/>
      <c r="B664" s="18"/>
      <c r="C664" s="191"/>
      <c r="D664" s="191"/>
      <c r="E664" s="18"/>
      <c r="F664" s="18"/>
      <c r="G664" s="18"/>
      <c r="H664" s="18"/>
      <c r="I664" s="18"/>
      <c r="J664" s="18"/>
      <c r="K664" s="18"/>
      <c r="L664" s="18"/>
      <c r="M664" s="18"/>
      <c r="N664" s="18"/>
      <c r="O664" s="18"/>
      <c r="P664" s="18"/>
      <c r="Q664" s="18"/>
      <c r="R664" s="18"/>
      <c r="S664" s="18"/>
      <c r="T664" s="18"/>
      <c r="U664" s="18"/>
      <c r="V664" s="18"/>
      <c r="W664" s="18"/>
      <c r="X664" s="18"/>
      <c r="Y664" s="18"/>
      <c r="Z664" s="18"/>
      <c r="AA664" s="18"/>
      <c r="AB664" s="18"/>
      <c r="AC664" s="18"/>
      <c r="AD664" s="18"/>
      <c r="AE664" s="18"/>
      <c r="AF664" s="18"/>
      <c r="AG664" s="18"/>
    </row>
    <row r="665" spans="1:33" ht="16.5" customHeight="1" x14ac:dyDescent="0.3">
      <c r="A665" s="18"/>
      <c r="B665" s="18"/>
      <c r="C665" s="191"/>
      <c r="D665" s="191"/>
      <c r="E665" s="18"/>
      <c r="F665" s="18"/>
      <c r="G665" s="18"/>
      <c r="H665" s="18"/>
      <c r="I665" s="18"/>
      <c r="J665" s="18"/>
      <c r="K665" s="18"/>
      <c r="L665" s="18"/>
      <c r="M665" s="18"/>
      <c r="N665" s="18"/>
      <c r="O665" s="18"/>
      <c r="P665" s="18"/>
      <c r="Q665" s="18"/>
      <c r="R665" s="18"/>
      <c r="S665" s="18"/>
      <c r="T665" s="18"/>
      <c r="U665" s="18"/>
      <c r="V665" s="18"/>
      <c r="W665" s="18"/>
      <c r="X665" s="18"/>
      <c r="Y665" s="18"/>
      <c r="Z665" s="18"/>
      <c r="AA665" s="18"/>
      <c r="AB665" s="18"/>
      <c r="AC665" s="18"/>
      <c r="AD665" s="18"/>
      <c r="AE665" s="18"/>
      <c r="AF665" s="18"/>
      <c r="AG665" s="18"/>
    </row>
    <row r="666" spans="1:33" ht="16.5" customHeight="1" x14ac:dyDescent="0.3">
      <c r="A666" s="18"/>
      <c r="B666" s="18"/>
      <c r="C666" s="191"/>
      <c r="D666" s="191"/>
      <c r="E666" s="18"/>
      <c r="F666" s="18"/>
      <c r="G666" s="18"/>
      <c r="H666" s="18"/>
      <c r="I666" s="18"/>
      <c r="J666" s="18"/>
      <c r="K666" s="18"/>
      <c r="L666" s="18"/>
      <c r="M666" s="18"/>
      <c r="N666" s="18"/>
      <c r="O666" s="18"/>
      <c r="P666" s="18"/>
      <c r="Q666" s="18"/>
      <c r="R666" s="18"/>
      <c r="S666" s="18"/>
      <c r="T666" s="18"/>
      <c r="U666" s="18"/>
      <c r="V666" s="18"/>
      <c r="W666" s="18"/>
      <c r="X666" s="18"/>
      <c r="Y666" s="18"/>
      <c r="Z666" s="18"/>
      <c r="AA666" s="18"/>
      <c r="AB666" s="18"/>
      <c r="AC666" s="18"/>
      <c r="AD666" s="18"/>
      <c r="AE666" s="18"/>
      <c r="AF666" s="18"/>
      <c r="AG666" s="18"/>
    </row>
    <row r="667" spans="1:33" ht="16.5" customHeight="1" x14ac:dyDescent="0.3">
      <c r="A667" s="18"/>
      <c r="B667" s="18"/>
      <c r="C667" s="191"/>
      <c r="D667" s="191"/>
      <c r="E667" s="18"/>
      <c r="F667" s="18"/>
      <c r="G667" s="18"/>
      <c r="H667" s="18"/>
      <c r="I667" s="18"/>
      <c r="J667" s="18"/>
      <c r="K667" s="18"/>
      <c r="L667" s="18"/>
      <c r="M667" s="18"/>
      <c r="N667" s="18"/>
      <c r="O667" s="18"/>
      <c r="P667" s="18"/>
      <c r="Q667" s="18"/>
      <c r="R667" s="18"/>
      <c r="S667" s="18"/>
      <c r="T667" s="18"/>
      <c r="U667" s="18"/>
      <c r="V667" s="18"/>
      <c r="W667" s="18"/>
      <c r="X667" s="18"/>
      <c r="Y667" s="18"/>
      <c r="Z667" s="18"/>
      <c r="AA667" s="18"/>
      <c r="AB667" s="18"/>
      <c r="AC667" s="18"/>
      <c r="AD667" s="18"/>
      <c r="AE667" s="18"/>
      <c r="AF667" s="18"/>
      <c r="AG667" s="18"/>
    </row>
    <row r="668" spans="1:33" ht="16.5" customHeight="1" x14ac:dyDescent="0.3">
      <c r="A668" s="18"/>
      <c r="B668" s="18"/>
      <c r="C668" s="191"/>
      <c r="D668" s="191"/>
      <c r="E668" s="18"/>
      <c r="F668" s="18"/>
      <c r="G668" s="18"/>
      <c r="H668" s="18"/>
      <c r="I668" s="18"/>
      <c r="J668" s="18"/>
      <c r="K668" s="18"/>
      <c r="L668" s="18"/>
      <c r="M668" s="18"/>
      <c r="N668" s="18"/>
      <c r="O668" s="18"/>
      <c r="P668" s="18"/>
      <c r="Q668" s="18"/>
      <c r="R668" s="18"/>
      <c r="S668" s="18"/>
      <c r="T668" s="18"/>
      <c r="U668" s="18"/>
      <c r="V668" s="18"/>
      <c r="W668" s="18"/>
      <c r="X668" s="18"/>
      <c r="Y668" s="18"/>
      <c r="Z668" s="18"/>
      <c r="AA668" s="18"/>
      <c r="AB668" s="18"/>
      <c r="AC668" s="18"/>
      <c r="AD668" s="18"/>
      <c r="AE668" s="18"/>
      <c r="AF668" s="18"/>
      <c r="AG668" s="18"/>
    </row>
    <row r="669" spans="1:33" ht="16.5" customHeight="1" x14ac:dyDescent="0.3">
      <c r="A669" s="18"/>
      <c r="B669" s="18"/>
      <c r="C669" s="191"/>
      <c r="D669" s="191"/>
      <c r="E669" s="18"/>
      <c r="F669" s="18"/>
      <c r="G669" s="18"/>
      <c r="H669" s="18"/>
      <c r="I669" s="18"/>
      <c r="J669" s="18"/>
      <c r="K669" s="18"/>
      <c r="L669" s="18"/>
      <c r="M669" s="18"/>
      <c r="N669" s="18"/>
      <c r="O669" s="18"/>
      <c r="P669" s="18"/>
      <c r="Q669" s="18"/>
      <c r="R669" s="18"/>
      <c r="S669" s="18"/>
      <c r="T669" s="18"/>
      <c r="U669" s="18"/>
      <c r="V669" s="18"/>
      <c r="W669" s="18"/>
      <c r="X669" s="18"/>
      <c r="Y669" s="18"/>
      <c r="Z669" s="18"/>
      <c r="AA669" s="18"/>
      <c r="AB669" s="18"/>
      <c r="AC669" s="18"/>
      <c r="AD669" s="18"/>
      <c r="AE669" s="18"/>
      <c r="AF669" s="18"/>
      <c r="AG669" s="18"/>
    </row>
    <row r="670" spans="1:33" ht="16.5" customHeight="1" x14ac:dyDescent="0.3">
      <c r="A670" s="18"/>
      <c r="B670" s="18"/>
      <c r="C670" s="191"/>
      <c r="D670" s="191"/>
      <c r="E670" s="18"/>
      <c r="F670" s="18"/>
      <c r="G670" s="18"/>
      <c r="H670" s="18"/>
      <c r="I670" s="18"/>
      <c r="J670" s="18"/>
      <c r="K670" s="18"/>
      <c r="L670" s="18"/>
      <c r="M670" s="18"/>
      <c r="N670" s="18"/>
      <c r="O670" s="18"/>
      <c r="P670" s="18"/>
      <c r="Q670" s="18"/>
      <c r="R670" s="18"/>
      <c r="S670" s="18"/>
      <c r="T670" s="18"/>
      <c r="U670" s="18"/>
      <c r="V670" s="18"/>
      <c r="W670" s="18"/>
      <c r="X670" s="18"/>
      <c r="Y670" s="18"/>
      <c r="Z670" s="18"/>
      <c r="AA670" s="18"/>
      <c r="AB670" s="18"/>
      <c r="AC670" s="18"/>
      <c r="AD670" s="18"/>
      <c r="AE670" s="18"/>
      <c r="AF670" s="18"/>
      <c r="AG670" s="18"/>
    </row>
    <row r="671" spans="1:33" ht="16.5" customHeight="1" x14ac:dyDescent="0.3">
      <c r="A671" s="18"/>
      <c r="B671" s="18"/>
      <c r="C671" s="191"/>
      <c r="D671" s="191"/>
      <c r="E671" s="18"/>
      <c r="F671" s="18"/>
      <c r="G671" s="18"/>
      <c r="H671" s="18"/>
      <c r="I671" s="18"/>
      <c r="J671" s="18"/>
      <c r="K671" s="18"/>
      <c r="L671" s="18"/>
      <c r="M671" s="18"/>
      <c r="N671" s="18"/>
      <c r="O671" s="18"/>
      <c r="P671" s="18"/>
      <c r="Q671" s="18"/>
      <c r="R671" s="18"/>
      <c r="S671" s="18"/>
      <c r="T671" s="18"/>
      <c r="U671" s="18"/>
      <c r="V671" s="18"/>
      <c r="W671" s="18"/>
      <c r="X671" s="18"/>
      <c r="Y671" s="18"/>
      <c r="Z671" s="18"/>
      <c r="AA671" s="18"/>
      <c r="AB671" s="18"/>
      <c r="AC671" s="18"/>
      <c r="AD671" s="18"/>
      <c r="AE671" s="18"/>
      <c r="AF671" s="18"/>
      <c r="AG671" s="18"/>
    </row>
    <row r="672" spans="1:33" ht="16.5" customHeight="1" x14ac:dyDescent="0.3">
      <c r="A672" s="18"/>
      <c r="B672" s="18"/>
      <c r="C672" s="191"/>
      <c r="D672" s="191"/>
      <c r="E672" s="18"/>
      <c r="F672" s="18"/>
      <c r="G672" s="18"/>
      <c r="H672" s="18"/>
      <c r="I672" s="18"/>
      <c r="J672" s="18"/>
      <c r="K672" s="18"/>
      <c r="L672" s="18"/>
      <c r="M672" s="18"/>
      <c r="N672" s="18"/>
      <c r="O672" s="18"/>
      <c r="P672" s="18"/>
      <c r="Q672" s="18"/>
      <c r="R672" s="18"/>
      <c r="S672" s="18"/>
      <c r="T672" s="18"/>
      <c r="U672" s="18"/>
      <c r="V672" s="18"/>
      <c r="W672" s="18"/>
      <c r="X672" s="18"/>
      <c r="Y672" s="18"/>
      <c r="Z672" s="18"/>
      <c r="AA672" s="18"/>
      <c r="AB672" s="18"/>
      <c r="AC672" s="18"/>
      <c r="AD672" s="18"/>
      <c r="AE672" s="18"/>
      <c r="AF672" s="18"/>
      <c r="AG672" s="18"/>
    </row>
    <row r="673" spans="1:33" ht="16.5" customHeight="1" x14ac:dyDescent="0.3">
      <c r="A673" s="18"/>
      <c r="B673" s="18"/>
      <c r="C673" s="191"/>
      <c r="D673" s="191"/>
      <c r="E673" s="18"/>
      <c r="F673" s="18"/>
      <c r="G673" s="18"/>
      <c r="H673" s="18"/>
      <c r="I673" s="18"/>
      <c r="J673" s="18"/>
      <c r="K673" s="18"/>
      <c r="L673" s="18"/>
      <c r="M673" s="18"/>
      <c r="N673" s="18"/>
      <c r="O673" s="18"/>
      <c r="P673" s="18"/>
      <c r="Q673" s="18"/>
      <c r="R673" s="18"/>
      <c r="S673" s="18"/>
      <c r="T673" s="18"/>
      <c r="U673" s="18"/>
      <c r="V673" s="18"/>
      <c r="W673" s="18"/>
      <c r="X673" s="18"/>
      <c r="Y673" s="18"/>
      <c r="Z673" s="18"/>
      <c r="AA673" s="18"/>
      <c r="AB673" s="18"/>
      <c r="AC673" s="18"/>
      <c r="AD673" s="18"/>
      <c r="AE673" s="18"/>
      <c r="AF673" s="18"/>
      <c r="AG673" s="18"/>
    </row>
    <row r="674" spans="1:33" ht="16.5" customHeight="1" x14ac:dyDescent="0.3">
      <c r="A674" s="18"/>
      <c r="B674" s="18"/>
      <c r="C674" s="191"/>
      <c r="D674" s="191"/>
      <c r="E674" s="18"/>
      <c r="F674" s="18"/>
      <c r="G674" s="18"/>
      <c r="H674" s="18"/>
      <c r="I674" s="18"/>
      <c r="J674" s="18"/>
      <c r="K674" s="18"/>
      <c r="L674" s="18"/>
      <c r="M674" s="18"/>
      <c r="N674" s="18"/>
      <c r="O674" s="18"/>
      <c r="P674" s="18"/>
      <c r="Q674" s="18"/>
      <c r="R674" s="18"/>
      <c r="S674" s="18"/>
      <c r="T674" s="18"/>
      <c r="U674" s="18"/>
      <c r="V674" s="18"/>
      <c r="W674" s="18"/>
      <c r="X674" s="18"/>
      <c r="Y674" s="18"/>
      <c r="Z674" s="18"/>
      <c r="AA674" s="18"/>
      <c r="AB674" s="18"/>
      <c r="AC674" s="18"/>
      <c r="AD674" s="18"/>
      <c r="AE674" s="18"/>
      <c r="AF674" s="18"/>
      <c r="AG674" s="18"/>
    </row>
    <row r="675" spans="1:33" ht="16.5" customHeight="1" x14ac:dyDescent="0.3">
      <c r="A675" s="18"/>
      <c r="B675" s="18"/>
      <c r="C675" s="191"/>
      <c r="D675" s="191"/>
      <c r="E675" s="18"/>
      <c r="F675" s="18"/>
      <c r="G675" s="18"/>
      <c r="H675" s="18"/>
      <c r="I675" s="18"/>
      <c r="J675" s="18"/>
      <c r="K675" s="18"/>
      <c r="L675" s="18"/>
      <c r="M675" s="18"/>
      <c r="N675" s="18"/>
      <c r="O675" s="18"/>
      <c r="P675" s="18"/>
      <c r="Q675" s="18"/>
      <c r="R675" s="18"/>
      <c r="S675" s="18"/>
      <c r="T675" s="18"/>
      <c r="U675" s="18"/>
      <c r="V675" s="18"/>
      <c r="W675" s="18"/>
      <c r="X675" s="18"/>
      <c r="Y675" s="18"/>
      <c r="Z675" s="18"/>
      <c r="AA675" s="18"/>
      <c r="AB675" s="18"/>
      <c r="AC675" s="18"/>
      <c r="AD675" s="18"/>
      <c r="AE675" s="18"/>
      <c r="AF675" s="18"/>
      <c r="AG675" s="18"/>
    </row>
    <row r="676" spans="1:33" ht="16.5" customHeight="1" x14ac:dyDescent="0.3">
      <c r="A676" s="18"/>
      <c r="B676" s="18"/>
      <c r="C676" s="191"/>
      <c r="D676" s="191"/>
      <c r="E676" s="18"/>
      <c r="F676" s="18"/>
      <c r="G676" s="18"/>
      <c r="H676" s="18"/>
      <c r="I676" s="18"/>
      <c r="J676" s="18"/>
      <c r="K676" s="18"/>
      <c r="L676" s="18"/>
      <c r="M676" s="18"/>
      <c r="N676" s="18"/>
      <c r="O676" s="18"/>
      <c r="P676" s="18"/>
      <c r="Q676" s="18"/>
      <c r="R676" s="18"/>
      <c r="S676" s="18"/>
      <c r="T676" s="18"/>
      <c r="U676" s="18"/>
      <c r="V676" s="18"/>
      <c r="W676" s="18"/>
      <c r="X676" s="18"/>
      <c r="Y676" s="18"/>
      <c r="Z676" s="18"/>
      <c r="AA676" s="18"/>
      <c r="AB676" s="18"/>
      <c r="AC676" s="18"/>
      <c r="AD676" s="18"/>
      <c r="AE676" s="18"/>
      <c r="AF676" s="18"/>
      <c r="AG676" s="18"/>
    </row>
    <row r="677" spans="1:33" ht="16.5" customHeight="1" x14ac:dyDescent="0.3">
      <c r="A677" s="18"/>
      <c r="B677" s="18"/>
      <c r="C677" s="191"/>
      <c r="D677" s="191"/>
      <c r="E677" s="18"/>
      <c r="F677" s="18"/>
      <c r="G677" s="18"/>
      <c r="H677" s="18"/>
      <c r="I677" s="18"/>
      <c r="J677" s="18"/>
      <c r="K677" s="18"/>
      <c r="L677" s="18"/>
      <c r="M677" s="18"/>
      <c r="N677" s="18"/>
      <c r="O677" s="18"/>
      <c r="P677" s="18"/>
      <c r="Q677" s="18"/>
      <c r="R677" s="18"/>
      <c r="S677" s="18"/>
      <c r="T677" s="18"/>
      <c r="U677" s="18"/>
      <c r="V677" s="18"/>
      <c r="W677" s="18"/>
      <c r="X677" s="18"/>
      <c r="Y677" s="18"/>
      <c r="Z677" s="18"/>
      <c r="AA677" s="18"/>
      <c r="AB677" s="18"/>
      <c r="AC677" s="18"/>
      <c r="AD677" s="18"/>
      <c r="AE677" s="18"/>
      <c r="AF677" s="18"/>
      <c r="AG677" s="18"/>
    </row>
    <row r="678" spans="1:33" ht="16.5" customHeight="1" x14ac:dyDescent="0.3">
      <c r="A678" s="18"/>
      <c r="B678" s="18"/>
      <c r="C678" s="191"/>
      <c r="D678" s="191"/>
      <c r="E678" s="18"/>
      <c r="F678" s="18"/>
      <c r="G678" s="18"/>
      <c r="H678" s="18"/>
      <c r="I678" s="18"/>
      <c r="J678" s="18"/>
      <c r="K678" s="18"/>
      <c r="L678" s="18"/>
      <c r="M678" s="18"/>
      <c r="N678" s="18"/>
      <c r="O678" s="18"/>
      <c r="P678" s="18"/>
      <c r="Q678" s="18"/>
      <c r="R678" s="18"/>
      <c r="S678" s="18"/>
      <c r="T678" s="18"/>
      <c r="U678" s="18"/>
      <c r="V678" s="18"/>
      <c r="W678" s="18"/>
      <c r="X678" s="18"/>
      <c r="Y678" s="18"/>
      <c r="Z678" s="18"/>
      <c r="AA678" s="18"/>
      <c r="AB678" s="18"/>
      <c r="AC678" s="18"/>
      <c r="AD678" s="18"/>
      <c r="AE678" s="18"/>
      <c r="AF678" s="18"/>
      <c r="AG678" s="18"/>
    </row>
    <row r="679" spans="1:33" ht="16.5" customHeight="1" x14ac:dyDescent="0.3">
      <c r="A679" s="18"/>
      <c r="B679" s="18"/>
      <c r="C679" s="191"/>
      <c r="D679" s="191"/>
      <c r="E679" s="18"/>
      <c r="F679" s="18"/>
      <c r="G679" s="18"/>
      <c r="H679" s="18"/>
      <c r="I679" s="18"/>
      <c r="J679" s="18"/>
      <c r="K679" s="18"/>
      <c r="L679" s="18"/>
      <c r="M679" s="18"/>
      <c r="N679" s="18"/>
      <c r="O679" s="18"/>
      <c r="P679" s="18"/>
      <c r="Q679" s="18"/>
      <c r="R679" s="18"/>
      <c r="S679" s="18"/>
      <c r="T679" s="18"/>
      <c r="U679" s="18"/>
      <c r="V679" s="18"/>
      <c r="W679" s="18"/>
      <c r="X679" s="18"/>
      <c r="Y679" s="18"/>
      <c r="Z679" s="18"/>
      <c r="AA679" s="18"/>
      <c r="AB679" s="18"/>
      <c r="AC679" s="18"/>
      <c r="AD679" s="18"/>
      <c r="AE679" s="18"/>
      <c r="AF679" s="18"/>
      <c r="AG679" s="18"/>
    </row>
    <row r="680" spans="1:33" ht="16.5" customHeight="1" x14ac:dyDescent="0.3">
      <c r="A680" s="18"/>
      <c r="B680" s="18"/>
      <c r="C680" s="191"/>
      <c r="D680" s="191"/>
      <c r="E680" s="18"/>
      <c r="F680" s="18"/>
      <c r="G680" s="18"/>
      <c r="H680" s="18"/>
      <c r="I680" s="18"/>
      <c r="J680" s="18"/>
      <c r="K680" s="18"/>
      <c r="L680" s="18"/>
      <c r="M680" s="18"/>
      <c r="N680" s="18"/>
      <c r="O680" s="18"/>
      <c r="P680" s="18"/>
      <c r="Q680" s="18"/>
      <c r="R680" s="18"/>
      <c r="S680" s="18"/>
      <c r="T680" s="18"/>
      <c r="U680" s="18"/>
      <c r="V680" s="18"/>
      <c r="W680" s="18"/>
      <c r="X680" s="18"/>
      <c r="Y680" s="18"/>
      <c r="Z680" s="18"/>
      <c r="AA680" s="18"/>
      <c r="AB680" s="18"/>
      <c r="AC680" s="18"/>
      <c r="AD680" s="18"/>
      <c r="AE680" s="18"/>
      <c r="AF680" s="18"/>
      <c r="AG680" s="18"/>
    </row>
    <row r="681" spans="1:33" ht="16.5" customHeight="1" x14ac:dyDescent="0.3">
      <c r="A681" s="18"/>
      <c r="B681" s="18"/>
      <c r="C681" s="191"/>
      <c r="D681" s="191"/>
      <c r="E681" s="18"/>
      <c r="F681" s="18"/>
      <c r="G681" s="18"/>
      <c r="H681" s="18"/>
      <c r="I681" s="18"/>
      <c r="J681" s="18"/>
      <c r="K681" s="18"/>
      <c r="L681" s="18"/>
      <c r="M681" s="18"/>
      <c r="N681" s="18"/>
      <c r="O681" s="18"/>
      <c r="P681" s="18"/>
      <c r="Q681" s="18"/>
      <c r="R681" s="18"/>
      <c r="S681" s="18"/>
      <c r="T681" s="18"/>
      <c r="U681" s="18"/>
      <c r="V681" s="18"/>
      <c r="W681" s="18"/>
      <c r="X681" s="18"/>
      <c r="Y681" s="18"/>
      <c r="Z681" s="18"/>
      <c r="AA681" s="18"/>
      <c r="AB681" s="18"/>
      <c r="AC681" s="18"/>
      <c r="AD681" s="18"/>
      <c r="AE681" s="18"/>
      <c r="AF681" s="18"/>
      <c r="AG681" s="18"/>
    </row>
    <row r="682" spans="1:33" ht="16.5" customHeight="1" x14ac:dyDescent="0.3">
      <c r="A682" s="18"/>
      <c r="B682" s="18"/>
      <c r="C682" s="191"/>
      <c r="D682" s="191"/>
      <c r="E682" s="18"/>
      <c r="F682" s="18"/>
      <c r="G682" s="18"/>
      <c r="H682" s="18"/>
      <c r="I682" s="18"/>
      <c r="J682" s="18"/>
      <c r="K682" s="18"/>
      <c r="L682" s="18"/>
      <c r="M682" s="18"/>
      <c r="N682" s="18"/>
      <c r="O682" s="18"/>
      <c r="P682" s="18"/>
      <c r="Q682" s="18"/>
      <c r="R682" s="18"/>
      <c r="S682" s="18"/>
      <c r="T682" s="18"/>
      <c r="U682" s="18"/>
      <c r="V682" s="18"/>
      <c r="W682" s="18"/>
      <c r="X682" s="18"/>
      <c r="Y682" s="18"/>
      <c r="Z682" s="18"/>
      <c r="AA682" s="18"/>
      <c r="AB682" s="18"/>
      <c r="AC682" s="18"/>
      <c r="AD682" s="18"/>
      <c r="AE682" s="18"/>
      <c r="AF682" s="18"/>
      <c r="AG682" s="18"/>
    </row>
    <row r="683" spans="1:33" ht="16.5" customHeight="1" x14ac:dyDescent="0.3">
      <c r="A683" s="18"/>
      <c r="B683" s="18"/>
      <c r="C683" s="191"/>
      <c r="D683" s="191"/>
      <c r="E683" s="18"/>
      <c r="F683" s="18"/>
      <c r="G683" s="18"/>
      <c r="H683" s="18"/>
      <c r="I683" s="18"/>
      <c r="J683" s="18"/>
      <c r="K683" s="18"/>
      <c r="L683" s="18"/>
      <c r="M683" s="18"/>
      <c r="N683" s="18"/>
      <c r="O683" s="18"/>
      <c r="P683" s="18"/>
      <c r="Q683" s="18"/>
      <c r="R683" s="18"/>
      <c r="S683" s="18"/>
      <c r="T683" s="18"/>
      <c r="U683" s="18"/>
      <c r="V683" s="18"/>
      <c r="W683" s="18"/>
      <c r="X683" s="18"/>
      <c r="Y683" s="18"/>
      <c r="Z683" s="18"/>
      <c r="AA683" s="18"/>
      <c r="AB683" s="18"/>
      <c r="AC683" s="18"/>
      <c r="AD683" s="18"/>
      <c r="AE683" s="18"/>
      <c r="AF683" s="18"/>
      <c r="AG683" s="18"/>
    </row>
    <row r="684" spans="1:33" ht="16.5" customHeight="1" x14ac:dyDescent="0.3">
      <c r="A684" s="18"/>
      <c r="B684" s="18"/>
      <c r="C684" s="191"/>
      <c r="D684" s="191"/>
      <c r="E684" s="18"/>
      <c r="F684" s="18"/>
      <c r="G684" s="18"/>
      <c r="H684" s="18"/>
      <c r="I684" s="18"/>
      <c r="J684" s="18"/>
      <c r="K684" s="18"/>
      <c r="L684" s="18"/>
      <c r="M684" s="18"/>
      <c r="N684" s="18"/>
      <c r="O684" s="18"/>
      <c r="P684" s="18"/>
      <c r="Q684" s="18"/>
      <c r="R684" s="18"/>
      <c r="S684" s="18"/>
      <c r="T684" s="18"/>
      <c r="U684" s="18"/>
      <c r="V684" s="18"/>
      <c r="W684" s="18"/>
      <c r="X684" s="18"/>
      <c r="Y684" s="18"/>
      <c r="Z684" s="18"/>
      <c r="AA684" s="18"/>
      <c r="AB684" s="18"/>
      <c r="AC684" s="18"/>
      <c r="AD684" s="18"/>
      <c r="AE684" s="18"/>
      <c r="AF684" s="18"/>
      <c r="AG684" s="18"/>
    </row>
    <row r="685" spans="1:33" ht="16.5" customHeight="1" x14ac:dyDescent="0.3">
      <c r="A685" s="18"/>
      <c r="B685" s="18"/>
      <c r="C685" s="191"/>
      <c r="D685" s="191"/>
      <c r="E685" s="18"/>
      <c r="F685" s="18"/>
      <c r="G685" s="18"/>
      <c r="H685" s="18"/>
      <c r="I685" s="18"/>
      <c r="J685" s="18"/>
      <c r="K685" s="18"/>
      <c r="L685" s="18"/>
      <c r="M685" s="18"/>
      <c r="N685" s="18"/>
      <c r="O685" s="18"/>
      <c r="P685" s="18"/>
      <c r="Q685" s="18"/>
      <c r="R685" s="18"/>
      <c r="S685" s="18"/>
      <c r="T685" s="18"/>
      <c r="U685" s="18"/>
      <c r="V685" s="18"/>
      <c r="W685" s="18"/>
      <c r="X685" s="18"/>
      <c r="Y685" s="18"/>
      <c r="Z685" s="18"/>
      <c r="AA685" s="18"/>
      <c r="AB685" s="18"/>
      <c r="AC685" s="18"/>
      <c r="AD685" s="18"/>
      <c r="AE685" s="18"/>
      <c r="AF685" s="18"/>
      <c r="AG685" s="18"/>
    </row>
    <row r="686" spans="1:33" ht="16.5" customHeight="1" x14ac:dyDescent="0.3">
      <c r="A686" s="18"/>
      <c r="B686" s="18"/>
      <c r="C686" s="191"/>
      <c r="D686" s="191"/>
      <c r="E686" s="18"/>
      <c r="F686" s="18"/>
      <c r="G686" s="18"/>
      <c r="H686" s="18"/>
      <c r="I686" s="18"/>
      <c r="J686" s="18"/>
      <c r="K686" s="18"/>
      <c r="L686" s="18"/>
      <c r="M686" s="18"/>
      <c r="N686" s="18"/>
      <c r="O686" s="18"/>
      <c r="P686" s="18"/>
      <c r="Q686" s="18"/>
      <c r="R686" s="18"/>
      <c r="S686" s="18"/>
      <c r="T686" s="18"/>
      <c r="U686" s="18"/>
      <c r="V686" s="18"/>
      <c r="W686" s="18"/>
      <c r="X686" s="18"/>
      <c r="Y686" s="18"/>
      <c r="Z686" s="18"/>
      <c r="AA686" s="18"/>
      <c r="AB686" s="18"/>
      <c r="AC686" s="18"/>
      <c r="AD686" s="18"/>
      <c r="AE686" s="18"/>
      <c r="AF686" s="18"/>
      <c r="AG686" s="18"/>
    </row>
    <row r="687" spans="1:33" ht="16.5" customHeight="1" x14ac:dyDescent="0.3">
      <c r="A687" s="18"/>
      <c r="B687" s="18"/>
      <c r="C687" s="191"/>
      <c r="D687" s="191"/>
      <c r="E687" s="18"/>
      <c r="F687" s="18"/>
      <c r="G687" s="18"/>
      <c r="H687" s="18"/>
      <c r="I687" s="18"/>
      <c r="J687" s="18"/>
      <c r="K687" s="18"/>
      <c r="L687" s="18"/>
      <c r="M687" s="18"/>
      <c r="N687" s="18"/>
      <c r="O687" s="18"/>
      <c r="P687" s="18"/>
      <c r="Q687" s="18"/>
      <c r="R687" s="18"/>
      <c r="S687" s="18"/>
      <c r="T687" s="18"/>
      <c r="U687" s="18"/>
      <c r="V687" s="18"/>
      <c r="W687" s="18"/>
      <c r="X687" s="18"/>
      <c r="Y687" s="18"/>
      <c r="Z687" s="18"/>
      <c r="AA687" s="18"/>
      <c r="AB687" s="18"/>
      <c r="AC687" s="18"/>
      <c r="AD687" s="18"/>
      <c r="AE687" s="18"/>
      <c r="AF687" s="18"/>
      <c r="AG687" s="18"/>
    </row>
    <row r="688" spans="1:33" ht="16.5" customHeight="1" x14ac:dyDescent="0.3">
      <c r="A688" s="18"/>
      <c r="B688" s="18"/>
      <c r="C688" s="191"/>
      <c r="D688" s="191"/>
      <c r="E688" s="18"/>
      <c r="F688" s="18"/>
      <c r="G688" s="18"/>
      <c r="H688" s="18"/>
      <c r="I688" s="18"/>
      <c r="J688" s="18"/>
      <c r="K688" s="18"/>
      <c r="L688" s="18"/>
      <c r="M688" s="18"/>
      <c r="N688" s="18"/>
      <c r="O688" s="18"/>
      <c r="P688" s="18"/>
      <c r="Q688" s="18"/>
      <c r="R688" s="18"/>
      <c r="S688" s="18"/>
      <c r="T688" s="18"/>
      <c r="U688" s="18"/>
      <c r="V688" s="18"/>
      <c r="W688" s="18"/>
      <c r="X688" s="18"/>
      <c r="Y688" s="18"/>
      <c r="Z688" s="18"/>
      <c r="AA688" s="18"/>
      <c r="AB688" s="18"/>
      <c r="AC688" s="18"/>
      <c r="AD688" s="18"/>
      <c r="AE688" s="18"/>
      <c r="AF688" s="18"/>
      <c r="AG688" s="18"/>
    </row>
    <row r="689" spans="1:33" ht="16.5" customHeight="1" x14ac:dyDescent="0.3">
      <c r="A689" s="18"/>
      <c r="B689" s="18"/>
      <c r="C689" s="191"/>
      <c r="D689" s="191"/>
      <c r="E689" s="18"/>
      <c r="F689" s="18"/>
      <c r="G689" s="18"/>
      <c r="H689" s="18"/>
      <c r="I689" s="18"/>
      <c r="J689" s="18"/>
      <c r="K689" s="18"/>
      <c r="L689" s="18"/>
      <c r="M689" s="18"/>
      <c r="N689" s="18"/>
      <c r="O689" s="18"/>
      <c r="P689" s="18"/>
      <c r="Q689" s="18"/>
      <c r="R689" s="18"/>
      <c r="S689" s="18"/>
      <c r="T689" s="18"/>
      <c r="U689" s="18"/>
      <c r="V689" s="18"/>
      <c r="W689" s="18"/>
      <c r="X689" s="18"/>
      <c r="Y689" s="18"/>
      <c r="Z689" s="18"/>
      <c r="AA689" s="18"/>
      <c r="AB689" s="18"/>
      <c r="AC689" s="18"/>
      <c r="AD689" s="18"/>
      <c r="AE689" s="18"/>
      <c r="AF689" s="18"/>
      <c r="AG689" s="18"/>
    </row>
    <row r="690" spans="1:33" ht="16.5" customHeight="1" x14ac:dyDescent="0.3">
      <c r="A690" s="18"/>
      <c r="B690" s="18"/>
      <c r="C690" s="191"/>
      <c r="D690" s="191"/>
      <c r="E690" s="18"/>
      <c r="F690" s="18"/>
      <c r="G690" s="18"/>
      <c r="H690" s="18"/>
      <c r="I690" s="18"/>
      <c r="J690" s="18"/>
      <c r="K690" s="18"/>
      <c r="L690" s="18"/>
      <c r="M690" s="18"/>
      <c r="N690" s="18"/>
      <c r="O690" s="18"/>
      <c r="P690" s="18"/>
      <c r="Q690" s="18"/>
      <c r="R690" s="18"/>
      <c r="S690" s="18"/>
      <c r="T690" s="18"/>
      <c r="U690" s="18"/>
      <c r="V690" s="18"/>
      <c r="W690" s="18"/>
      <c r="X690" s="18"/>
      <c r="Y690" s="18"/>
      <c r="Z690" s="18"/>
      <c r="AA690" s="18"/>
      <c r="AB690" s="18"/>
      <c r="AC690" s="18"/>
      <c r="AD690" s="18"/>
      <c r="AE690" s="18"/>
      <c r="AF690" s="18"/>
      <c r="AG690" s="18"/>
    </row>
    <row r="691" spans="1:33" ht="16.5" customHeight="1" x14ac:dyDescent="0.3">
      <c r="A691" s="18"/>
      <c r="B691" s="18"/>
      <c r="C691" s="191"/>
      <c r="D691" s="191"/>
      <c r="E691" s="18"/>
      <c r="F691" s="18"/>
      <c r="G691" s="18"/>
      <c r="H691" s="18"/>
      <c r="I691" s="18"/>
      <c r="J691" s="18"/>
      <c r="K691" s="18"/>
      <c r="L691" s="18"/>
      <c r="M691" s="18"/>
      <c r="N691" s="18"/>
      <c r="O691" s="18"/>
      <c r="P691" s="18"/>
      <c r="Q691" s="18"/>
      <c r="R691" s="18"/>
      <c r="S691" s="18"/>
      <c r="T691" s="18"/>
      <c r="U691" s="18"/>
      <c r="V691" s="18"/>
      <c r="W691" s="18"/>
      <c r="X691" s="18"/>
      <c r="Y691" s="18"/>
      <c r="Z691" s="18"/>
      <c r="AA691" s="18"/>
      <c r="AB691" s="18"/>
      <c r="AC691" s="18"/>
      <c r="AD691" s="18"/>
      <c r="AE691" s="18"/>
      <c r="AF691" s="18"/>
      <c r="AG691" s="18"/>
    </row>
    <row r="692" spans="1:33" ht="16.5" customHeight="1" x14ac:dyDescent="0.3">
      <c r="A692" s="18"/>
      <c r="B692" s="18"/>
      <c r="C692" s="191"/>
      <c r="D692" s="191"/>
      <c r="E692" s="18"/>
      <c r="F692" s="18"/>
      <c r="G692" s="18"/>
      <c r="H692" s="18"/>
      <c r="I692" s="18"/>
      <c r="J692" s="18"/>
      <c r="K692" s="18"/>
      <c r="L692" s="18"/>
      <c r="M692" s="18"/>
      <c r="N692" s="18"/>
      <c r="O692" s="18"/>
      <c r="P692" s="18"/>
      <c r="Q692" s="18"/>
      <c r="R692" s="18"/>
      <c r="S692" s="18"/>
      <c r="T692" s="18"/>
      <c r="U692" s="18"/>
      <c r="V692" s="18"/>
      <c r="W692" s="18"/>
      <c r="X692" s="18"/>
      <c r="Y692" s="18"/>
      <c r="Z692" s="18"/>
      <c r="AA692" s="18"/>
      <c r="AB692" s="18"/>
      <c r="AC692" s="18"/>
      <c r="AD692" s="18"/>
      <c r="AE692" s="18"/>
      <c r="AF692" s="18"/>
      <c r="AG692" s="18"/>
    </row>
    <row r="693" spans="1:33" ht="16.5" customHeight="1" x14ac:dyDescent="0.3">
      <c r="A693" s="18"/>
      <c r="B693" s="18"/>
      <c r="C693" s="191"/>
      <c r="D693" s="191"/>
      <c r="E693" s="18"/>
      <c r="F693" s="18"/>
      <c r="G693" s="18"/>
      <c r="H693" s="18"/>
      <c r="I693" s="18"/>
      <c r="J693" s="18"/>
      <c r="K693" s="18"/>
      <c r="L693" s="18"/>
      <c r="M693" s="18"/>
      <c r="N693" s="18"/>
      <c r="O693" s="18"/>
      <c r="P693" s="18"/>
      <c r="Q693" s="18"/>
      <c r="R693" s="18"/>
      <c r="S693" s="18"/>
      <c r="T693" s="18"/>
      <c r="U693" s="18"/>
      <c r="V693" s="18"/>
      <c r="W693" s="18"/>
      <c r="X693" s="18"/>
      <c r="Y693" s="18"/>
      <c r="Z693" s="18"/>
      <c r="AA693" s="18"/>
      <c r="AB693" s="18"/>
      <c r="AC693" s="18"/>
      <c r="AD693" s="18"/>
      <c r="AE693" s="18"/>
      <c r="AF693" s="18"/>
      <c r="AG693" s="18"/>
    </row>
    <row r="694" spans="1:33" ht="16.5" customHeight="1" x14ac:dyDescent="0.3">
      <c r="A694" s="18"/>
      <c r="B694" s="18"/>
      <c r="C694" s="191"/>
      <c r="D694" s="191"/>
      <c r="E694" s="18"/>
      <c r="F694" s="18"/>
      <c r="G694" s="18"/>
      <c r="H694" s="18"/>
      <c r="I694" s="18"/>
      <c r="J694" s="18"/>
      <c r="K694" s="18"/>
      <c r="L694" s="18"/>
      <c r="M694" s="18"/>
      <c r="N694" s="18"/>
      <c r="O694" s="18"/>
      <c r="P694" s="18"/>
      <c r="Q694" s="18"/>
      <c r="R694" s="18"/>
      <c r="S694" s="18"/>
      <c r="T694" s="18"/>
      <c r="U694" s="18"/>
      <c r="V694" s="18"/>
      <c r="W694" s="18"/>
      <c r="X694" s="18"/>
      <c r="Y694" s="18"/>
      <c r="Z694" s="18"/>
      <c r="AA694" s="18"/>
      <c r="AB694" s="18"/>
      <c r="AC694" s="18"/>
      <c r="AD694" s="18"/>
      <c r="AE694" s="18"/>
      <c r="AF694" s="18"/>
      <c r="AG694" s="18"/>
    </row>
    <row r="695" spans="1:33" ht="16.5" customHeight="1" x14ac:dyDescent="0.3">
      <c r="A695" s="18"/>
      <c r="B695" s="18"/>
      <c r="C695" s="191"/>
      <c r="D695" s="191"/>
      <c r="E695" s="18"/>
      <c r="F695" s="18"/>
      <c r="G695" s="18"/>
      <c r="H695" s="18"/>
      <c r="I695" s="18"/>
      <c r="J695" s="18"/>
      <c r="K695" s="18"/>
      <c r="L695" s="18"/>
      <c r="M695" s="18"/>
      <c r="N695" s="18"/>
      <c r="O695" s="18"/>
      <c r="P695" s="18"/>
      <c r="Q695" s="18"/>
      <c r="R695" s="18"/>
      <c r="S695" s="18"/>
      <c r="T695" s="18"/>
      <c r="U695" s="18"/>
      <c r="V695" s="18"/>
      <c r="W695" s="18"/>
      <c r="X695" s="18"/>
      <c r="Y695" s="18"/>
      <c r="Z695" s="18"/>
      <c r="AA695" s="18"/>
      <c r="AB695" s="18"/>
      <c r="AC695" s="18"/>
      <c r="AD695" s="18"/>
      <c r="AE695" s="18"/>
      <c r="AF695" s="18"/>
      <c r="AG695" s="18"/>
    </row>
    <row r="696" spans="1:33" ht="16.5" customHeight="1" x14ac:dyDescent="0.3">
      <c r="A696" s="18"/>
      <c r="B696" s="18"/>
      <c r="C696" s="191"/>
      <c r="D696" s="191"/>
      <c r="E696" s="18"/>
      <c r="F696" s="18"/>
      <c r="G696" s="18"/>
      <c r="H696" s="18"/>
      <c r="I696" s="18"/>
      <c r="J696" s="18"/>
      <c r="K696" s="18"/>
      <c r="L696" s="18"/>
      <c r="M696" s="18"/>
      <c r="N696" s="18"/>
      <c r="O696" s="18"/>
      <c r="P696" s="18"/>
      <c r="Q696" s="18"/>
      <c r="R696" s="18"/>
      <c r="S696" s="18"/>
      <c r="T696" s="18"/>
      <c r="U696" s="18"/>
      <c r="V696" s="18"/>
      <c r="W696" s="18"/>
      <c r="X696" s="18"/>
      <c r="Y696" s="18"/>
      <c r="Z696" s="18"/>
      <c r="AA696" s="18"/>
      <c r="AB696" s="18"/>
      <c r="AC696" s="18"/>
      <c r="AD696" s="18"/>
      <c r="AE696" s="18"/>
      <c r="AF696" s="18"/>
      <c r="AG696" s="18"/>
    </row>
    <row r="697" spans="1:33" ht="16.5" customHeight="1" x14ac:dyDescent="0.3">
      <c r="A697" s="18"/>
      <c r="B697" s="18"/>
      <c r="C697" s="191"/>
      <c r="D697" s="191"/>
      <c r="E697" s="18"/>
      <c r="F697" s="18"/>
      <c r="G697" s="18"/>
      <c r="H697" s="18"/>
      <c r="I697" s="18"/>
      <c r="J697" s="18"/>
      <c r="K697" s="18"/>
      <c r="L697" s="18"/>
      <c r="M697" s="18"/>
      <c r="N697" s="18"/>
      <c r="O697" s="18"/>
      <c r="P697" s="18"/>
      <c r="Q697" s="18"/>
      <c r="R697" s="18"/>
      <c r="S697" s="18"/>
      <c r="T697" s="18"/>
      <c r="U697" s="18"/>
      <c r="V697" s="18"/>
      <c r="W697" s="18"/>
      <c r="X697" s="18"/>
      <c r="Y697" s="18"/>
      <c r="Z697" s="18"/>
      <c r="AA697" s="18"/>
      <c r="AB697" s="18"/>
      <c r="AC697" s="18"/>
      <c r="AD697" s="18"/>
      <c r="AE697" s="18"/>
      <c r="AF697" s="18"/>
      <c r="AG697" s="18"/>
    </row>
    <row r="698" spans="1:33" ht="16.5" customHeight="1" x14ac:dyDescent="0.3">
      <c r="A698" s="18"/>
      <c r="B698" s="18"/>
      <c r="C698" s="191"/>
      <c r="D698" s="191"/>
      <c r="E698" s="18"/>
      <c r="F698" s="18"/>
      <c r="G698" s="18"/>
      <c r="H698" s="18"/>
      <c r="I698" s="18"/>
      <c r="J698" s="18"/>
      <c r="K698" s="18"/>
      <c r="L698" s="18"/>
      <c r="M698" s="18"/>
      <c r="N698" s="18"/>
      <c r="O698" s="18"/>
      <c r="P698" s="18"/>
      <c r="Q698" s="18"/>
      <c r="R698" s="18"/>
      <c r="S698" s="18"/>
      <c r="T698" s="18"/>
      <c r="U698" s="18"/>
      <c r="V698" s="18"/>
      <c r="W698" s="18"/>
      <c r="X698" s="18"/>
      <c r="Y698" s="18"/>
      <c r="Z698" s="18"/>
      <c r="AA698" s="18"/>
      <c r="AB698" s="18"/>
      <c r="AC698" s="18"/>
      <c r="AD698" s="18"/>
      <c r="AE698" s="18"/>
      <c r="AF698" s="18"/>
      <c r="AG698" s="18"/>
    </row>
    <row r="699" spans="1:33" ht="16.5" customHeight="1" x14ac:dyDescent="0.3">
      <c r="A699" s="18"/>
      <c r="B699" s="18"/>
      <c r="C699" s="191"/>
      <c r="D699" s="191"/>
      <c r="E699" s="18"/>
      <c r="F699" s="18"/>
      <c r="G699" s="18"/>
      <c r="H699" s="18"/>
      <c r="I699" s="18"/>
      <c r="J699" s="18"/>
      <c r="K699" s="18"/>
      <c r="L699" s="18"/>
      <c r="M699" s="18"/>
      <c r="N699" s="18"/>
      <c r="O699" s="18"/>
      <c r="P699" s="18"/>
      <c r="Q699" s="18"/>
      <c r="R699" s="18"/>
      <c r="S699" s="18"/>
      <c r="T699" s="18"/>
      <c r="U699" s="18"/>
      <c r="V699" s="18"/>
      <c r="W699" s="18"/>
      <c r="X699" s="18"/>
      <c r="Y699" s="18"/>
      <c r="Z699" s="18"/>
      <c r="AA699" s="18"/>
      <c r="AB699" s="18"/>
      <c r="AC699" s="18"/>
      <c r="AD699" s="18"/>
      <c r="AE699" s="18"/>
      <c r="AF699" s="18"/>
      <c r="AG699" s="18"/>
    </row>
    <row r="700" spans="1:33" ht="16.5" customHeight="1" x14ac:dyDescent="0.3">
      <c r="A700" s="18"/>
      <c r="B700" s="18"/>
      <c r="C700" s="191"/>
      <c r="D700" s="191"/>
      <c r="E700" s="18"/>
      <c r="F700" s="18"/>
      <c r="G700" s="18"/>
      <c r="H700" s="18"/>
      <c r="I700" s="18"/>
      <c r="J700" s="18"/>
      <c r="K700" s="18"/>
      <c r="L700" s="18"/>
      <c r="M700" s="18"/>
      <c r="N700" s="18"/>
      <c r="O700" s="18"/>
      <c r="P700" s="18"/>
      <c r="Q700" s="18"/>
      <c r="R700" s="18"/>
      <c r="S700" s="18"/>
      <c r="T700" s="18"/>
      <c r="U700" s="18"/>
      <c r="V700" s="18"/>
      <c r="W700" s="18"/>
      <c r="X700" s="18"/>
      <c r="Y700" s="18"/>
      <c r="Z700" s="18"/>
      <c r="AA700" s="18"/>
      <c r="AB700" s="18"/>
      <c r="AC700" s="18"/>
      <c r="AD700" s="18"/>
      <c r="AE700" s="18"/>
      <c r="AF700" s="18"/>
      <c r="AG700" s="18"/>
    </row>
    <row r="701" spans="1:33" ht="16.5" customHeight="1" x14ac:dyDescent="0.3">
      <c r="A701" s="18"/>
      <c r="B701" s="18"/>
      <c r="C701" s="191"/>
      <c r="D701" s="191"/>
      <c r="E701" s="18"/>
      <c r="F701" s="18"/>
      <c r="G701" s="18"/>
      <c r="H701" s="18"/>
      <c r="I701" s="18"/>
      <c r="J701" s="18"/>
      <c r="K701" s="18"/>
      <c r="L701" s="18"/>
      <c r="M701" s="18"/>
      <c r="N701" s="18"/>
      <c r="O701" s="18"/>
      <c r="P701" s="18"/>
      <c r="Q701" s="18"/>
      <c r="R701" s="18"/>
      <c r="S701" s="18"/>
      <c r="T701" s="18"/>
      <c r="U701" s="18"/>
      <c r="V701" s="18"/>
      <c r="W701" s="18"/>
      <c r="X701" s="18"/>
      <c r="Y701" s="18"/>
      <c r="Z701" s="18"/>
      <c r="AA701" s="18"/>
      <c r="AB701" s="18"/>
      <c r="AC701" s="18"/>
      <c r="AD701" s="18"/>
      <c r="AE701" s="18"/>
      <c r="AF701" s="18"/>
      <c r="AG701" s="18"/>
    </row>
    <row r="702" spans="1:33" ht="16.5" customHeight="1" x14ac:dyDescent="0.3">
      <c r="A702" s="18"/>
      <c r="B702" s="18"/>
      <c r="C702" s="191"/>
      <c r="D702" s="191"/>
      <c r="E702" s="18"/>
      <c r="F702" s="18"/>
      <c r="G702" s="18"/>
      <c r="H702" s="18"/>
      <c r="I702" s="18"/>
      <c r="J702" s="18"/>
      <c r="K702" s="18"/>
      <c r="L702" s="18"/>
      <c r="M702" s="18"/>
      <c r="N702" s="18"/>
      <c r="O702" s="18"/>
      <c r="P702" s="18"/>
      <c r="Q702" s="18"/>
      <c r="R702" s="18"/>
      <c r="S702" s="18"/>
      <c r="T702" s="18"/>
      <c r="U702" s="18"/>
      <c r="V702" s="18"/>
      <c r="W702" s="18"/>
      <c r="X702" s="18"/>
      <c r="Y702" s="18"/>
      <c r="Z702" s="18"/>
      <c r="AA702" s="18"/>
      <c r="AB702" s="18"/>
      <c r="AC702" s="18"/>
      <c r="AD702" s="18"/>
      <c r="AE702" s="18"/>
      <c r="AF702" s="18"/>
      <c r="AG702" s="18"/>
    </row>
    <row r="703" spans="1:33" ht="16.5" customHeight="1" x14ac:dyDescent="0.3">
      <c r="A703" s="18"/>
      <c r="B703" s="18"/>
      <c r="C703" s="191"/>
      <c r="D703" s="191"/>
      <c r="E703" s="18"/>
      <c r="F703" s="18"/>
      <c r="G703" s="18"/>
      <c r="H703" s="18"/>
      <c r="I703" s="18"/>
      <c r="J703" s="18"/>
      <c r="K703" s="18"/>
      <c r="L703" s="18"/>
      <c r="M703" s="18"/>
      <c r="N703" s="18"/>
      <c r="O703" s="18"/>
      <c r="P703" s="18"/>
      <c r="Q703" s="18"/>
      <c r="R703" s="18"/>
      <c r="S703" s="18"/>
      <c r="T703" s="18"/>
      <c r="U703" s="18"/>
      <c r="V703" s="18"/>
      <c r="W703" s="18"/>
      <c r="X703" s="18"/>
      <c r="Y703" s="18"/>
      <c r="Z703" s="18"/>
      <c r="AA703" s="18"/>
      <c r="AB703" s="18"/>
      <c r="AC703" s="18"/>
      <c r="AD703" s="18"/>
      <c r="AE703" s="18"/>
      <c r="AF703" s="18"/>
      <c r="AG703" s="18"/>
    </row>
    <row r="704" spans="1:33" ht="16.5" customHeight="1" x14ac:dyDescent="0.3">
      <c r="A704" s="18"/>
      <c r="B704" s="18"/>
      <c r="C704" s="191"/>
      <c r="D704" s="191"/>
      <c r="E704" s="18"/>
      <c r="F704" s="18"/>
      <c r="G704" s="18"/>
      <c r="H704" s="18"/>
      <c r="I704" s="18"/>
      <c r="J704" s="18"/>
      <c r="K704" s="18"/>
      <c r="L704" s="18"/>
      <c r="M704" s="18"/>
      <c r="N704" s="18"/>
      <c r="O704" s="18"/>
      <c r="P704" s="18"/>
      <c r="Q704" s="18"/>
      <c r="R704" s="18"/>
      <c r="S704" s="18"/>
      <c r="T704" s="18"/>
      <c r="U704" s="18"/>
      <c r="V704" s="18"/>
      <c r="W704" s="18"/>
      <c r="X704" s="18"/>
      <c r="Y704" s="18"/>
      <c r="Z704" s="18"/>
      <c r="AA704" s="18"/>
      <c r="AB704" s="18"/>
      <c r="AC704" s="18"/>
      <c r="AD704" s="18"/>
      <c r="AE704" s="18"/>
      <c r="AF704" s="18"/>
      <c r="AG704" s="18"/>
    </row>
    <row r="705" spans="1:33" ht="16.5" customHeight="1" x14ac:dyDescent="0.3">
      <c r="A705" s="18"/>
      <c r="B705" s="18"/>
      <c r="C705" s="191"/>
      <c r="D705" s="191"/>
      <c r="E705" s="18"/>
      <c r="F705" s="18"/>
      <c r="G705" s="18"/>
      <c r="H705" s="18"/>
      <c r="I705" s="18"/>
      <c r="J705" s="18"/>
      <c r="K705" s="18"/>
      <c r="L705" s="18"/>
      <c r="M705" s="18"/>
      <c r="N705" s="18"/>
      <c r="O705" s="18"/>
      <c r="P705" s="18"/>
      <c r="Q705" s="18"/>
      <c r="R705" s="18"/>
      <c r="S705" s="18"/>
      <c r="T705" s="18"/>
      <c r="U705" s="18"/>
      <c r="V705" s="18"/>
      <c r="W705" s="18"/>
      <c r="X705" s="18"/>
      <c r="Y705" s="18"/>
      <c r="Z705" s="18"/>
      <c r="AA705" s="18"/>
      <c r="AB705" s="18"/>
      <c r="AC705" s="18"/>
      <c r="AD705" s="18"/>
      <c r="AE705" s="18"/>
      <c r="AF705" s="18"/>
      <c r="AG705" s="18"/>
    </row>
    <row r="706" spans="1:33" ht="16.5" customHeight="1" x14ac:dyDescent="0.3">
      <c r="A706" s="18"/>
      <c r="B706" s="18"/>
      <c r="C706" s="191"/>
      <c r="D706" s="191"/>
      <c r="E706" s="18"/>
      <c r="F706" s="18"/>
      <c r="G706" s="18"/>
      <c r="H706" s="18"/>
      <c r="I706" s="18"/>
      <c r="J706" s="18"/>
      <c r="K706" s="18"/>
      <c r="L706" s="18"/>
      <c r="M706" s="18"/>
      <c r="N706" s="18"/>
      <c r="O706" s="18"/>
      <c r="P706" s="18"/>
      <c r="Q706" s="18"/>
      <c r="R706" s="18"/>
      <c r="S706" s="18"/>
      <c r="T706" s="18"/>
      <c r="U706" s="18"/>
      <c r="V706" s="18"/>
      <c r="W706" s="18"/>
      <c r="X706" s="18"/>
      <c r="Y706" s="18"/>
      <c r="Z706" s="18"/>
      <c r="AA706" s="18"/>
      <c r="AB706" s="18"/>
      <c r="AC706" s="18"/>
      <c r="AD706" s="18"/>
      <c r="AE706" s="18"/>
      <c r="AF706" s="18"/>
      <c r="AG706" s="18"/>
    </row>
    <row r="707" spans="1:33" ht="16.5" customHeight="1" x14ac:dyDescent="0.3">
      <c r="A707" s="18"/>
      <c r="B707" s="18"/>
      <c r="C707" s="191"/>
      <c r="D707" s="191"/>
      <c r="E707" s="18"/>
      <c r="F707" s="18"/>
      <c r="G707" s="18"/>
      <c r="H707" s="18"/>
      <c r="I707" s="18"/>
      <c r="J707" s="18"/>
      <c r="K707" s="18"/>
      <c r="L707" s="18"/>
      <c r="M707" s="18"/>
      <c r="N707" s="18"/>
      <c r="O707" s="18"/>
      <c r="P707" s="18"/>
      <c r="Q707" s="18"/>
      <c r="R707" s="18"/>
      <c r="S707" s="18"/>
      <c r="T707" s="18"/>
      <c r="U707" s="18"/>
      <c r="V707" s="18"/>
      <c r="W707" s="18"/>
      <c r="X707" s="18"/>
      <c r="Y707" s="18"/>
      <c r="Z707" s="18"/>
      <c r="AA707" s="18"/>
      <c r="AB707" s="18"/>
      <c r="AC707" s="18"/>
      <c r="AD707" s="18"/>
      <c r="AE707" s="18"/>
      <c r="AF707" s="18"/>
      <c r="AG707" s="18"/>
    </row>
    <row r="708" spans="1:33" ht="16.5" customHeight="1" x14ac:dyDescent="0.3">
      <c r="A708" s="18"/>
      <c r="B708" s="18"/>
      <c r="C708" s="191"/>
      <c r="D708" s="191"/>
      <c r="E708" s="18"/>
      <c r="F708" s="18"/>
      <c r="G708" s="18"/>
      <c r="H708" s="18"/>
      <c r="I708" s="18"/>
      <c r="J708" s="18"/>
      <c r="K708" s="18"/>
      <c r="L708" s="18"/>
      <c r="M708" s="18"/>
      <c r="N708" s="18"/>
      <c r="O708" s="18"/>
      <c r="P708" s="18"/>
      <c r="Q708" s="18"/>
      <c r="R708" s="18"/>
      <c r="S708" s="18"/>
      <c r="T708" s="18"/>
      <c r="U708" s="18"/>
      <c r="V708" s="18"/>
      <c r="W708" s="18"/>
      <c r="X708" s="18"/>
      <c r="Y708" s="18"/>
      <c r="Z708" s="18"/>
      <c r="AA708" s="18"/>
      <c r="AB708" s="18"/>
      <c r="AC708" s="18"/>
      <c r="AD708" s="18"/>
      <c r="AE708" s="18"/>
      <c r="AF708" s="18"/>
      <c r="AG708" s="18"/>
    </row>
    <row r="709" spans="1:33" ht="16.5" customHeight="1" x14ac:dyDescent="0.3">
      <c r="A709" s="18"/>
      <c r="B709" s="18"/>
      <c r="C709" s="191"/>
      <c r="D709" s="191"/>
      <c r="E709" s="18"/>
      <c r="F709" s="18"/>
      <c r="G709" s="18"/>
      <c r="H709" s="18"/>
      <c r="I709" s="18"/>
      <c r="J709" s="18"/>
      <c r="K709" s="18"/>
      <c r="L709" s="18"/>
      <c r="M709" s="18"/>
      <c r="N709" s="18"/>
      <c r="O709" s="18"/>
      <c r="P709" s="18"/>
      <c r="Q709" s="18"/>
      <c r="R709" s="18"/>
      <c r="S709" s="18"/>
      <c r="T709" s="18"/>
      <c r="U709" s="18"/>
      <c r="V709" s="18"/>
      <c r="W709" s="18"/>
      <c r="X709" s="18"/>
      <c r="Y709" s="18"/>
      <c r="Z709" s="18"/>
      <c r="AA709" s="18"/>
      <c r="AB709" s="18"/>
      <c r="AC709" s="18"/>
      <c r="AD709" s="18"/>
      <c r="AE709" s="18"/>
      <c r="AF709" s="18"/>
      <c r="AG709" s="18"/>
    </row>
    <row r="710" spans="1:33" ht="16.5" customHeight="1" x14ac:dyDescent="0.3">
      <c r="A710" s="18"/>
      <c r="B710" s="18"/>
      <c r="C710" s="191"/>
      <c r="D710" s="191"/>
      <c r="E710" s="18"/>
      <c r="F710" s="18"/>
      <c r="G710" s="18"/>
      <c r="H710" s="18"/>
      <c r="I710" s="18"/>
      <c r="J710" s="18"/>
      <c r="K710" s="18"/>
      <c r="L710" s="18"/>
      <c r="M710" s="18"/>
      <c r="N710" s="18"/>
      <c r="O710" s="18"/>
      <c r="P710" s="18"/>
      <c r="Q710" s="18"/>
      <c r="R710" s="18"/>
      <c r="S710" s="18"/>
      <c r="T710" s="18"/>
      <c r="U710" s="18"/>
      <c r="V710" s="18"/>
      <c r="W710" s="18"/>
      <c r="X710" s="18"/>
      <c r="Y710" s="18"/>
      <c r="Z710" s="18"/>
      <c r="AA710" s="18"/>
      <c r="AB710" s="18"/>
      <c r="AC710" s="18"/>
      <c r="AD710" s="18"/>
      <c r="AE710" s="18"/>
      <c r="AF710" s="18"/>
      <c r="AG710" s="18"/>
    </row>
    <row r="711" spans="1:33" ht="16.5" customHeight="1" x14ac:dyDescent="0.3">
      <c r="A711" s="18"/>
      <c r="B711" s="18"/>
      <c r="C711" s="191"/>
      <c r="D711" s="191"/>
      <c r="E711" s="18"/>
      <c r="F711" s="18"/>
      <c r="G711" s="18"/>
      <c r="H711" s="18"/>
      <c r="I711" s="18"/>
      <c r="J711" s="18"/>
      <c r="K711" s="18"/>
      <c r="L711" s="18"/>
      <c r="M711" s="18"/>
      <c r="N711" s="18"/>
      <c r="O711" s="18"/>
      <c r="P711" s="18"/>
      <c r="Q711" s="18"/>
      <c r="R711" s="18"/>
      <c r="S711" s="18"/>
      <c r="T711" s="18"/>
      <c r="U711" s="18"/>
      <c r="V711" s="18"/>
      <c r="W711" s="18"/>
      <c r="X711" s="18"/>
      <c r="Y711" s="18"/>
      <c r="Z711" s="18"/>
      <c r="AA711" s="18"/>
      <c r="AB711" s="18"/>
      <c r="AC711" s="18"/>
      <c r="AD711" s="18"/>
      <c r="AE711" s="18"/>
      <c r="AF711" s="18"/>
      <c r="AG711" s="18"/>
    </row>
    <row r="712" spans="1:33" ht="16.5" customHeight="1" x14ac:dyDescent="0.3">
      <c r="A712" s="18"/>
      <c r="B712" s="18"/>
      <c r="C712" s="191"/>
      <c r="D712" s="191"/>
      <c r="E712" s="18"/>
      <c r="F712" s="18"/>
      <c r="G712" s="18"/>
      <c r="H712" s="18"/>
      <c r="I712" s="18"/>
      <c r="J712" s="18"/>
      <c r="K712" s="18"/>
      <c r="L712" s="18"/>
      <c r="M712" s="18"/>
      <c r="N712" s="18"/>
      <c r="O712" s="18"/>
      <c r="P712" s="18"/>
      <c r="Q712" s="18"/>
      <c r="R712" s="18"/>
      <c r="S712" s="18"/>
      <c r="T712" s="18"/>
      <c r="U712" s="18"/>
      <c r="V712" s="18"/>
      <c r="W712" s="18"/>
      <c r="X712" s="18"/>
      <c r="Y712" s="18"/>
      <c r="Z712" s="18"/>
      <c r="AA712" s="18"/>
      <c r="AB712" s="18"/>
      <c r="AC712" s="18"/>
      <c r="AD712" s="18"/>
      <c r="AE712" s="18"/>
      <c r="AF712" s="18"/>
      <c r="AG712" s="18"/>
    </row>
    <row r="713" spans="1:33" ht="16.5" customHeight="1" x14ac:dyDescent="0.3">
      <c r="A713" s="18"/>
      <c r="B713" s="18"/>
      <c r="C713" s="191"/>
      <c r="D713" s="191"/>
      <c r="E713" s="18"/>
      <c r="F713" s="18"/>
      <c r="G713" s="18"/>
      <c r="H713" s="18"/>
      <c r="I713" s="18"/>
      <c r="J713" s="18"/>
      <c r="K713" s="18"/>
      <c r="L713" s="18"/>
      <c r="M713" s="18"/>
      <c r="N713" s="18"/>
      <c r="O713" s="18"/>
      <c r="P713" s="18"/>
      <c r="Q713" s="18"/>
      <c r="R713" s="18"/>
      <c r="S713" s="18"/>
      <c r="T713" s="18"/>
      <c r="U713" s="18"/>
      <c r="V713" s="18"/>
      <c r="W713" s="18"/>
      <c r="X713" s="18"/>
      <c r="Y713" s="18"/>
      <c r="Z713" s="18"/>
      <c r="AA713" s="18"/>
      <c r="AB713" s="18"/>
      <c r="AC713" s="18"/>
      <c r="AD713" s="18"/>
      <c r="AE713" s="18"/>
      <c r="AF713" s="18"/>
      <c r="AG713" s="18"/>
    </row>
    <row r="714" spans="1:33" ht="16.5" customHeight="1" x14ac:dyDescent="0.3">
      <c r="A714" s="18"/>
      <c r="B714" s="18"/>
      <c r="C714" s="191"/>
      <c r="D714" s="191"/>
      <c r="E714" s="18"/>
      <c r="F714" s="18"/>
      <c r="G714" s="18"/>
      <c r="H714" s="18"/>
      <c r="I714" s="18"/>
      <c r="J714" s="18"/>
      <c r="K714" s="18"/>
      <c r="L714" s="18"/>
      <c r="M714" s="18"/>
      <c r="N714" s="18"/>
      <c r="O714" s="18"/>
      <c r="P714" s="18"/>
      <c r="Q714" s="18"/>
      <c r="R714" s="18"/>
      <c r="S714" s="18"/>
      <c r="T714" s="18"/>
      <c r="U714" s="18"/>
      <c r="V714" s="18"/>
      <c r="W714" s="18"/>
      <c r="X714" s="18"/>
      <c r="Y714" s="18"/>
      <c r="Z714" s="18"/>
      <c r="AA714" s="18"/>
      <c r="AB714" s="18"/>
      <c r="AC714" s="18"/>
      <c r="AD714" s="18"/>
      <c r="AE714" s="18"/>
      <c r="AF714" s="18"/>
      <c r="AG714" s="18"/>
    </row>
    <row r="715" spans="1:33" ht="16.5" customHeight="1" x14ac:dyDescent="0.3">
      <c r="A715" s="18"/>
      <c r="B715" s="18"/>
      <c r="C715" s="191"/>
      <c r="D715" s="191"/>
      <c r="E715" s="18"/>
      <c r="F715" s="18"/>
      <c r="G715" s="18"/>
      <c r="H715" s="18"/>
      <c r="I715" s="18"/>
      <c r="J715" s="18"/>
      <c r="K715" s="18"/>
      <c r="L715" s="18"/>
      <c r="M715" s="18"/>
      <c r="N715" s="18"/>
      <c r="O715" s="18"/>
      <c r="P715" s="18"/>
      <c r="Q715" s="18"/>
      <c r="R715" s="18"/>
      <c r="S715" s="18"/>
      <c r="T715" s="18"/>
      <c r="U715" s="18"/>
      <c r="V715" s="18"/>
      <c r="W715" s="18"/>
      <c r="X715" s="18"/>
      <c r="Y715" s="18"/>
      <c r="Z715" s="18"/>
      <c r="AA715" s="18"/>
      <c r="AB715" s="18"/>
      <c r="AC715" s="18"/>
      <c r="AD715" s="18"/>
      <c r="AE715" s="18"/>
      <c r="AF715" s="18"/>
      <c r="AG715" s="18"/>
    </row>
    <row r="716" spans="1:33" ht="16.5" customHeight="1" x14ac:dyDescent="0.3">
      <c r="A716" s="18"/>
      <c r="B716" s="18"/>
      <c r="C716" s="191"/>
      <c r="D716" s="191"/>
      <c r="E716" s="18"/>
      <c r="F716" s="18"/>
      <c r="G716" s="18"/>
      <c r="H716" s="18"/>
      <c r="I716" s="18"/>
      <c r="J716" s="18"/>
      <c r="K716" s="18"/>
      <c r="L716" s="18"/>
      <c r="M716" s="18"/>
      <c r="N716" s="18"/>
      <c r="O716" s="18"/>
      <c r="P716" s="18"/>
      <c r="Q716" s="18"/>
      <c r="R716" s="18"/>
      <c r="S716" s="18"/>
      <c r="T716" s="18"/>
      <c r="U716" s="18"/>
      <c r="V716" s="18"/>
      <c r="W716" s="18"/>
      <c r="X716" s="18"/>
      <c r="Y716" s="18"/>
      <c r="Z716" s="18"/>
      <c r="AA716" s="18"/>
      <c r="AB716" s="18"/>
      <c r="AC716" s="18"/>
      <c r="AD716" s="18"/>
      <c r="AE716" s="18"/>
      <c r="AF716" s="18"/>
      <c r="AG716" s="18"/>
    </row>
    <row r="717" spans="1:33" ht="16.5" customHeight="1" x14ac:dyDescent="0.3">
      <c r="A717" s="18"/>
      <c r="B717" s="18"/>
      <c r="C717" s="191"/>
      <c r="D717" s="191"/>
      <c r="E717" s="18"/>
      <c r="F717" s="18"/>
      <c r="G717" s="18"/>
      <c r="H717" s="18"/>
      <c r="I717" s="18"/>
      <c r="J717" s="18"/>
      <c r="K717" s="18"/>
      <c r="L717" s="18"/>
      <c r="M717" s="18"/>
      <c r="N717" s="18"/>
      <c r="O717" s="18"/>
      <c r="P717" s="18"/>
      <c r="Q717" s="18"/>
      <c r="R717" s="18"/>
      <c r="S717" s="18"/>
      <c r="T717" s="18"/>
      <c r="U717" s="18"/>
      <c r="V717" s="18"/>
      <c r="W717" s="18"/>
      <c r="X717" s="18"/>
      <c r="Y717" s="18"/>
      <c r="Z717" s="18"/>
      <c r="AA717" s="18"/>
      <c r="AB717" s="18"/>
      <c r="AC717" s="18"/>
      <c r="AD717" s="18"/>
      <c r="AE717" s="18"/>
      <c r="AF717" s="18"/>
      <c r="AG717" s="18"/>
    </row>
    <row r="718" spans="1:33" ht="16.5" customHeight="1" x14ac:dyDescent="0.3">
      <c r="A718" s="18"/>
      <c r="B718" s="18"/>
      <c r="C718" s="191"/>
      <c r="D718" s="191"/>
      <c r="E718" s="18"/>
      <c r="F718" s="18"/>
      <c r="G718" s="18"/>
      <c r="H718" s="18"/>
      <c r="I718" s="18"/>
      <c r="J718" s="18"/>
      <c r="K718" s="18"/>
      <c r="L718" s="18"/>
      <c r="M718" s="18"/>
      <c r="N718" s="18"/>
      <c r="O718" s="18"/>
      <c r="P718" s="18"/>
      <c r="Q718" s="18"/>
      <c r="R718" s="18"/>
      <c r="S718" s="18"/>
      <c r="T718" s="18"/>
      <c r="U718" s="18"/>
      <c r="V718" s="18"/>
      <c r="W718" s="18"/>
      <c r="X718" s="18"/>
      <c r="Y718" s="18"/>
      <c r="Z718" s="18"/>
      <c r="AA718" s="18"/>
      <c r="AB718" s="18"/>
      <c r="AC718" s="18"/>
      <c r="AD718" s="18"/>
      <c r="AE718" s="18"/>
      <c r="AF718" s="18"/>
      <c r="AG718" s="18"/>
    </row>
    <row r="719" spans="1:33" ht="16.5" customHeight="1" x14ac:dyDescent="0.3">
      <c r="A719" s="18"/>
      <c r="B719" s="18"/>
      <c r="C719" s="191"/>
      <c r="D719" s="191"/>
      <c r="E719" s="18"/>
      <c r="F719" s="18"/>
      <c r="G719" s="18"/>
      <c r="H719" s="18"/>
      <c r="I719" s="18"/>
      <c r="J719" s="18"/>
      <c r="K719" s="18"/>
      <c r="L719" s="18"/>
      <c r="M719" s="18"/>
      <c r="N719" s="18"/>
      <c r="O719" s="18"/>
      <c r="P719" s="18"/>
      <c r="Q719" s="18"/>
      <c r="R719" s="18"/>
      <c r="S719" s="18"/>
      <c r="T719" s="18"/>
      <c r="U719" s="18"/>
      <c r="V719" s="18"/>
      <c r="W719" s="18"/>
      <c r="X719" s="18"/>
      <c r="Y719" s="18"/>
      <c r="Z719" s="18"/>
      <c r="AA719" s="18"/>
      <c r="AB719" s="18"/>
      <c r="AC719" s="18"/>
      <c r="AD719" s="18"/>
      <c r="AE719" s="18"/>
      <c r="AF719" s="18"/>
      <c r="AG719" s="18"/>
    </row>
    <row r="720" spans="1:33" ht="16.5" customHeight="1" x14ac:dyDescent="0.3">
      <c r="A720" s="18"/>
      <c r="B720" s="18"/>
      <c r="C720" s="191"/>
      <c r="D720" s="191"/>
      <c r="E720" s="18"/>
      <c r="F720" s="18"/>
      <c r="G720" s="18"/>
      <c r="H720" s="18"/>
      <c r="I720" s="18"/>
      <c r="J720" s="18"/>
      <c r="K720" s="18"/>
      <c r="L720" s="18"/>
      <c r="M720" s="18"/>
      <c r="N720" s="18"/>
      <c r="O720" s="18"/>
      <c r="P720" s="18"/>
      <c r="Q720" s="18"/>
      <c r="R720" s="18"/>
      <c r="S720" s="18"/>
      <c r="T720" s="18"/>
      <c r="U720" s="18"/>
      <c r="V720" s="18"/>
      <c r="W720" s="18"/>
      <c r="X720" s="18"/>
      <c r="Y720" s="18"/>
      <c r="Z720" s="18"/>
      <c r="AA720" s="18"/>
      <c r="AB720" s="18"/>
      <c r="AC720" s="18"/>
      <c r="AD720" s="18"/>
      <c r="AE720" s="18"/>
      <c r="AF720" s="18"/>
      <c r="AG720" s="18"/>
    </row>
    <row r="721" spans="1:33" ht="16.5" customHeight="1" x14ac:dyDescent="0.3">
      <c r="A721" s="18"/>
      <c r="B721" s="18"/>
      <c r="C721" s="191"/>
      <c r="D721" s="191"/>
      <c r="E721" s="18"/>
      <c r="F721" s="18"/>
      <c r="G721" s="18"/>
      <c r="H721" s="18"/>
      <c r="I721" s="18"/>
      <c r="J721" s="18"/>
      <c r="K721" s="18"/>
      <c r="L721" s="18"/>
      <c r="M721" s="18"/>
      <c r="N721" s="18"/>
      <c r="O721" s="18"/>
      <c r="P721" s="18"/>
      <c r="Q721" s="18"/>
      <c r="R721" s="18"/>
      <c r="S721" s="18"/>
      <c r="T721" s="18"/>
      <c r="U721" s="18"/>
      <c r="V721" s="18"/>
      <c r="W721" s="18"/>
      <c r="X721" s="18"/>
      <c r="Y721" s="18"/>
      <c r="Z721" s="18"/>
      <c r="AA721" s="18"/>
      <c r="AB721" s="18"/>
      <c r="AC721" s="18"/>
      <c r="AD721" s="18"/>
      <c r="AE721" s="18"/>
      <c r="AF721" s="18"/>
      <c r="AG721" s="18"/>
    </row>
    <row r="722" spans="1:33" ht="16.5" customHeight="1" x14ac:dyDescent="0.3">
      <c r="A722" s="18"/>
      <c r="B722" s="18"/>
      <c r="C722" s="191"/>
      <c r="D722" s="191"/>
      <c r="E722" s="18"/>
      <c r="F722" s="18"/>
      <c r="G722" s="18"/>
      <c r="H722" s="18"/>
      <c r="I722" s="18"/>
      <c r="J722" s="18"/>
      <c r="K722" s="18"/>
      <c r="L722" s="18"/>
      <c r="M722" s="18"/>
      <c r="N722" s="18"/>
      <c r="O722" s="18"/>
      <c r="P722" s="18"/>
      <c r="Q722" s="18"/>
      <c r="R722" s="18"/>
      <c r="S722" s="18"/>
      <c r="T722" s="18"/>
      <c r="U722" s="18"/>
      <c r="V722" s="18"/>
      <c r="W722" s="18"/>
      <c r="X722" s="18"/>
      <c r="Y722" s="18"/>
      <c r="Z722" s="18"/>
      <c r="AA722" s="18"/>
      <c r="AB722" s="18"/>
      <c r="AC722" s="18"/>
      <c r="AD722" s="18"/>
      <c r="AE722" s="18"/>
      <c r="AF722" s="18"/>
      <c r="AG722" s="18"/>
    </row>
    <row r="723" spans="1:33" ht="16.5" customHeight="1" x14ac:dyDescent="0.3">
      <c r="A723" s="18"/>
      <c r="B723" s="18"/>
      <c r="C723" s="191"/>
      <c r="D723" s="191"/>
      <c r="E723" s="18"/>
      <c r="F723" s="18"/>
      <c r="G723" s="18"/>
      <c r="H723" s="18"/>
      <c r="I723" s="18"/>
      <c r="J723" s="18"/>
      <c r="K723" s="18"/>
      <c r="L723" s="18"/>
      <c r="M723" s="18"/>
      <c r="N723" s="18"/>
      <c r="O723" s="18"/>
      <c r="P723" s="18"/>
      <c r="Q723" s="18"/>
      <c r="R723" s="18"/>
      <c r="S723" s="18"/>
      <c r="T723" s="18"/>
      <c r="U723" s="18"/>
      <c r="V723" s="18"/>
      <c r="W723" s="18"/>
      <c r="X723" s="18"/>
      <c r="Y723" s="18"/>
      <c r="Z723" s="18"/>
      <c r="AA723" s="18"/>
      <c r="AB723" s="18"/>
      <c r="AC723" s="18"/>
      <c r="AD723" s="18"/>
      <c r="AE723" s="18"/>
      <c r="AF723" s="18"/>
      <c r="AG723" s="18"/>
    </row>
    <row r="724" spans="1:33" ht="16.5" customHeight="1" x14ac:dyDescent="0.3">
      <c r="A724" s="18"/>
      <c r="B724" s="18"/>
      <c r="C724" s="191"/>
      <c r="D724" s="191"/>
      <c r="E724" s="18"/>
      <c r="F724" s="18"/>
      <c r="G724" s="18"/>
      <c r="H724" s="18"/>
      <c r="I724" s="18"/>
      <c r="J724" s="18"/>
      <c r="K724" s="18"/>
      <c r="L724" s="18"/>
      <c r="M724" s="18"/>
      <c r="N724" s="18"/>
      <c r="O724" s="18"/>
      <c r="P724" s="18"/>
      <c r="Q724" s="18"/>
      <c r="R724" s="18"/>
      <c r="S724" s="18"/>
      <c r="T724" s="18"/>
      <c r="U724" s="18"/>
      <c r="V724" s="18"/>
      <c r="W724" s="18"/>
      <c r="X724" s="18"/>
      <c r="Y724" s="18"/>
      <c r="Z724" s="18"/>
      <c r="AA724" s="18"/>
      <c r="AB724" s="18"/>
      <c r="AC724" s="18"/>
      <c r="AD724" s="18"/>
      <c r="AE724" s="18"/>
      <c r="AF724" s="18"/>
      <c r="AG724" s="18"/>
    </row>
    <row r="725" spans="1:33" ht="16.5" customHeight="1" x14ac:dyDescent="0.3">
      <c r="A725" s="18"/>
      <c r="B725" s="18"/>
      <c r="C725" s="191"/>
      <c r="D725" s="191"/>
      <c r="E725" s="18"/>
      <c r="F725" s="18"/>
      <c r="G725" s="18"/>
      <c r="H725" s="18"/>
      <c r="I725" s="18"/>
      <c r="J725" s="18"/>
      <c r="K725" s="18"/>
      <c r="L725" s="18"/>
      <c r="M725" s="18"/>
      <c r="N725" s="18"/>
      <c r="O725" s="18"/>
      <c r="P725" s="18"/>
      <c r="Q725" s="18"/>
      <c r="R725" s="18"/>
      <c r="S725" s="18"/>
      <c r="T725" s="18"/>
      <c r="U725" s="18"/>
      <c r="V725" s="18"/>
      <c r="W725" s="18"/>
      <c r="X725" s="18"/>
      <c r="Y725" s="18"/>
      <c r="Z725" s="18"/>
      <c r="AA725" s="18"/>
      <c r="AB725" s="18"/>
      <c r="AC725" s="18"/>
      <c r="AD725" s="18"/>
      <c r="AE725" s="18"/>
      <c r="AF725" s="18"/>
      <c r="AG725" s="18"/>
    </row>
    <row r="726" spans="1:33" ht="16.5" customHeight="1" x14ac:dyDescent="0.3">
      <c r="A726" s="18"/>
      <c r="B726" s="18"/>
      <c r="C726" s="191"/>
      <c r="D726" s="191"/>
      <c r="E726" s="18"/>
      <c r="F726" s="18"/>
      <c r="G726" s="18"/>
      <c r="H726" s="18"/>
      <c r="I726" s="18"/>
      <c r="J726" s="18"/>
      <c r="K726" s="18"/>
      <c r="L726" s="18"/>
      <c r="M726" s="18"/>
      <c r="N726" s="18"/>
      <c r="O726" s="18"/>
      <c r="P726" s="18"/>
      <c r="Q726" s="18"/>
      <c r="R726" s="18"/>
      <c r="S726" s="18"/>
      <c r="T726" s="18"/>
      <c r="U726" s="18"/>
      <c r="V726" s="18"/>
      <c r="W726" s="18"/>
      <c r="X726" s="18"/>
      <c r="Y726" s="18"/>
      <c r="Z726" s="18"/>
      <c r="AA726" s="18"/>
      <c r="AB726" s="18"/>
      <c r="AC726" s="18"/>
      <c r="AD726" s="18"/>
      <c r="AE726" s="18"/>
      <c r="AF726" s="18"/>
      <c r="AG726" s="18"/>
    </row>
    <row r="727" spans="1:33" ht="16.5" customHeight="1" x14ac:dyDescent="0.3">
      <c r="A727" s="18"/>
      <c r="B727" s="18"/>
      <c r="C727" s="191"/>
      <c r="D727" s="191"/>
      <c r="E727" s="18"/>
      <c r="F727" s="18"/>
      <c r="G727" s="18"/>
      <c r="H727" s="18"/>
      <c r="I727" s="18"/>
      <c r="J727" s="18"/>
      <c r="K727" s="18"/>
      <c r="L727" s="18"/>
      <c r="M727" s="18"/>
      <c r="N727" s="18"/>
      <c r="O727" s="18"/>
      <c r="P727" s="18"/>
      <c r="Q727" s="18"/>
      <c r="R727" s="18"/>
      <c r="S727" s="18"/>
      <c r="T727" s="18"/>
      <c r="U727" s="18"/>
      <c r="V727" s="18"/>
      <c r="W727" s="18"/>
      <c r="X727" s="18"/>
      <c r="Y727" s="18"/>
      <c r="Z727" s="18"/>
      <c r="AA727" s="18"/>
      <c r="AB727" s="18"/>
      <c r="AC727" s="18"/>
      <c r="AD727" s="18"/>
      <c r="AE727" s="18"/>
      <c r="AF727" s="18"/>
      <c r="AG727" s="18"/>
    </row>
    <row r="728" spans="1:33" ht="16.5" customHeight="1" x14ac:dyDescent="0.3">
      <c r="A728" s="18"/>
      <c r="B728" s="18"/>
      <c r="C728" s="191"/>
      <c r="D728" s="191"/>
      <c r="E728" s="18"/>
      <c r="F728" s="18"/>
      <c r="G728" s="18"/>
      <c r="H728" s="18"/>
      <c r="I728" s="18"/>
      <c r="J728" s="18"/>
      <c r="K728" s="18"/>
      <c r="L728" s="18"/>
      <c r="M728" s="18"/>
      <c r="N728" s="18"/>
      <c r="O728" s="18"/>
      <c r="P728" s="18"/>
      <c r="Q728" s="18"/>
      <c r="R728" s="18"/>
      <c r="S728" s="18"/>
      <c r="T728" s="18"/>
      <c r="U728" s="18"/>
      <c r="V728" s="18"/>
      <c r="W728" s="18"/>
      <c r="X728" s="18"/>
      <c r="Y728" s="18"/>
      <c r="Z728" s="18"/>
      <c r="AA728" s="18"/>
      <c r="AB728" s="18"/>
      <c r="AC728" s="18"/>
      <c r="AD728" s="18"/>
      <c r="AE728" s="18"/>
      <c r="AF728" s="18"/>
      <c r="AG728" s="18"/>
    </row>
    <row r="729" spans="1:33" ht="16.5" customHeight="1" x14ac:dyDescent="0.3">
      <c r="A729" s="18"/>
      <c r="B729" s="18"/>
      <c r="C729" s="191"/>
      <c r="D729" s="191"/>
      <c r="E729" s="18"/>
      <c r="F729" s="18"/>
      <c r="G729" s="18"/>
      <c r="H729" s="18"/>
      <c r="I729" s="18"/>
      <c r="J729" s="18"/>
      <c r="K729" s="18"/>
      <c r="L729" s="18"/>
      <c r="M729" s="18"/>
      <c r="N729" s="18"/>
      <c r="O729" s="18"/>
      <c r="P729" s="18"/>
      <c r="Q729" s="18"/>
      <c r="R729" s="18"/>
      <c r="S729" s="18"/>
      <c r="T729" s="18"/>
      <c r="U729" s="18"/>
      <c r="V729" s="18"/>
      <c r="W729" s="18"/>
      <c r="X729" s="18"/>
      <c r="Y729" s="18"/>
      <c r="Z729" s="18"/>
      <c r="AA729" s="18"/>
      <c r="AB729" s="18"/>
      <c r="AC729" s="18"/>
      <c r="AD729" s="18"/>
      <c r="AE729" s="18"/>
      <c r="AF729" s="18"/>
      <c r="AG729" s="18"/>
    </row>
    <row r="730" spans="1:33" ht="16.5" customHeight="1" x14ac:dyDescent="0.3">
      <c r="A730" s="18"/>
      <c r="B730" s="18"/>
      <c r="C730" s="191"/>
      <c r="D730" s="191"/>
      <c r="E730" s="18"/>
      <c r="F730" s="18"/>
      <c r="G730" s="18"/>
      <c r="H730" s="18"/>
      <c r="I730" s="18"/>
      <c r="J730" s="18"/>
      <c r="K730" s="18"/>
      <c r="L730" s="18"/>
      <c r="M730" s="18"/>
      <c r="N730" s="18"/>
      <c r="O730" s="18"/>
      <c r="P730" s="18"/>
      <c r="Q730" s="18"/>
      <c r="R730" s="18"/>
      <c r="S730" s="18"/>
      <c r="T730" s="18"/>
      <c r="U730" s="18"/>
      <c r="V730" s="18"/>
      <c r="W730" s="18"/>
      <c r="X730" s="18"/>
      <c r="Y730" s="18"/>
      <c r="Z730" s="18"/>
      <c r="AA730" s="18"/>
      <c r="AB730" s="18"/>
      <c r="AC730" s="18"/>
      <c r="AD730" s="18"/>
      <c r="AE730" s="18"/>
      <c r="AF730" s="18"/>
      <c r="AG730" s="18"/>
    </row>
    <row r="731" spans="1:33" ht="16.5" customHeight="1" x14ac:dyDescent="0.3">
      <c r="A731" s="18"/>
      <c r="B731" s="18"/>
      <c r="C731" s="191"/>
      <c r="D731" s="191"/>
      <c r="E731" s="18"/>
      <c r="F731" s="18"/>
      <c r="G731" s="18"/>
      <c r="H731" s="18"/>
      <c r="I731" s="18"/>
      <c r="J731" s="18"/>
      <c r="K731" s="18"/>
      <c r="L731" s="18"/>
      <c r="M731" s="18"/>
      <c r="N731" s="18"/>
      <c r="O731" s="18"/>
      <c r="P731" s="18"/>
      <c r="Q731" s="18"/>
      <c r="R731" s="18"/>
      <c r="S731" s="18"/>
      <c r="T731" s="18"/>
      <c r="U731" s="18"/>
      <c r="V731" s="18"/>
      <c r="W731" s="18"/>
      <c r="X731" s="18"/>
      <c r="Y731" s="18"/>
      <c r="Z731" s="18"/>
      <c r="AA731" s="18"/>
      <c r="AB731" s="18"/>
      <c r="AC731" s="18"/>
      <c r="AD731" s="18"/>
      <c r="AE731" s="18"/>
      <c r="AF731" s="18"/>
      <c r="AG731" s="18"/>
    </row>
    <row r="732" spans="1:33" ht="16.5" customHeight="1" x14ac:dyDescent="0.3">
      <c r="A732" s="18"/>
      <c r="B732" s="18"/>
      <c r="C732" s="191"/>
      <c r="D732" s="191"/>
      <c r="E732" s="18"/>
      <c r="F732" s="18"/>
      <c r="G732" s="18"/>
      <c r="H732" s="18"/>
      <c r="I732" s="18"/>
      <c r="J732" s="18"/>
      <c r="K732" s="18"/>
      <c r="L732" s="18"/>
      <c r="M732" s="18"/>
      <c r="N732" s="18"/>
      <c r="O732" s="18"/>
      <c r="P732" s="18"/>
      <c r="Q732" s="18"/>
      <c r="R732" s="18"/>
      <c r="S732" s="18"/>
      <c r="T732" s="18"/>
      <c r="U732" s="18"/>
      <c r="V732" s="18"/>
      <c r="W732" s="18"/>
      <c r="X732" s="18"/>
      <c r="Y732" s="18"/>
      <c r="Z732" s="18"/>
      <c r="AA732" s="18"/>
      <c r="AB732" s="18"/>
      <c r="AC732" s="18"/>
      <c r="AD732" s="18"/>
      <c r="AE732" s="18"/>
      <c r="AF732" s="18"/>
      <c r="AG732" s="18"/>
    </row>
    <row r="733" spans="1:33" ht="16.5" customHeight="1" x14ac:dyDescent="0.3">
      <c r="A733" s="18"/>
      <c r="B733" s="18"/>
      <c r="C733" s="191"/>
      <c r="D733" s="191"/>
      <c r="E733" s="18"/>
      <c r="F733" s="18"/>
      <c r="G733" s="18"/>
      <c r="H733" s="18"/>
      <c r="I733" s="18"/>
      <c r="J733" s="18"/>
      <c r="K733" s="18"/>
      <c r="L733" s="18"/>
      <c r="M733" s="18"/>
      <c r="N733" s="18"/>
      <c r="O733" s="18"/>
      <c r="P733" s="18"/>
      <c r="Q733" s="18"/>
      <c r="R733" s="18"/>
      <c r="S733" s="18"/>
      <c r="T733" s="18"/>
      <c r="U733" s="18"/>
      <c r="V733" s="18"/>
      <c r="W733" s="18"/>
      <c r="X733" s="18"/>
      <c r="Y733" s="18"/>
      <c r="Z733" s="18"/>
      <c r="AA733" s="18"/>
      <c r="AB733" s="18"/>
      <c r="AC733" s="18"/>
      <c r="AD733" s="18"/>
      <c r="AE733" s="18"/>
      <c r="AF733" s="18"/>
      <c r="AG733" s="18"/>
    </row>
    <row r="734" spans="1:33" ht="16.5" customHeight="1" x14ac:dyDescent="0.3">
      <c r="A734" s="18"/>
      <c r="B734" s="18"/>
      <c r="C734" s="191"/>
      <c r="D734" s="191"/>
      <c r="E734" s="18"/>
      <c r="F734" s="18"/>
      <c r="G734" s="18"/>
      <c r="H734" s="18"/>
      <c r="I734" s="18"/>
      <c r="J734" s="18"/>
      <c r="K734" s="18"/>
      <c r="L734" s="18"/>
      <c r="M734" s="18"/>
      <c r="N734" s="18"/>
      <c r="O734" s="18"/>
      <c r="P734" s="18"/>
      <c r="Q734" s="18"/>
      <c r="R734" s="18"/>
      <c r="S734" s="18"/>
      <c r="T734" s="18"/>
      <c r="U734" s="18"/>
      <c r="V734" s="18"/>
      <c r="W734" s="18"/>
      <c r="X734" s="18"/>
      <c r="Y734" s="18"/>
      <c r="Z734" s="18"/>
      <c r="AA734" s="18"/>
      <c r="AB734" s="18"/>
      <c r="AC734" s="18"/>
      <c r="AD734" s="18"/>
      <c r="AE734" s="18"/>
      <c r="AF734" s="18"/>
      <c r="AG734" s="18"/>
    </row>
    <row r="735" spans="1:33" ht="16.5" customHeight="1" x14ac:dyDescent="0.3">
      <c r="A735" s="18"/>
      <c r="B735" s="18"/>
      <c r="C735" s="191"/>
      <c r="D735" s="191"/>
      <c r="E735" s="18"/>
      <c r="F735" s="18"/>
      <c r="G735" s="18"/>
      <c r="H735" s="18"/>
      <c r="I735" s="18"/>
      <c r="J735" s="18"/>
      <c r="K735" s="18"/>
      <c r="L735" s="18"/>
      <c r="M735" s="18"/>
      <c r="N735" s="18"/>
      <c r="O735" s="18"/>
      <c r="P735" s="18"/>
      <c r="Q735" s="18"/>
      <c r="R735" s="18"/>
      <c r="S735" s="18"/>
      <c r="T735" s="18"/>
      <c r="U735" s="18"/>
      <c r="V735" s="18"/>
      <c r="W735" s="18"/>
      <c r="X735" s="18"/>
      <c r="Y735" s="18"/>
      <c r="Z735" s="18"/>
      <c r="AA735" s="18"/>
      <c r="AB735" s="18"/>
      <c r="AC735" s="18"/>
      <c r="AD735" s="18"/>
      <c r="AE735" s="18"/>
      <c r="AF735" s="18"/>
      <c r="AG735" s="18"/>
    </row>
    <row r="736" spans="1:33" ht="16.5" customHeight="1" x14ac:dyDescent="0.3">
      <c r="A736" s="18"/>
      <c r="B736" s="18"/>
      <c r="C736" s="191"/>
      <c r="D736" s="191"/>
      <c r="E736" s="18"/>
      <c r="F736" s="18"/>
      <c r="G736" s="18"/>
      <c r="H736" s="18"/>
      <c r="I736" s="18"/>
      <c r="J736" s="18"/>
      <c r="K736" s="18"/>
      <c r="L736" s="18"/>
      <c r="M736" s="18"/>
      <c r="N736" s="18"/>
      <c r="O736" s="18"/>
      <c r="P736" s="18"/>
      <c r="Q736" s="18"/>
      <c r="R736" s="18"/>
      <c r="S736" s="18"/>
      <c r="T736" s="18"/>
      <c r="U736" s="18"/>
      <c r="V736" s="18"/>
      <c r="W736" s="18"/>
      <c r="X736" s="18"/>
      <c r="Y736" s="18"/>
      <c r="Z736" s="18"/>
      <c r="AA736" s="18"/>
      <c r="AB736" s="18"/>
      <c r="AC736" s="18"/>
      <c r="AD736" s="18"/>
      <c r="AE736" s="18"/>
      <c r="AF736" s="18"/>
      <c r="AG736" s="18"/>
    </row>
    <row r="737" spans="1:33" ht="16.5" customHeight="1" x14ac:dyDescent="0.3">
      <c r="A737" s="18"/>
      <c r="B737" s="18"/>
      <c r="C737" s="191"/>
      <c r="D737" s="191"/>
      <c r="E737" s="18"/>
      <c r="F737" s="18"/>
      <c r="G737" s="18"/>
      <c r="H737" s="18"/>
      <c r="I737" s="18"/>
      <c r="J737" s="18"/>
      <c r="K737" s="18"/>
      <c r="L737" s="18"/>
      <c r="M737" s="18"/>
      <c r="N737" s="18"/>
      <c r="O737" s="18"/>
      <c r="P737" s="18"/>
      <c r="Q737" s="18"/>
      <c r="R737" s="18"/>
      <c r="S737" s="18"/>
      <c r="T737" s="18"/>
      <c r="U737" s="18"/>
      <c r="V737" s="18"/>
      <c r="W737" s="18"/>
      <c r="X737" s="18"/>
      <c r="Y737" s="18"/>
      <c r="Z737" s="18"/>
      <c r="AA737" s="18"/>
      <c r="AB737" s="18"/>
      <c r="AC737" s="18"/>
      <c r="AD737" s="18"/>
      <c r="AE737" s="18"/>
      <c r="AF737" s="18"/>
      <c r="AG737" s="18"/>
    </row>
    <row r="738" spans="1:33" ht="16.5" customHeight="1" x14ac:dyDescent="0.3">
      <c r="A738" s="18"/>
      <c r="B738" s="18"/>
      <c r="C738" s="191"/>
      <c r="D738" s="191"/>
      <c r="E738" s="18"/>
      <c r="F738" s="18"/>
      <c r="G738" s="18"/>
      <c r="H738" s="18"/>
      <c r="I738" s="18"/>
      <c r="J738" s="18"/>
      <c r="K738" s="18"/>
      <c r="L738" s="18"/>
      <c r="M738" s="18"/>
      <c r="N738" s="18"/>
      <c r="O738" s="18"/>
      <c r="P738" s="18"/>
      <c r="Q738" s="18"/>
      <c r="R738" s="18"/>
      <c r="S738" s="18"/>
      <c r="T738" s="18"/>
      <c r="U738" s="18"/>
      <c r="V738" s="18"/>
      <c r="W738" s="18"/>
      <c r="X738" s="18"/>
      <c r="Y738" s="18"/>
      <c r="Z738" s="18"/>
      <c r="AA738" s="18"/>
      <c r="AB738" s="18"/>
      <c r="AC738" s="18"/>
      <c r="AD738" s="18"/>
      <c r="AE738" s="18"/>
      <c r="AF738" s="18"/>
      <c r="AG738" s="18"/>
    </row>
    <row r="739" spans="1:33" ht="16.5" customHeight="1" x14ac:dyDescent="0.3">
      <c r="A739" s="18"/>
      <c r="B739" s="18"/>
      <c r="C739" s="191"/>
      <c r="D739" s="191"/>
      <c r="E739" s="18"/>
      <c r="F739" s="18"/>
      <c r="G739" s="18"/>
      <c r="H739" s="18"/>
      <c r="I739" s="18"/>
      <c r="J739" s="18"/>
      <c r="K739" s="18"/>
      <c r="L739" s="18"/>
      <c r="M739" s="18"/>
      <c r="N739" s="18"/>
      <c r="O739" s="18"/>
      <c r="P739" s="18"/>
      <c r="Q739" s="18"/>
      <c r="R739" s="18"/>
      <c r="S739" s="18"/>
      <c r="T739" s="18"/>
      <c r="U739" s="18"/>
      <c r="V739" s="18"/>
      <c r="W739" s="18"/>
      <c r="X739" s="18"/>
      <c r="Y739" s="18"/>
      <c r="Z739" s="18"/>
      <c r="AA739" s="18"/>
      <c r="AB739" s="18"/>
      <c r="AC739" s="18"/>
      <c r="AD739" s="18"/>
      <c r="AE739" s="18"/>
      <c r="AF739" s="18"/>
      <c r="AG739" s="18"/>
    </row>
    <row r="740" spans="1:33" ht="16.5" customHeight="1" x14ac:dyDescent="0.3">
      <c r="A740" s="18"/>
      <c r="B740" s="18"/>
      <c r="C740" s="191"/>
      <c r="D740" s="191"/>
      <c r="E740" s="18"/>
      <c r="F740" s="18"/>
      <c r="G740" s="18"/>
      <c r="H740" s="18"/>
      <c r="I740" s="18"/>
      <c r="J740" s="18"/>
      <c r="K740" s="18"/>
      <c r="L740" s="18"/>
      <c r="M740" s="18"/>
      <c r="N740" s="18"/>
      <c r="O740" s="18"/>
      <c r="P740" s="18"/>
      <c r="Q740" s="18"/>
      <c r="R740" s="18"/>
      <c r="S740" s="18"/>
      <c r="T740" s="18"/>
      <c r="U740" s="18"/>
      <c r="V740" s="18"/>
      <c r="W740" s="18"/>
      <c r="X740" s="18"/>
      <c r="Y740" s="18"/>
      <c r="Z740" s="18"/>
      <c r="AA740" s="18"/>
      <c r="AB740" s="18"/>
      <c r="AC740" s="18"/>
      <c r="AD740" s="18"/>
      <c r="AE740" s="18"/>
      <c r="AF740" s="18"/>
      <c r="AG740" s="18"/>
    </row>
    <row r="741" spans="1:33" ht="16.5" customHeight="1" x14ac:dyDescent="0.3">
      <c r="A741" s="18"/>
      <c r="B741" s="18"/>
      <c r="C741" s="191"/>
      <c r="D741" s="191"/>
      <c r="E741" s="18"/>
      <c r="F741" s="18"/>
      <c r="G741" s="18"/>
      <c r="H741" s="18"/>
      <c r="I741" s="18"/>
      <c r="J741" s="18"/>
      <c r="K741" s="18"/>
      <c r="L741" s="18"/>
      <c r="M741" s="18"/>
      <c r="N741" s="18"/>
      <c r="O741" s="18"/>
      <c r="P741" s="18"/>
      <c r="Q741" s="18"/>
      <c r="R741" s="18"/>
      <c r="S741" s="18"/>
      <c r="T741" s="18"/>
      <c r="U741" s="18"/>
      <c r="V741" s="18"/>
      <c r="W741" s="18"/>
      <c r="X741" s="18"/>
      <c r="Y741" s="18"/>
      <c r="Z741" s="18"/>
      <c r="AA741" s="18"/>
      <c r="AB741" s="18"/>
      <c r="AC741" s="18"/>
      <c r="AD741" s="18"/>
      <c r="AE741" s="18"/>
      <c r="AF741" s="18"/>
      <c r="AG741" s="18"/>
    </row>
    <row r="742" spans="1:33" ht="16.5" customHeight="1" x14ac:dyDescent="0.3">
      <c r="A742" s="18"/>
      <c r="B742" s="18"/>
      <c r="C742" s="191"/>
      <c r="D742" s="191"/>
      <c r="E742" s="18"/>
      <c r="F742" s="18"/>
      <c r="G742" s="18"/>
      <c r="H742" s="18"/>
      <c r="I742" s="18"/>
      <c r="J742" s="18"/>
      <c r="K742" s="18"/>
      <c r="L742" s="18"/>
      <c r="M742" s="18"/>
      <c r="N742" s="18"/>
      <c r="O742" s="18"/>
      <c r="P742" s="18"/>
      <c r="Q742" s="18"/>
      <c r="R742" s="18"/>
      <c r="S742" s="18"/>
      <c r="T742" s="18"/>
      <c r="U742" s="18"/>
      <c r="V742" s="18"/>
      <c r="W742" s="18"/>
      <c r="X742" s="18"/>
      <c r="Y742" s="18"/>
      <c r="Z742" s="18"/>
      <c r="AA742" s="18"/>
      <c r="AB742" s="18"/>
      <c r="AC742" s="18"/>
      <c r="AD742" s="18"/>
      <c r="AE742" s="18"/>
      <c r="AF742" s="18"/>
      <c r="AG742" s="18"/>
    </row>
    <row r="743" spans="1:33" ht="16.5" customHeight="1" x14ac:dyDescent="0.3">
      <c r="A743" s="18"/>
      <c r="B743" s="18"/>
      <c r="C743" s="191"/>
      <c r="D743" s="191"/>
      <c r="E743" s="18"/>
      <c r="F743" s="18"/>
      <c r="G743" s="18"/>
      <c r="H743" s="18"/>
      <c r="I743" s="18"/>
      <c r="J743" s="18"/>
      <c r="K743" s="18"/>
      <c r="L743" s="18"/>
      <c r="M743" s="18"/>
      <c r="N743" s="18"/>
      <c r="O743" s="18"/>
      <c r="P743" s="18"/>
      <c r="Q743" s="18"/>
      <c r="R743" s="18"/>
      <c r="S743" s="18"/>
      <c r="T743" s="18"/>
      <c r="U743" s="18"/>
      <c r="V743" s="18"/>
      <c r="W743" s="18"/>
      <c r="X743" s="18"/>
      <c r="Y743" s="18"/>
      <c r="Z743" s="18"/>
      <c r="AA743" s="18"/>
      <c r="AB743" s="18"/>
      <c r="AC743" s="18"/>
      <c r="AD743" s="18"/>
      <c r="AE743" s="18"/>
      <c r="AF743" s="18"/>
      <c r="AG743" s="18"/>
    </row>
    <row r="744" spans="1:33" ht="16.5" customHeight="1" x14ac:dyDescent="0.3">
      <c r="A744" s="18"/>
      <c r="B744" s="18"/>
      <c r="C744" s="191"/>
      <c r="D744" s="191"/>
      <c r="E744" s="18"/>
      <c r="F744" s="18"/>
      <c r="G744" s="18"/>
      <c r="H744" s="18"/>
      <c r="I744" s="18"/>
      <c r="J744" s="18"/>
      <c r="K744" s="18"/>
      <c r="L744" s="18"/>
      <c r="M744" s="18"/>
      <c r="N744" s="18"/>
      <c r="O744" s="18"/>
      <c r="P744" s="18"/>
      <c r="Q744" s="18"/>
      <c r="R744" s="18"/>
      <c r="S744" s="18"/>
      <c r="T744" s="18"/>
      <c r="U744" s="18"/>
      <c r="V744" s="18"/>
      <c r="W744" s="18"/>
      <c r="X744" s="18"/>
      <c r="Y744" s="18"/>
      <c r="Z744" s="18"/>
      <c r="AA744" s="18"/>
      <c r="AB744" s="18"/>
      <c r="AC744" s="18"/>
      <c r="AD744" s="18"/>
      <c r="AE744" s="18"/>
      <c r="AF744" s="18"/>
      <c r="AG744" s="18"/>
    </row>
    <row r="745" spans="1:33" ht="16.5" customHeight="1" x14ac:dyDescent="0.3">
      <c r="A745" s="18"/>
      <c r="B745" s="18"/>
      <c r="C745" s="191"/>
      <c r="D745" s="191"/>
      <c r="E745" s="18"/>
      <c r="F745" s="18"/>
      <c r="G745" s="18"/>
      <c r="H745" s="18"/>
      <c r="I745" s="18"/>
      <c r="J745" s="18"/>
      <c r="K745" s="18"/>
      <c r="L745" s="18"/>
      <c r="M745" s="18"/>
      <c r="N745" s="18"/>
      <c r="O745" s="18"/>
      <c r="P745" s="18"/>
      <c r="Q745" s="18"/>
      <c r="R745" s="18"/>
      <c r="S745" s="18"/>
      <c r="T745" s="18"/>
      <c r="U745" s="18"/>
      <c r="V745" s="18"/>
      <c r="W745" s="18"/>
      <c r="X745" s="18"/>
      <c r="Y745" s="18"/>
      <c r="Z745" s="18"/>
      <c r="AA745" s="18"/>
      <c r="AB745" s="18"/>
      <c r="AC745" s="18"/>
      <c r="AD745" s="18"/>
      <c r="AE745" s="18"/>
      <c r="AF745" s="18"/>
      <c r="AG745" s="18"/>
    </row>
    <row r="746" spans="1:33" ht="16.5" customHeight="1" x14ac:dyDescent="0.3">
      <c r="A746" s="18"/>
      <c r="B746" s="18"/>
      <c r="C746" s="191"/>
      <c r="D746" s="191"/>
      <c r="E746" s="18"/>
      <c r="F746" s="18"/>
      <c r="G746" s="18"/>
      <c r="H746" s="18"/>
      <c r="I746" s="18"/>
      <c r="J746" s="18"/>
      <c r="K746" s="18"/>
      <c r="L746" s="18"/>
      <c r="M746" s="18"/>
      <c r="N746" s="18"/>
      <c r="O746" s="18"/>
      <c r="P746" s="18"/>
      <c r="Q746" s="18"/>
      <c r="R746" s="18"/>
      <c r="S746" s="18"/>
      <c r="T746" s="18"/>
      <c r="U746" s="18"/>
      <c r="V746" s="18"/>
      <c r="W746" s="18"/>
      <c r="X746" s="18"/>
      <c r="Y746" s="18"/>
      <c r="Z746" s="18"/>
      <c r="AA746" s="18"/>
      <c r="AB746" s="18"/>
      <c r="AC746" s="18"/>
      <c r="AD746" s="18"/>
      <c r="AE746" s="18"/>
      <c r="AF746" s="18"/>
      <c r="AG746" s="18"/>
    </row>
    <row r="747" spans="1:33" ht="16.5" customHeight="1" x14ac:dyDescent="0.3">
      <c r="A747" s="18"/>
      <c r="B747" s="18"/>
      <c r="C747" s="191"/>
      <c r="D747" s="191"/>
      <c r="E747" s="18"/>
      <c r="F747" s="18"/>
      <c r="G747" s="18"/>
      <c r="H747" s="18"/>
      <c r="I747" s="18"/>
      <c r="J747" s="18"/>
      <c r="K747" s="18"/>
      <c r="L747" s="18"/>
      <c r="M747" s="18"/>
      <c r="N747" s="18"/>
      <c r="O747" s="18"/>
      <c r="P747" s="18"/>
      <c r="Q747" s="18"/>
      <c r="R747" s="18"/>
      <c r="S747" s="18"/>
      <c r="T747" s="18"/>
      <c r="U747" s="18"/>
      <c r="V747" s="18"/>
      <c r="W747" s="18"/>
      <c r="X747" s="18"/>
      <c r="Y747" s="18"/>
      <c r="Z747" s="18"/>
      <c r="AA747" s="18"/>
      <c r="AB747" s="18"/>
      <c r="AC747" s="18"/>
      <c r="AD747" s="18"/>
      <c r="AE747" s="18"/>
      <c r="AF747" s="18"/>
      <c r="AG747" s="18"/>
    </row>
    <row r="748" spans="1:33" ht="16.5" customHeight="1" x14ac:dyDescent="0.3">
      <c r="A748" s="18"/>
      <c r="B748" s="18"/>
      <c r="C748" s="191"/>
      <c r="D748" s="191"/>
      <c r="E748" s="18"/>
      <c r="F748" s="18"/>
      <c r="G748" s="18"/>
      <c r="H748" s="18"/>
      <c r="I748" s="18"/>
      <c r="J748" s="18"/>
      <c r="K748" s="18"/>
      <c r="L748" s="18"/>
      <c r="M748" s="18"/>
      <c r="N748" s="18"/>
      <c r="O748" s="18"/>
      <c r="P748" s="18"/>
      <c r="Q748" s="18"/>
      <c r="R748" s="18"/>
      <c r="S748" s="18"/>
      <c r="T748" s="18"/>
      <c r="U748" s="18"/>
      <c r="V748" s="18"/>
      <c r="W748" s="18"/>
      <c r="X748" s="18"/>
      <c r="Y748" s="18"/>
      <c r="Z748" s="18"/>
      <c r="AA748" s="18"/>
      <c r="AB748" s="18"/>
      <c r="AC748" s="18"/>
      <c r="AD748" s="18"/>
      <c r="AE748" s="18"/>
      <c r="AF748" s="18"/>
      <c r="AG748" s="18"/>
    </row>
    <row r="749" spans="1:33" ht="16.5" customHeight="1" x14ac:dyDescent="0.3">
      <c r="A749" s="18"/>
      <c r="B749" s="18"/>
      <c r="C749" s="191"/>
      <c r="D749" s="191"/>
      <c r="E749" s="18"/>
      <c r="F749" s="18"/>
      <c r="G749" s="18"/>
      <c r="H749" s="18"/>
      <c r="I749" s="18"/>
      <c r="J749" s="18"/>
      <c r="K749" s="18"/>
      <c r="L749" s="18"/>
      <c r="M749" s="18"/>
      <c r="N749" s="18"/>
      <c r="O749" s="18"/>
      <c r="P749" s="18"/>
      <c r="Q749" s="18"/>
      <c r="R749" s="18"/>
      <c r="S749" s="18"/>
      <c r="T749" s="18"/>
      <c r="U749" s="18"/>
      <c r="V749" s="18"/>
      <c r="W749" s="18"/>
      <c r="X749" s="18"/>
      <c r="Y749" s="18"/>
      <c r="Z749" s="18"/>
      <c r="AA749" s="18"/>
      <c r="AB749" s="18"/>
      <c r="AC749" s="18"/>
      <c r="AD749" s="18"/>
      <c r="AE749" s="18"/>
      <c r="AF749" s="18"/>
      <c r="AG749" s="18"/>
    </row>
    <row r="750" spans="1:33" ht="16.5" customHeight="1" x14ac:dyDescent="0.3">
      <c r="A750" s="18"/>
      <c r="B750" s="18"/>
      <c r="C750" s="191"/>
      <c r="D750" s="191"/>
      <c r="E750" s="18"/>
      <c r="F750" s="18"/>
      <c r="G750" s="18"/>
      <c r="H750" s="18"/>
      <c r="I750" s="18"/>
      <c r="J750" s="18"/>
      <c r="K750" s="18"/>
      <c r="L750" s="18"/>
      <c r="M750" s="18"/>
      <c r="N750" s="18"/>
      <c r="O750" s="18"/>
      <c r="P750" s="18"/>
      <c r="Q750" s="18"/>
      <c r="R750" s="18"/>
      <c r="S750" s="18"/>
      <c r="T750" s="18"/>
      <c r="U750" s="18"/>
      <c r="V750" s="18"/>
      <c r="W750" s="18"/>
      <c r="X750" s="18"/>
      <c r="Y750" s="18"/>
      <c r="Z750" s="18"/>
      <c r="AA750" s="18"/>
      <c r="AB750" s="18"/>
      <c r="AC750" s="18"/>
      <c r="AD750" s="18"/>
      <c r="AE750" s="18"/>
      <c r="AF750" s="18"/>
      <c r="AG750" s="18"/>
    </row>
    <row r="751" spans="1:33" ht="16.5" customHeight="1" x14ac:dyDescent="0.3">
      <c r="A751" s="18"/>
      <c r="B751" s="18"/>
      <c r="C751" s="191"/>
      <c r="D751" s="191"/>
      <c r="E751" s="18"/>
      <c r="F751" s="18"/>
      <c r="G751" s="18"/>
      <c r="H751" s="18"/>
      <c r="I751" s="18"/>
      <c r="J751" s="18"/>
      <c r="K751" s="18"/>
      <c r="L751" s="18"/>
      <c r="M751" s="18"/>
      <c r="N751" s="18"/>
      <c r="O751" s="18"/>
      <c r="P751" s="18"/>
      <c r="Q751" s="18"/>
      <c r="R751" s="18"/>
      <c r="S751" s="18"/>
      <c r="T751" s="18"/>
      <c r="U751" s="18"/>
      <c r="V751" s="18"/>
      <c r="W751" s="18"/>
      <c r="X751" s="18"/>
      <c r="Y751" s="18"/>
      <c r="Z751" s="18"/>
      <c r="AA751" s="18"/>
      <c r="AB751" s="18"/>
      <c r="AC751" s="18"/>
      <c r="AD751" s="18"/>
      <c r="AE751" s="18"/>
      <c r="AF751" s="18"/>
      <c r="AG751" s="18"/>
    </row>
    <row r="752" spans="1:33" ht="16.5" customHeight="1" x14ac:dyDescent="0.3">
      <c r="A752" s="18"/>
      <c r="B752" s="18"/>
      <c r="C752" s="191"/>
      <c r="D752" s="191"/>
      <c r="E752" s="18"/>
      <c r="F752" s="18"/>
      <c r="G752" s="18"/>
      <c r="H752" s="18"/>
      <c r="I752" s="18"/>
      <c r="J752" s="18"/>
      <c r="K752" s="18"/>
      <c r="L752" s="18"/>
      <c r="M752" s="18"/>
      <c r="N752" s="18"/>
      <c r="O752" s="18"/>
      <c r="P752" s="18"/>
      <c r="Q752" s="18"/>
      <c r="R752" s="18"/>
      <c r="S752" s="18"/>
      <c r="T752" s="18"/>
      <c r="U752" s="18"/>
      <c r="V752" s="18"/>
      <c r="W752" s="18"/>
      <c r="X752" s="18"/>
      <c r="Y752" s="18"/>
      <c r="Z752" s="18"/>
      <c r="AA752" s="18"/>
      <c r="AB752" s="18"/>
      <c r="AC752" s="18"/>
      <c r="AD752" s="18"/>
      <c r="AE752" s="18"/>
      <c r="AF752" s="18"/>
      <c r="AG752" s="18"/>
    </row>
    <row r="753" spans="1:33" ht="16.5" customHeight="1" x14ac:dyDescent="0.3">
      <c r="A753" s="18"/>
      <c r="B753" s="18"/>
      <c r="C753" s="191"/>
      <c r="D753" s="191"/>
      <c r="E753" s="18"/>
      <c r="F753" s="18"/>
      <c r="G753" s="18"/>
      <c r="H753" s="18"/>
      <c r="I753" s="18"/>
      <c r="J753" s="18"/>
      <c r="K753" s="18"/>
      <c r="L753" s="18"/>
      <c r="M753" s="18"/>
      <c r="N753" s="18"/>
      <c r="O753" s="18"/>
      <c r="P753" s="18"/>
      <c r="Q753" s="18"/>
      <c r="R753" s="18"/>
      <c r="S753" s="18"/>
      <c r="T753" s="18"/>
      <c r="U753" s="18"/>
      <c r="V753" s="18"/>
      <c r="W753" s="18"/>
      <c r="X753" s="18"/>
      <c r="Y753" s="18"/>
      <c r="Z753" s="18"/>
      <c r="AA753" s="18"/>
      <c r="AB753" s="18"/>
      <c r="AC753" s="18"/>
      <c r="AD753" s="18"/>
      <c r="AE753" s="18"/>
      <c r="AF753" s="18"/>
      <c r="AG753" s="18"/>
    </row>
    <row r="754" spans="1:33" ht="16.5" customHeight="1" x14ac:dyDescent="0.3">
      <c r="A754" s="18"/>
      <c r="B754" s="18"/>
      <c r="C754" s="191"/>
      <c r="D754" s="191"/>
      <c r="E754" s="18"/>
      <c r="F754" s="18"/>
      <c r="G754" s="18"/>
      <c r="H754" s="18"/>
      <c r="I754" s="18"/>
      <c r="J754" s="18"/>
      <c r="K754" s="18"/>
      <c r="L754" s="18"/>
      <c r="M754" s="18"/>
      <c r="N754" s="18"/>
      <c r="O754" s="18"/>
      <c r="P754" s="18"/>
      <c r="Q754" s="18"/>
      <c r="R754" s="18"/>
      <c r="S754" s="18"/>
      <c r="T754" s="18"/>
      <c r="U754" s="18"/>
      <c r="V754" s="18"/>
      <c r="W754" s="18"/>
      <c r="X754" s="18"/>
      <c r="Y754" s="18"/>
      <c r="Z754" s="18"/>
      <c r="AA754" s="18"/>
      <c r="AB754" s="18"/>
      <c r="AC754" s="18"/>
      <c r="AD754" s="18"/>
      <c r="AE754" s="18"/>
      <c r="AF754" s="18"/>
      <c r="AG754" s="18"/>
    </row>
    <row r="755" spans="1:33" ht="16.5" customHeight="1" x14ac:dyDescent="0.3">
      <c r="A755" s="18"/>
      <c r="B755" s="18"/>
      <c r="C755" s="191"/>
      <c r="D755" s="191"/>
      <c r="E755" s="18"/>
      <c r="F755" s="18"/>
      <c r="G755" s="18"/>
      <c r="H755" s="18"/>
      <c r="I755" s="18"/>
      <c r="J755" s="18"/>
      <c r="K755" s="18"/>
      <c r="L755" s="18"/>
      <c r="M755" s="18"/>
      <c r="N755" s="18"/>
      <c r="O755" s="18"/>
      <c r="P755" s="18"/>
      <c r="Q755" s="18"/>
      <c r="R755" s="18"/>
      <c r="S755" s="18"/>
      <c r="T755" s="18"/>
      <c r="U755" s="18"/>
      <c r="V755" s="18"/>
      <c r="W755" s="18"/>
      <c r="X755" s="18"/>
      <c r="Y755" s="18"/>
      <c r="Z755" s="18"/>
      <c r="AA755" s="18"/>
      <c r="AB755" s="18"/>
      <c r="AC755" s="18"/>
      <c r="AD755" s="18"/>
      <c r="AE755" s="18"/>
      <c r="AF755" s="18"/>
      <c r="AG755" s="18"/>
    </row>
    <row r="756" spans="1:33" ht="16.5" customHeight="1" x14ac:dyDescent="0.3">
      <c r="A756" s="18"/>
      <c r="B756" s="18"/>
      <c r="C756" s="191"/>
      <c r="D756" s="191"/>
      <c r="E756" s="18"/>
      <c r="F756" s="18"/>
      <c r="G756" s="18"/>
      <c r="H756" s="18"/>
      <c r="I756" s="18"/>
      <c r="J756" s="18"/>
      <c r="K756" s="18"/>
      <c r="L756" s="18"/>
      <c r="M756" s="18"/>
      <c r="N756" s="18"/>
      <c r="O756" s="18"/>
      <c r="P756" s="18"/>
      <c r="Q756" s="18"/>
      <c r="R756" s="18"/>
      <c r="S756" s="18"/>
      <c r="T756" s="18"/>
      <c r="U756" s="18"/>
      <c r="V756" s="18"/>
      <c r="W756" s="18"/>
      <c r="X756" s="18"/>
      <c r="Y756" s="18"/>
      <c r="Z756" s="18"/>
      <c r="AA756" s="18"/>
      <c r="AB756" s="18"/>
      <c r="AC756" s="18"/>
      <c r="AD756" s="18"/>
      <c r="AE756" s="18"/>
      <c r="AF756" s="18"/>
      <c r="AG756" s="18"/>
    </row>
    <row r="757" spans="1:33" ht="16.5" customHeight="1" x14ac:dyDescent="0.3">
      <c r="A757" s="18"/>
      <c r="B757" s="18"/>
      <c r="C757" s="191"/>
      <c r="D757" s="191"/>
      <c r="E757" s="18"/>
      <c r="F757" s="18"/>
      <c r="G757" s="18"/>
      <c r="H757" s="18"/>
      <c r="I757" s="18"/>
      <c r="J757" s="18"/>
      <c r="K757" s="18"/>
      <c r="L757" s="18"/>
      <c r="M757" s="18"/>
      <c r="N757" s="18"/>
      <c r="O757" s="18"/>
      <c r="P757" s="18"/>
      <c r="Q757" s="18"/>
      <c r="R757" s="18"/>
      <c r="S757" s="18"/>
      <c r="T757" s="18"/>
      <c r="U757" s="18"/>
      <c r="V757" s="18"/>
      <c r="W757" s="18"/>
      <c r="X757" s="18"/>
      <c r="Y757" s="18"/>
      <c r="Z757" s="18"/>
      <c r="AA757" s="18"/>
      <c r="AB757" s="18"/>
      <c r="AC757" s="18"/>
      <c r="AD757" s="18"/>
      <c r="AE757" s="18"/>
      <c r="AF757" s="18"/>
      <c r="AG757" s="18"/>
    </row>
    <row r="758" spans="1:33" ht="16.5" customHeight="1" x14ac:dyDescent="0.3">
      <c r="A758" s="18"/>
      <c r="B758" s="18"/>
      <c r="C758" s="191"/>
      <c r="D758" s="191"/>
      <c r="E758" s="18"/>
      <c r="F758" s="18"/>
      <c r="G758" s="18"/>
      <c r="H758" s="18"/>
      <c r="I758" s="18"/>
      <c r="J758" s="18"/>
      <c r="K758" s="18"/>
      <c r="L758" s="18"/>
      <c r="M758" s="18"/>
      <c r="N758" s="18"/>
      <c r="O758" s="18"/>
      <c r="P758" s="18"/>
      <c r="Q758" s="18"/>
      <c r="R758" s="18"/>
      <c r="S758" s="18"/>
      <c r="T758" s="18"/>
      <c r="U758" s="18"/>
      <c r="V758" s="18"/>
      <c r="W758" s="18"/>
      <c r="X758" s="18"/>
      <c r="Y758" s="18"/>
      <c r="Z758" s="18"/>
      <c r="AA758" s="18"/>
      <c r="AB758" s="18"/>
      <c r="AC758" s="18"/>
      <c r="AD758" s="18"/>
      <c r="AE758" s="18"/>
      <c r="AF758" s="18"/>
      <c r="AG758" s="18"/>
    </row>
    <row r="759" spans="1:33" ht="16.5" customHeight="1" x14ac:dyDescent="0.3">
      <c r="A759" s="18"/>
      <c r="B759" s="18"/>
      <c r="C759" s="191"/>
      <c r="D759" s="191"/>
      <c r="E759" s="18"/>
      <c r="F759" s="18"/>
      <c r="G759" s="18"/>
      <c r="H759" s="18"/>
      <c r="I759" s="18"/>
      <c r="J759" s="18"/>
      <c r="K759" s="18"/>
      <c r="L759" s="18"/>
      <c r="M759" s="18"/>
      <c r="N759" s="18"/>
      <c r="O759" s="18"/>
      <c r="P759" s="18"/>
      <c r="Q759" s="18"/>
      <c r="R759" s="18"/>
      <c r="S759" s="18"/>
      <c r="T759" s="18"/>
      <c r="U759" s="18"/>
      <c r="V759" s="18"/>
      <c r="W759" s="18"/>
      <c r="X759" s="18"/>
      <c r="Y759" s="18"/>
      <c r="Z759" s="18"/>
      <c r="AA759" s="18"/>
      <c r="AB759" s="18"/>
      <c r="AC759" s="18"/>
      <c r="AD759" s="18"/>
      <c r="AE759" s="18"/>
      <c r="AF759" s="18"/>
      <c r="AG759" s="18"/>
    </row>
    <row r="760" spans="1:33" ht="16.5" customHeight="1" x14ac:dyDescent="0.3">
      <c r="A760" s="18"/>
      <c r="B760" s="18"/>
      <c r="C760" s="191"/>
      <c r="D760" s="191"/>
      <c r="E760" s="18"/>
      <c r="F760" s="18"/>
      <c r="G760" s="18"/>
      <c r="H760" s="18"/>
      <c r="I760" s="18"/>
      <c r="J760" s="18"/>
      <c r="K760" s="18"/>
      <c r="L760" s="18"/>
      <c r="M760" s="18"/>
      <c r="N760" s="18"/>
      <c r="O760" s="18"/>
      <c r="P760" s="18"/>
      <c r="Q760" s="18"/>
      <c r="R760" s="18"/>
      <c r="S760" s="18"/>
      <c r="T760" s="18"/>
      <c r="U760" s="18"/>
      <c r="V760" s="18"/>
      <c r="W760" s="18"/>
      <c r="X760" s="18"/>
      <c r="Y760" s="18"/>
      <c r="Z760" s="18"/>
      <c r="AA760" s="18"/>
      <c r="AB760" s="18"/>
      <c r="AC760" s="18"/>
      <c r="AD760" s="18"/>
      <c r="AE760" s="18"/>
      <c r="AF760" s="18"/>
      <c r="AG760" s="18"/>
    </row>
    <row r="761" spans="1:33" ht="16.5" customHeight="1" x14ac:dyDescent="0.3">
      <c r="A761" s="18"/>
      <c r="B761" s="18"/>
      <c r="C761" s="191"/>
      <c r="D761" s="191"/>
      <c r="E761" s="18"/>
      <c r="F761" s="18"/>
      <c r="G761" s="18"/>
      <c r="H761" s="18"/>
      <c r="I761" s="18"/>
      <c r="J761" s="18"/>
      <c r="K761" s="18"/>
      <c r="L761" s="18"/>
      <c r="M761" s="18"/>
      <c r="N761" s="18"/>
      <c r="O761" s="18"/>
      <c r="P761" s="18"/>
      <c r="Q761" s="18"/>
      <c r="R761" s="18"/>
      <c r="S761" s="18"/>
      <c r="T761" s="18"/>
      <c r="U761" s="18"/>
      <c r="V761" s="18"/>
      <c r="W761" s="18"/>
      <c r="X761" s="18"/>
      <c r="Y761" s="18"/>
      <c r="Z761" s="18"/>
      <c r="AA761" s="18"/>
      <c r="AB761" s="18"/>
      <c r="AC761" s="18"/>
      <c r="AD761" s="18"/>
      <c r="AE761" s="18"/>
      <c r="AF761" s="18"/>
      <c r="AG761" s="18"/>
    </row>
    <row r="762" spans="1:33" ht="16.5" customHeight="1" x14ac:dyDescent="0.3">
      <c r="A762" s="18"/>
      <c r="B762" s="18"/>
      <c r="C762" s="191"/>
      <c r="D762" s="191"/>
      <c r="E762" s="18"/>
      <c r="F762" s="18"/>
      <c r="G762" s="18"/>
      <c r="H762" s="18"/>
      <c r="I762" s="18"/>
      <c r="J762" s="18"/>
      <c r="K762" s="18"/>
      <c r="L762" s="18"/>
      <c r="M762" s="18"/>
      <c r="N762" s="18"/>
      <c r="O762" s="18"/>
      <c r="P762" s="18"/>
      <c r="Q762" s="18"/>
      <c r="R762" s="18"/>
      <c r="S762" s="18"/>
      <c r="T762" s="18"/>
      <c r="U762" s="18"/>
      <c r="V762" s="18"/>
      <c r="W762" s="18"/>
      <c r="X762" s="18"/>
      <c r="Y762" s="18"/>
      <c r="Z762" s="18"/>
      <c r="AA762" s="18"/>
      <c r="AB762" s="18"/>
      <c r="AC762" s="18"/>
      <c r="AD762" s="18"/>
      <c r="AE762" s="18"/>
      <c r="AF762" s="18"/>
      <c r="AG762" s="18"/>
    </row>
    <row r="763" spans="1:33" ht="16.5" customHeight="1" x14ac:dyDescent="0.3">
      <c r="A763" s="18"/>
      <c r="B763" s="18"/>
      <c r="C763" s="191"/>
      <c r="D763" s="191"/>
      <c r="E763" s="18"/>
      <c r="F763" s="18"/>
      <c r="G763" s="18"/>
      <c r="H763" s="18"/>
      <c r="I763" s="18"/>
      <c r="J763" s="18"/>
      <c r="K763" s="18"/>
      <c r="L763" s="18"/>
      <c r="M763" s="18"/>
      <c r="N763" s="18"/>
      <c r="O763" s="18"/>
      <c r="P763" s="18"/>
      <c r="Q763" s="18"/>
      <c r="R763" s="18"/>
      <c r="S763" s="18"/>
      <c r="T763" s="18"/>
      <c r="U763" s="18"/>
      <c r="V763" s="18"/>
      <c r="W763" s="18"/>
      <c r="X763" s="18"/>
      <c r="Y763" s="18"/>
      <c r="Z763" s="18"/>
      <c r="AA763" s="18"/>
      <c r="AB763" s="18"/>
      <c r="AC763" s="18"/>
      <c r="AD763" s="18"/>
      <c r="AE763" s="18"/>
      <c r="AF763" s="18"/>
      <c r="AG763" s="18"/>
    </row>
    <row r="764" spans="1:33" ht="16.5" customHeight="1" x14ac:dyDescent="0.3">
      <c r="A764" s="18"/>
      <c r="B764" s="18"/>
      <c r="C764" s="191"/>
      <c r="D764" s="191"/>
      <c r="E764" s="18"/>
      <c r="F764" s="18"/>
      <c r="G764" s="18"/>
      <c r="H764" s="18"/>
      <c r="I764" s="18"/>
      <c r="J764" s="18"/>
      <c r="K764" s="18"/>
      <c r="L764" s="18"/>
      <c r="M764" s="18"/>
      <c r="N764" s="18"/>
      <c r="O764" s="18"/>
      <c r="P764" s="18"/>
      <c r="Q764" s="18"/>
      <c r="R764" s="18"/>
      <c r="S764" s="18"/>
      <c r="T764" s="18"/>
      <c r="U764" s="18"/>
      <c r="V764" s="18"/>
      <c r="W764" s="18"/>
      <c r="X764" s="18"/>
      <c r="Y764" s="18"/>
      <c r="Z764" s="18"/>
      <c r="AA764" s="18"/>
      <c r="AB764" s="18"/>
      <c r="AC764" s="18"/>
      <c r="AD764" s="18"/>
      <c r="AE764" s="18"/>
      <c r="AF764" s="18"/>
      <c r="AG764" s="18"/>
    </row>
    <row r="765" spans="1:33" ht="16.5" customHeight="1" x14ac:dyDescent="0.3">
      <c r="A765" s="18"/>
      <c r="B765" s="18"/>
      <c r="C765" s="191"/>
      <c r="D765" s="191"/>
      <c r="E765" s="18"/>
      <c r="F765" s="18"/>
      <c r="G765" s="18"/>
      <c r="H765" s="18"/>
      <c r="I765" s="18"/>
      <c r="J765" s="18"/>
      <c r="K765" s="18"/>
      <c r="L765" s="18"/>
      <c r="M765" s="18"/>
      <c r="N765" s="18"/>
      <c r="O765" s="18"/>
      <c r="P765" s="18"/>
      <c r="Q765" s="18"/>
      <c r="R765" s="18"/>
      <c r="S765" s="18"/>
      <c r="T765" s="18"/>
      <c r="U765" s="18"/>
      <c r="V765" s="18"/>
      <c r="W765" s="18"/>
      <c r="X765" s="18"/>
      <c r="Y765" s="18"/>
      <c r="Z765" s="18"/>
      <c r="AA765" s="18"/>
      <c r="AB765" s="18"/>
      <c r="AC765" s="18"/>
      <c r="AD765" s="18"/>
      <c r="AE765" s="18"/>
      <c r="AF765" s="18"/>
      <c r="AG765" s="18"/>
    </row>
    <row r="766" spans="1:33" ht="16.5" customHeight="1" x14ac:dyDescent="0.3">
      <c r="A766" s="18"/>
      <c r="B766" s="18"/>
      <c r="C766" s="191"/>
      <c r="D766" s="191"/>
      <c r="E766" s="18"/>
      <c r="F766" s="18"/>
      <c r="G766" s="18"/>
      <c r="H766" s="18"/>
      <c r="I766" s="18"/>
      <c r="J766" s="18"/>
      <c r="K766" s="18"/>
      <c r="L766" s="18"/>
      <c r="M766" s="18"/>
      <c r="N766" s="18"/>
      <c r="O766" s="18"/>
      <c r="P766" s="18"/>
      <c r="Q766" s="18"/>
      <c r="R766" s="18"/>
      <c r="S766" s="18"/>
      <c r="T766" s="18"/>
      <c r="U766" s="18"/>
      <c r="V766" s="18"/>
      <c r="W766" s="18"/>
      <c r="X766" s="18"/>
      <c r="Y766" s="18"/>
      <c r="Z766" s="18"/>
      <c r="AA766" s="18"/>
      <c r="AB766" s="18"/>
      <c r="AC766" s="18"/>
      <c r="AD766" s="18"/>
      <c r="AE766" s="18"/>
      <c r="AF766" s="18"/>
      <c r="AG766" s="18"/>
    </row>
    <row r="767" spans="1:33" ht="16.5" customHeight="1" x14ac:dyDescent="0.3">
      <c r="A767" s="18"/>
      <c r="B767" s="18"/>
      <c r="C767" s="191"/>
      <c r="D767" s="191"/>
      <c r="E767" s="18"/>
      <c r="F767" s="18"/>
      <c r="G767" s="18"/>
      <c r="H767" s="18"/>
      <c r="I767" s="18"/>
      <c r="J767" s="18"/>
      <c r="K767" s="18"/>
      <c r="L767" s="18"/>
      <c r="M767" s="18"/>
      <c r="N767" s="18"/>
      <c r="O767" s="18"/>
      <c r="P767" s="18"/>
      <c r="Q767" s="18"/>
      <c r="R767" s="18"/>
      <c r="S767" s="18"/>
      <c r="T767" s="18"/>
      <c r="U767" s="18"/>
      <c r="V767" s="18"/>
      <c r="W767" s="18"/>
      <c r="X767" s="18"/>
      <c r="Y767" s="18"/>
      <c r="Z767" s="18"/>
      <c r="AA767" s="18"/>
      <c r="AB767" s="18"/>
      <c r="AC767" s="18"/>
      <c r="AD767" s="18"/>
      <c r="AE767" s="18"/>
      <c r="AF767" s="18"/>
      <c r="AG767" s="18"/>
    </row>
    <row r="768" spans="1:33" ht="16.5" customHeight="1" x14ac:dyDescent="0.3">
      <c r="A768" s="18"/>
      <c r="B768" s="18"/>
      <c r="C768" s="191"/>
      <c r="D768" s="191"/>
      <c r="E768" s="18"/>
      <c r="F768" s="18"/>
      <c r="G768" s="18"/>
      <c r="H768" s="18"/>
      <c r="I768" s="18"/>
      <c r="J768" s="18"/>
      <c r="K768" s="18"/>
      <c r="L768" s="18"/>
      <c r="M768" s="18"/>
      <c r="N768" s="18"/>
      <c r="O768" s="18"/>
      <c r="P768" s="18"/>
      <c r="Q768" s="18"/>
      <c r="R768" s="18"/>
      <c r="S768" s="18"/>
      <c r="T768" s="18"/>
      <c r="U768" s="18"/>
      <c r="V768" s="18"/>
      <c r="W768" s="18"/>
      <c r="X768" s="18"/>
      <c r="Y768" s="18"/>
      <c r="Z768" s="18"/>
      <c r="AA768" s="18"/>
      <c r="AB768" s="18"/>
      <c r="AC768" s="18"/>
      <c r="AD768" s="18"/>
      <c r="AE768" s="18"/>
      <c r="AF768" s="18"/>
      <c r="AG768" s="18"/>
    </row>
    <row r="769" spans="1:33" ht="16.5" customHeight="1" x14ac:dyDescent="0.3">
      <c r="A769" s="18"/>
      <c r="B769" s="18"/>
      <c r="C769" s="191"/>
      <c r="D769" s="191"/>
      <c r="E769" s="18"/>
      <c r="F769" s="18"/>
      <c r="G769" s="18"/>
      <c r="H769" s="18"/>
      <c r="I769" s="18"/>
      <c r="J769" s="18"/>
      <c r="K769" s="18"/>
      <c r="L769" s="18"/>
      <c r="M769" s="18"/>
      <c r="N769" s="18"/>
      <c r="O769" s="18"/>
      <c r="P769" s="18"/>
      <c r="Q769" s="18"/>
      <c r="R769" s="18"/>
      <c r="S769" s="18"/>
      <c r="T769" s="18"/>
      <c r="U769" s="18"/>
      <c r="V769" s="18"/>
      <c r="W769" s="18"/>
      <c r="X769" s="18"/>
      <c r="Y769" s="18"/>
      <c r="Z769" s="18"/>
      <c r="AA769" s="18"/>
      <c r="AB769" s="18"/>
      <c r="AC769" s="18"/>
      <c r="AD769" s="18"/>
      <c r="AE769" s="18"/>
      <c r="AF769" s="18"/>
      <c r="AG769" s="18"/>
    </row>
    <row r="770" spans="1:33" ht="16.5" customHeight="1" x14ac:dyDescent="0.3">
      <c r="A770" s="18"/>
      <c r="B770" s="18"/>
      <c r="C770" s="191"/>
      <c r="D770" s="191"/>
      <c r="E770" s="18"/>
      <c r="F770" s="18"/>
      <c r="G770" s="18"/>
      <c r="H770" s="18"/>
      <c r="I770" s="18"/>
      <c r="J770" s="18"/>
      <c r="K770" s="18"/>
      <c r="L770" s="18"/>
      <c r="M770" s="18"/>
      <c r="N770" s="18"/>
      <c r="O770" s="18"/>
      <c r="P770" s="18"/>
      <c r="Q770" s="18"/>
      <c r="R770" s="18"/>
      <c r="S770" s="18"/>
      <c r="T770" s="18"/>
      <c r="U770" s="18"/>
      <c r="V770" s="18"/>
      <c r="W770" s="18"/>
      <c r="X770" s="18"/>
      <c r="Y770" s="18"/>
      <c r="Z770" s="18"/>
      <c r="AA770" s="18"/>
      <c r="AB770" s="18"/>
      <c r="AC770" s="18"/>
      <c r="AD770" s="18"/>
      <c r="AE770" s="18"/>
      <c r="AF770" s="18"/>
      <c r="AG770" s="18"/>
    </row>
    <row r="771" spans="1:33" ht="16.5" customHeight="1" x14ac:dyDescent="0.3">
      <c r="A771" s="18"/>
      <c r="B771" s="18"/>
      <c r="C771" s="191"/>
      <c r="D771" s="191"/>
      <c r="E771" s="18"/>
      <c r="F771" s="18"/>
      <c r="G771" s="18"/>
      <c r="H771" s="18"/>
      <c r="I771" s="18"/>
      <c r="J771" s="18"/>
      <c r="K771" s="18"/>
      <c r="L771" s="18"/>
      <c r="M771" s="18"/>
      <c r="N771" s="18"/>
      <c r="O771" s="18"/>
      <c r="P771" s="18"/>
      <c r="Q771" s="18"/>
      <c r="R771" s="18"/>
      <c r="S771" s="18"/>
      <c r="T771" s="18"/>
      <c r="U771" s="18"/>
      <c r="V771" s="18"/>
      <c r="W771" s="18"/>
      <c r="X771" s="18"/>
      <c r="Y771" s="18"/>
      <c r="Z771" s="18"/>
      <c r="AA771" s="18"/>
      <c r="AB771" s="18"/>
      <c r="AC771" s="18"/>
      <c r="AD771" s="18"/>
      <c r="AE771" s="18"/>
      <c r="AF771" s="18"/>
      <c r="AG771" s="18"/>
    </row>
    <row r="772" spans="1:33" ht="16.5" customHeight="1" x14ac:dyDescent="0.3">
      <c r="A772" s="18"/>
      <c r="B772" s="18"/>
      <c r="C772" s="191"/>
      <c r="D772" s="191"/>
      <c r="E772" s="18"/>
      <c r="F772" s="18"/>
      <c r="G772" s="18"/>
      <c r="H772" s="18"/>
      <c r="I772" s="18"/>
      <c r="J772" s="18"/>
      <c r="K772" s="18"/>
      <c r="L772" s="18"/>
      <c r="M772" s="18"/>
      <c r="N772" s="18"/>
      <c r="O772" s="18"/>
      <c r="P772" s="18"/>
      <c r="Q772" s="18"/>
      <c r="R772" s="18"/>
      <c r="S772" s="18"/>
      <c r="T772" s="18"/>
      <c r="U772" s="18"/>
      <c r="V772" s="18"/>
      <c r="W772" s="18"/>
      <c r="X772" s="18"/>
      <c r="Y772" s="18"/>
      <c r="Z772" s="18"/>
      <c r="AA772" s="18"/>
      <c r="AB772" s="18"/>
      <c r="AC772" s="18"/>
      <c r="AD772" s="18"/>
      <c r="AE772" s="18"/>
      <c r="AF772" s="18"/>
      <c r="AG772" s="18"/>
    </row>
    <row r="773" spans="1:33" ht="16.5" customHeight="1" x14ac:dyDescent="0.3">
      <c r="A773" s="18"/>
      <c r="B773" s="18"/>
      <c r="C773" s="191"/>
      <c r="D773" s="191"/>
      <c r="E773" s="18"/>
      <c r="F773" s="18"/>
      <c r="G773" s="18"/>
      <c r="H773" s="18"/>
      <c r="I773" s="18"/>
      <c r="J773" s="18"/>
      <c r="K773" s="18"/>
      <c r="L773" s="18"/>
      <c r="M773" s="18"/>
      <c r="N773" s="18"/>
      <c r="O773" s="18"/>
      <c r="P773" s="18"/>
      <c r="Q773" s="18"/>
      <c r="R773" s="18"/>
      <c r="S773" s="18"/>
      <c r="T773" s="18"/>
      <c r="U773" s="18"/>
      <c r="V773" s="18"/>
      <c r="W773" s="18"/>
      <c r="X773" s="18"/>
      <c r="Y773" s="18"/>
      <c r="Z773" s="18"/>
      <c r="AA773" s="18"/>
      <c r="AB773" s="18"/>
      <c r="AC773" s="18"/>
      <c r="AD773" s="18"/>
      <c r="AE773" s="18"/>
      <c r="AF773" s="18"/>
      <c r="AG773" s="18"/>
    </row>
    <row r="774" spans="1:33" ht="16.5" customHeight="1" x14ac:dyDescent="0.3">
      <c r="A774" s="18"/>
      <c r="B774" s="18"/>
      <c r="C774" s="191"/>
      <c r="D774" s="191"/>
      <c r="E774" s="18"/>
      <c r="F774" s="18"/>
      <c r="G774" s="18"/>
      <c r="H774" s="18"/>
      <c r="I774" s="18"/>
      <c r="J774" s="18"/>
      <c r="K774" s="18"/>
      <c r="L774" s="18"/>
      <c r="M774" s="18"/>
      <c r="N774" s="18"/>
      <c r="O774" s="18"/>
      <c r="P774" s="18"/>
      <c r="Q774" s="18"/>
      <c r="R774" s="18"/>
      <c r="S774" s="18"/>
      <c r="T774" s="18"/>
      <c r="U774" s="18"/>
      <c r="V774" s="18"/>
      <c r="W774" s="18"/>
      <c r="X774" s="18"/>
      <c r="Y774" s="18"/>
      <c r="Z774" s="18"/>
      <c r="AA774" s="18"/>
      <c r="AB774" s="18"/>
      <c r="AC774" s="18"/>
      <c r="AD774" s="18"/>
      <c r="AE774" s="18"/>
      <c r="AF774" s="18"/>
      <c r="AG774" s="18"/>
    </row>
    <row r="775" spans="1:33" ht="16.5" customHeight="1" x14ac:dyDescent="0.3">
      <c r="A775" s="18"/>
      <c r="B775" s="18"/>
      <c r="C775" s="191"/>
      <c r="D775" s="191"/>
      <c r="E775" s="18"/>
      <c r="F775" s="18"/>
      <c r="G775" s="18"/>
      <c r="H775" s="18"/>
      <c r="I775" s="18"/>
      <c r="J775" s="18"/>
      <c r="K775" s="18"/>
      <c r="L775" s="18"/>
      <c r="M775" s="18"/>
      <c r="N775" s="18"/>
      <c r="O775" s="18"/>
      <c r="P775" s="18"/>
      <c r="Q775" s="18"/>
      <c r="R775" s="18"/>
      <c r="S775" s="18"/>
      <c r="T775" s="18"/>
      <c r="U775" s="18"/>
      <c r="V775" s="18"/>
      <c r="W775" s="18"/>
      <c r="X775" s="18"/>
      <c r="Y775" s="18"/>
      <c r="Z775" s="18"/>
      <c r="AA775" s="18"/>
      <c r="AB775" s="18"/>
      <c r="AC775" s="18"/>
      <c r="AD775" s="18"/>
      <c r="AE775" s="18"/>
      <c r="AF775" s="18"/>
      <c r="AG775" s="18"/>
    </row>
    <row r="776" spans="1:33" ht="16.5" customHeight="1" x14ac:dyDescent="0.3">
      <c r="A776" s="18"/>
      <c r="B776" s="18"/>
      <c r="C776" s="191"/>
      <c r="D776" s="191"/>
      <c r="E776" s="18"/>
      <c r="F776" s="18"/>
      <c r="G776" s="18"/>
      <c r="H776" s="18"/>
      <c r="I776" s="18"/>
      <c r="J776" s="18"/>
      <c r="K776" s="18"/>
      <c r="L776" s="18"/>
      <c r="M776" s="18"/>
      <c r="N776" s="18"/>
      <c r="O776" s="18"/>
      <c r="P776" s="18"/>
      <c r="Q776" s="18"/>
      <c r="R776" s="18"/>
      <c r="S776" s="18"/>
      <c r="T776" s="18"/>
      <c r="U776" s="18"/>
      <c r="V776" s="18"/>
      <c r="W776" s="18"/>
      <c r="X776" s="18"/>
      <c r="Y776" s="18"/>
      <c r="Z776" s="18"/>
      <c r="AA776" s="18"/>
      <c r="AB776" s="18"/>
      <c r="AC776" s="18"/>
      <c r="AD776" s="18"/>
      <c r="AE776" s="18"/>
      <c r="AF776" s="18"/>
      <c r="AG776" s="18"/>
    </row>
    <row r="777" spans="1:33" ht="16.5" customHeight="1" x14ac:dyDescent="0.3">
      <c r="A777" s="18"/>
      <c r="B777" s="18"/>
      <c r="C777" s="191"/>
      <c r="D777" s="191"/>
      <c r="E777" s="18"/>
      <c r="F777" s="18"/>
      <c r="G777" s="18"/>
      <c r="H777" s="18"/>
      <c r="I777" s="18"/>
      <c r="J777" s="18"/>
      <c r="K777" s="18"/>
      <c r="L777" s="18"/>
      <c r="M777" s="18"/>
      <c r="N777" s="18"/>
      <c r="O777" s="18"/>
      <c r="P777" s="18"/>
      <c r="Q777" s="18"/>
      <c r="R777" s="18"/>
      <c r="S777" s="18"/>
      <c r="T777" s="18"/>
      <c r="U777" s="18"/>
      <c r="V777" s="18"/>
      <c r="W777" s="18"/>
      <c r="X777" s="18"/>
      <c r="Y777" s="18"/>
      <c r="Z777" s="18"/>
      <c r="AA777" s="18"/>
      <c r="AB777" s="18"/>
      <c r="AC777" s="18"/>
      <c r="AD777" s="18"/>
      <c r="AE777" s="18"/>
      <c r="AF777" s="18"/>
      <c r="AG777" s="18"/>
    </row>
    <row r="778" spans="1:33" ht="16.5" customHeight="1" x14ac:dyDescent="0.3">
      <c r="A778" s="18"/>
      <c r="B778" s="18"/>
      <c r="C778" s="191"/>
      <c r="D778" s="191"/>
      <c r="E778" s="18"/>
      <c r="F778" s="18"/>
      <c r="G778" s="18"/>
      <c r="H778" s="18"/>
      <c r="I778" s="18"/>
      <c r="J778" s="18"/>
      <c r="K778" s="18"/>
      <c r="L778" s="18"/>
      <c r="M778" s="18"/>
      <c r="N778" s="18"/>
      <c r="O778" s="18"/>
      <c r="P778" s="18"/>
      <c r="Q778" s="18"/>
      <c r="R778" s="18"/>
      <c r="S778" s="18"/>
      <c r="T778" s="18"/>
      <c r="U778" s="18"/>
      <c r="V778" s="18"/>
      <c r="W778" s="18"/>
      <c r="X778" s="18"/>
      <c r="Y778" s="18"/>
      <c r="Z778" s="18"/>
      <c r="AA778" s="18"/>
      <c r="AB778" s="18"/>
      <c r="AC778" s="18"/>
      <c r="AD778" s="18"/>
      <c r="AE778" s="18"/>
      <c r="AF778" s="18"/>
      <c r="AG778" s="18"/>
    </row>
    <row r="779" spans="1:33" ht="16.5" customHeight="1" x14ac:dyDescent="0.3">
      <c r="A779" s="18"/>
      <c r="B779" s="18"/>
      <c r="C779" s="191"/>
      <c r="D779" s="191"/>
      <c r="E779" s="18"/>
      <c r="F779" s="18"/>
      <c r="G779" s="18"/>
      <c r="H779" s="18"/>
      <c r="I779" s="18"/>
      <c r="J779" s="18"/>
      <c r="K779" s="18"/>
      <c r="L779" s="18"/>
      <c r="M779" s="18"/>
      <c r="N779" s="18"/>
      <c r="O779" s="18"/>
      <c r="P779" s="18"/>
      <c r="Q779" s="18"/>
      <c r="R779" s="18"/>
      <c r="S779" s="18"/>
      <c r="T779" s="18"/>
      <c r="U779" s="18"/>
      <c r="V779" s="18"/>
      <c r="W779" s="18"/>
      <c r="X779" s="18"/>
      <c r="Y779" s="18"/>
      <c r="Z779" s="18"/>
      <c r="AA779" s="18"/>
      <c r="AB779" s="18"/>
      <c r="AC779" s="18"/>
      <c r="AD779" s="18"/>
      <c r="AE779" s="18"/>
      <c r="AF779" s="18"/>
      <c r="AG779" s="18"/>
    </row>
    <row r="780" spans="1:33" ht="16.5" customHeight="1" x14ac:dyDescent="0.3">
      <c r="A780" s="18"/>
      <c r="B780" s="18"/>
      <c r="C780" s="191"/>
      <c r="D780" s="191"/>
      <c r="E780" s="18"/>
      <c r="F780" s="18"/>
      <c r="G780" s="18"/>
      <c r="H780" s="18"/>
      <c r="I780" s="18"/>
      <c r="J780" s="18"/>
      <c r="K780" s="18"/>
      <c r="L780" s="18"/>
      <c r="M780" s="18"/>
      <c r="N780" s="18"/>
      <c r="O780" s="18"/>
      <c r="P780" s="18"/>
      <c r="Q780" s="18"/>
      <c r="R780" s="18"/>
      <c r="S780" s="18"/>
      <c r="T780" s="18"/>
      <c r="U780" s="18"/>
      <c r="V780" s="18"/>
      <c r="W780" s="18"/>
      <c r="X780" s="18"/>
      <c r="Y780" s="18"/>
      <c r="Z780" s="18"/>
      <c r="AA780" s="18"/>
      <c r="AB780" s="18"/>
      <c r="AC780" s="18"/>
      <c r="AD780" s="18"/>
      <c r="AE780" s="18"/>
      <c r="AF780" s="18"/>
      <c r="AG780" s="18"/>
    </row>
    <row r="781" spans="1:33" ht="16.5" customHeight="1" x14ac:dyDescent="0.3">
      <c r="A781" s="18"/>
      <c r="B781" s="18"/>
      <c r="C781" s="191"/>
      <c r="D781" s="191"/>
      <c r="E781" s="18"/>
      <c r="F781" s="18"/>
      <c r="G781" s="18"/>
      <c r="H781" s="18"/>
      <c r="I781" s="18"/>
      <c r="J781" s="18"/>
      <c r="K781" s="18"/>
      <c r="L781" s="18"/>
      <c r="M781" s="18"/>
      <c r="N781" s="18"/>
      <c r="O781" s="18"/>
      <c r="P781" s="18"/>
      <c r="Q781" s="18"/>
      <c r="R781" s="18"/>
      <c r="S781" s="18"/>
      <c r="T781" s="18"/>
      <c r="U781" s="18"/>
      <c r="V781" s="18"/>
      <c r="W781" s="18"/>
      <c r="X781" s="18"/>
      <c r="Y781" s="18"/>
      <c r="Z781" s="18"/>
      <c r="AA781" s="18"/>
      <c r="AB781" s="18"/>
      <c r="AC781" s="18"/>
      <c r="AD781" s="18"/>
      <c r="AE781" s="18"/>
      <c r="AF781" s="18"/>
      <c r="AG781" s="18"/>
    </row>
    <row r="782" spans="1:33" ht="16.5" customHeight="1" x14ac:dyDescent="0.3">
      <c r="A782" s="18"/>
      <c r="B782" s="18"/>
      <c r="C782" s="191"/>
      <c r="D782" s="191"/>
      <c r="E782" s="18"/>
      <c r="F782" s="18"/>
      <c r="G782" s="18"/>
      <c r="H782" s="18"/>
      <c r="I782" s="18"/>
      <c r="J782" s="18"/>
      <c r="K782" s="18"/>
      <c r="L782" s="18"/>
      <c r="M782" s="18"/>
      <c r="N782" s="18"/>
      <c r="O782" s="18"/>
      <c r="P782" s="18"/>
      <c r="Q782" s="18"/>
      <c r="R782" s="18"/>
      <c r="S782" s="18"/>
      <c r="T782" s="18"/>
      <c r="U782" s="18"/>
      <c r="V782" s="18"/>
      <c r="W782" s="18"/>
      <c r="X782" s="18"/>
      <c r="Y782" s="18"/>
      <c r="Z782" s="18"/>
      <c r="AA782" s="18"/>
      <c r="AB782" s="18"/>
      <c r="AC782" s="18"/>
      <c r="AD782" s="18"/>
      <c r="AE782" s="18"/>
      <c r="AF782" s="18"/>
      <c r="AG782" s="18"/>
    </row>
    <row r="783" spans="1:33" ht="16.5" customHeight="1" x14ac:dyDescent="0.3">
      <c r="A783" s="18"/>
      <c r="B783" s="18"/>
      <c r="C783" s="191"/>
      <c r="D783" s="191"/>
      <c r="E783" s="18"/>
      <c r="F783" s="18"/>
      <c r="G783" s="18"/>
      <c r="H783" s="18"/>
      <c r="I783" s="18"/>
      <c r="J783" s="18"/>
      <c r="K783" s="18"/>
      <c r="L783" s="18"/>
      <c r="M783" s="18"/>
      <c r="N783" s="18"/>
      <c r="O783" s="18"/>
      <c r="P783" s="18"/>
      <c r="Q783" s="18"/>
      <c r="R783" s="18"/>
      <c r="S783" s="18"/>
      <c r="T783" s="18"/>
      <c r="U783" s="18"/>
      <c r="V783" s="18"/>
      <c r="W783" s="18"/>
      <c r="X783" s="18"/>
      <c r="Y783" s="18"/>
      <c r="Z783" s="18"/>
      <c r="AA783" s="18"/>
      <c r="AB783" s="18"/>
      <c r="AC783" s="18"/>
      <c r="AD783" s="18"/>
      <c r="AE783" s="18"/>
      <c r="AF783" s="18"/>
      <c r="AG783" s="18"/>
    </row>
    <row r="784" spans="1:33" ht="16.5" customHeight="1" x14ac:dyDescent="0.3">
      <c r="A784" s="18"/>
      <c r="B784" s="18"/>
      <c r="C784" s="191"/>
      <c r="D784" s="191"/>
      <c r="E784" s="18"/>
      <c r="F784" s="18"/>
      <c r="G784" s="18"/>
      <c r="H784" s="18"/>
      <c r="I784" s="18"/>
      <c r="J784" s="18"/>
      <c r="K784" s="18"/>
      <c r="L784" s="18"/>
      <c r="M784" s="18"/>
      <c r="N784" s="18"/>
      <c r="O784" s="18"/>
      <c r="P784" s="18"/>
      <c r="Q784" s="18"/>
      <c r="R784" s="18"/>
      <c r="S784" s="18"/>
      <c r="T784" s="18"/>
      <c r="U784" s="18"/>
      <c r="V784" s="18"/>
      <c r="W784" s="18"/>
      <c r="X784" s="18"/>
      <c r="Y784" s="18"/>
      <c r="Z784" s="18"/>
      <c r="AA784" s="18"/>
      <c r="AB784" s="18"/>
      <c r="AC784" s="18"/>
      <c r="AD784" s="18"/>
      <c r="AE784" s="18"/>
      <c r="AF784" s="18"/>
      <c r="AG784" s="18"/>
    </row>
    <row r="785" spans="1:33" ht="16.5" customHeight="1" x14ac:dyDescent="0.3">
      <c r="A785" s="18"/>
      <c r="B785" s="18"/>
      <c r="C785" s="191"/>
      <c r="D785" s="191"/>
      <c r="E785" s="18"/>
      <c r="F785" s="18"/>
      <c r="G785" s="18"/>
      <c r="H785" s="18"/>
      <c r="I785" s="18"/>
      <c r="J785" s="18"/>
      <c r="K785" s="18"/>
      <c r="L785" s="18"/>
      <c r="M785" s="18"/>
      <c r="N785" s="18"/>
      <c r="O785" s="18"/>
      <c r="P785" s="18"/>
      <c r="Q785" s="18"/>
      <c r="R785" s="18"/>
      <c r="S785" s="18"/>
      <c r="T785" s="18"/>
      <c r="U785" s="18"/>
      <c r="V785" s="18"/>
      <c r="W785" s="18"/>
      <c r="X785" s="18"/>
      <c r="Y785" s="18"/>
      <c r="Z785" s="18"/>
      <c r="AA785" s="18"/>
      <c r="AB785" s="18"/>
      <c r="AC785" s="18"/>
      <c r="AD785" s="18"/>
      <c r="AE785" s="18"/>
      <c r="AF785" s="18"/>
      <c r="AG785" s="18"/>
    </row>
    <row r="786" spans="1:33" ht="16.5" customHeight="1" x14ac:dyDescent="0.3">
      <c r="A786" s="18"/>
      <c r="B786" s="18"/>
      <c r="C786" s="191"/>
      <c r="D786" s="191"/>
      <c r="E786" s="18"/>
      <c r="F786" s="18"/>
      <c r="G786" s="18"/>
      <c r="H786" s="18"/>
      <c r="I786" s="18"/>
      <c r="J786" s="18"/>
      <c r="K786" s="18"/>
      <c r="L786" s="18"/>
      <c r="M786" s="18"/>
      <c r="N786" s="18"/>
      <c r="O786" s="18"/>
      <c r="P786" s="18"/>
      <c r="Q786" s="18"/>
      <c r="R786" s="18"/>
      <c r="S786" s="18"/>
      <c r="T786" s="18"/>
      <c r="U786" s="18"/>
      <c r="V786" s="18"/>
      <c r="W786" s="18"/>
      <c r="X786" s="18"/>
      <c r="Y786" s="18"/>
      <c r="Z786" s="18"/>
      <c r="AA786" s="18"/>
      <c r="AB786" s="18"/>
      <c r="AC786" s="18"/>
      <c r="AD786" s="18"/>
      <c r="AE786" s="18"/>
      <c r="AF786" s="18"/>
      <c r="AG786" s="18"/>
    </row>
    <row r="787" spans="1:33" ht="16.5" customHeight="1" x14ac:dyDescent="0.3">
      <c r="A787" s="18"/>
      <c r="B787" s="18"/>
      <c r="C787" s="191"/>
      <c r="D787" s="191"/>
      <c r="E787" s="18"/>
      <c r="F787" s="18"/>
      <c r="G787" s="18"/>
      <c r="H787" s="18"/>
      <c r="I787" s="18"/>
      <c r="J787" s="18"/>
      <c r="K787" s="18"/>
      <c r="L787" s="18"/>
      <c r="M787" s="18"/>
      <c r="N787" s="18"/>
      <c r="O787" s="18"/>
      <c r="P787" s="18"/>
      <c r="Q787" s="18"/>
      <c r="R787" s="18"/>
      <c r="S787" s="18"/>
      <c r="T787" s="18"/>
      <c r="U787" s="18"/>
      <c r="V787" s="18"/>
      <c r="W787" s="18"/>
      <c r="X787" s="18"/>
      <c r="Y787" s="18"/>
      <c r="Z787" s="18"/>
      <c r="AA787" s="18"/>
      <c r="AB787" s="18"/>
      <c r="AC787" s="18"/>
      <c r="AD787" s="18"/>
      <c r="AE787" s="18"/>
      <c r="AF787" s="18"/>
      <c r="AG787" s="18"/>
    </row>
    <row r="788" spans="1:33" ht="16.5" customHeight="1" x14ac:dyDescent="0.3">
      <c r="A788" s="18"/>
      <c r="B788" s="18"/>
      <c r="C788" s="191"/>
      <c r="D788" s="191"/>
      <c r="E788" s="18"/>
      <c r="F788" s="18"/>
      <c r="G788" s="18"/>
      <c r="H788" s="18"/>
      <c r="I788" s="18"/>
      <c r="J788" s="18"/>
      <c r="K788" s="18"/>
      <c r="L788" s="18"/>
      <c r="M788" s="18"/>
      <c r="N788" s="18"/>
      <c r="O788" s="18"/>
      <c r="P788" s="18"/>
      <c r="Q788" s="18"/>
      <c r="R788" s="18"/>
      <c r="S788" s="18"/>
      <c r="T788" s="18"/>
      <c r="U788" s="18"/>
      <c r="V788" s="18"/>
      <c r="W788" s="18"/>
      <c r="X788" s="18"/>
      <c r="Y788" s="18"/>
      <c r="Z788" s="18"/>
      <c r="AA788" s="18"/>
      <c r="AB788" s="18"/>
      <c r="AC788" s="18"/>
      <c r="AD788" s="18"/>
      <c r="AE788" s="18"/>
      <c r="AF788" s="18"/>
      <c r="AG788" s="18"/>
    </row>
    <row r="789" spans="1:33" ht="16.5" customHeight="1" x14ac:dyDescent="0.3">
      <c r="A789" s="18"/>
      <c r="B789" s="18"/>
      <c r="C789" s="191"/>
      <c r="D789" s="191"/>
      <c r="E789" s="18"/>
      <c r="F789" s="18"/>
      <c r="G789" s="18"/>
      <c r="H789" s="18"/>
      <c r="I789" s="18"/>
      <c r="J789" s="18"/>
      <c r="K789" s="18"/>
      <c r="L789" s="18"/>
      <c r="M789" s="18"/>
      <c r="N789" s="18"/>
      <c r="O789" s="18"/>
      <c r="P789" s="18"/>
      <c r="Q789" s="18"/>
      <c r="R789" s="18"/>
      <c r="S789" s="18"/>
      <c r="T789" s="18"/>
      <c r="U789" s="18"/>
      <c r="V789" s="18"/>
      <c r="W789" s="18"/>
      <c r="X789" s="18"/>
      <c r="Y789" s="18"/>
      <c r="Z789" s="18"/>
      <c r="AA789" s="18"/>
      <c r="AB789" s="18"/>
      <c r="AC789" s="18"/>
      <c r="AD789" s="18"/>
      <c r="AE789" s="18"/>
      <c r="AF789" s="18"/>
      <c r="AG789" s="18"/>
    </row>
    <row r="790" spans="1:33" ht="16.5" customHeight="1" x14ac:dyDescent="0.3">
      <c r="A790" s="18"/>
      <c r="B790" s="18"/>
      <c r="C790" s="191"/>
      <c r="D790" s="191"/>
      <c r="E790" s="18"/>
      <c r="F790" s="18"/>
      <c r="G790" s="18"/>
      <c r="H790" s="18"/>
      <c r="I790" s="18"/>
      <c r="J790" s="18"/>
      <c r="K790" s="18"/>
      <c r="L790" s="18"/>
      <c r="M790" s="18"/>
      <c r="N790" s="18"/>
      <c r="O790" s="18"/>
      <c r="P790" s="18"/>
      <c r="Q790" s="18"/>
      <c r="R790" s="18"/>
      <c r="S790" s="18"/>
      <c r="T790" s="18"/>
      <c r="U790" s="18"/>
      <c r="V790" s="18"/>
      <c r="W790" s="18"/>
      <c r="X790" s="18"/>
      <c r="Y790" s="18"/>
      <c r="Z790" s="18"/>
      <c r="AA790" s="18"/>
      <c r="AB790" s="18"/>
      <c r="AC790" s="18"/>
      <c r="AD790" s="18"/>
      <c r="AE790" s="18"/>
      <c r="AF790" s="18"/>
      <c r="AG790" s="18"/>
    </row>
    <row r="791" spans="1:33" ht="16.5" customHeight="1" x14ac:dyDescent="0.3">
      <c r="A791" s="18"/>
      <c r="B791" s="18"/>
      <c r="C791" s="191"/>
      <c r="D791" s="191"/>
      <c r="E791" s="18"/>
      <c r="F791" s="18"/>
      <c r="G791" s="18"/>
      <c r="H791" s="18"/>
      <c r="I791" s="18"/>
      <c r="J791" s="18"/>
      <c r="K791" s="18"/>
      <c r="L791" s="18"/>
      <c r="M791" s="18"/>
      <c r="N791" s="18"/>
      <c r="O791" s="18"/>
      <c r="P791" s="18"/>
      <c r="Q791" s="18"/>
      <c r="R791" s="18"/>
      <c r="S791" s="18"/>
      <c r="T791" s="18"/>
      <c r="U791" s="18"/>
      <c r="V791" s="18"/>
      <c r="W791" s="18"/>
      <c r="X791" s="18"/>
      <c r="Y791" s="18"/>
      <c r="Z791" s="18"/>
      <c r="AA791" s="18"/>
      <c r="AB791" s="18"/>
      <c r="AC791" s="18"/>
      <c r="AD791" s="18"/>
      <c r="AE791" s="18"/>
      <c r="AF791" s="18"/>
      <c r="AG791" s="18"/>
    </row>
    <row r="792" spans="1:33" ht="16.5" customHeight="1" x14ac:dyDescent="0.3">
      <c r="A792" s="18"/>
      <c r="B792" s="18"/>
      <c r="C792" s="191"/>
      <c r="D792" s="191"/>
      <c r="E792" s="18"/>
      <c r="F792" s="18"/>
      <c r="G792" s="18"/>
      <c r="H792" s="18"/>
      <c r="I792" s="18"/>
      <c r="J792" s="18"/>
      <c r="K792" s="18"/>
      <c r="L792" s="18"/>
      <c r="M792" s="18"/>
      <c r="N792" s="18"/>
      <c r="O792" s="18"/>
      <c r="P792" s="18"/>
      <c r="Q792" s="18"/>
      <c r="R792" s="18"/>
      <c r="S792" s="18"/>
      <c r="T792" s="18"/>
      <c r="U792" s="18"/>
      <c r="V792" s="18"/>
      <c r="W792" s="18"/>
      <c r="X792" s="18"/>
      <c r="Y792" s="18"/>
      <c r="Z792" s="18"/>
      <c r="AA792" s="18"/>
      <c r="AB792" s="18"/>
      <c r="AC792" s="18"/>
      <c r="AD792" s="18"/>
      <c r="AE792" s="18"/>
      <c r="AF792" s="18"/>
      <c r="AG792" s="18"/>
    </row>
    <row r="793" spans="1:33" ht="16.5" customHeight="1" x14ac:dyDescent="0.3">
      <c r="A793" s="18"/>
      <c r="B793" s="18"/>
      <c r="C793" s="191"/>
      <c r="D793" s="191"/>
      <c r="E793" s="18"/>
      <c r="F793" s="18"/>
      <c r="G793" s="18"/>
      <c r="H793" s="18"/>
      <c r="I793" s="18"/>
      <c r="J793" s="18"/>
      <c r="K793" s="18"/>
      <c r="L793" s="18"/>
      <c r="M793" s="18"/>
      <c r="N793" s="18"/>
      <c r="O793" s="18"/>
      <c r="P793" s="18"/>
      <c r="Q793" s="18"/>
      <c r="R793" s="18"/>
      <c r="S793" s="18"/>
      <c r="T793" s="18"/>
      <c r="U793" s="18"/>
      <c r="V793" s="18"/>
      <c r="W793" s="18"/>
      <c r="X793" s="18"/>
      <c r="Y793" s="18"/>
      <c r="Z793" s="18"/>
      <c r="AA793" s="18"/>
      <c r="AB793" s="18"/>
      <c r="AC793" s="18"/>
      <c r="AD793" s="18"/>
      <c r="AE793" s="18"/>
      <c r="AF793" s="18"/>
      <c r="AG793" s="18"/>
    </row>
    <row r="794" spans="1:33" ht="16.5" customHeight="1" x14ac:dyDescent="0.3">
      <c r="A794" s="18"/>
      <c r="B794" s="18"/>
      <c r="C794" s="191"/>
      <c r="D794" s="191"/>
      <c r="E794" s="18"/>
      <c r="F794" s="18"/>
      <c r="G794" s="18"/>
      <c r="H794" s="18"/>
      <c r="I794" s="18"/>
      <c r="J794" s="18"/>
      <c r="K794" s="18"/>
      <c r="L794" s="18"/>
      <c r="M794" s="18"/>
      <c r="N794" s="18"/>
      <c r="O794" s="18"/>
      <c r="P794" s="18"/>
      <c r="Q794" s="18"/>
      <c r="R794" s="18"/>
      <c r="S794" s="18"/>
      <c r="T794" s="18"/>
      <c r="U794" s="18"/>
      <c r="V794" s="18"/>
      <c r="W794" s="18"/>
      <c r="X794" s="18"/>
      <c r="Y794" s="18"/>
      <c r="Z794" s="18"/>
      <c r="AA794" s="18"/>
      <c r="AB794" s="18"/>
      <c r="AC794" s="18"/>
      <c r="AD794" s="18"/>
      <c r="AE794" s="18"/>
      <c r="AF794" s="18"/>
      <c r="AG794" s="18"/>
    </row>
    <row r="795" spans="1:33" ht="16.5" customHeight="1" x14ac:dyDescent="0.3">
      <c r="A795" s="18"/>
      <c r="B795" s="18"/>
      <c r="C795" s="191"/>
      <c r="D795" s="191"/>
      <c r="E795" s="18"/>
      <c r="F795" s="18"/>
      <c r="G795" s="18"/>
      <c r="H795" s="18"/>
      <c r="I795" s="18"/>
      <c r="J795" s="18"/>
      <c r="K795" s="18"/>
      <c r="L795" s="18"/>
      <c r="M795" s="18"/>
      <c r="N795" s="18"/>
      <c r="O795" s="18"/>
      <c r="P795" s="18"/>
      <c r="Q795" s="18"/>
      <c r="R795" s="18"/>
      <c r="S795" s="18"/>
      <c r="T795" s="18"/>
      <c r="U795" s="18"/>
      <c r="V795" s="18"/>
      <c r="W795" s="18"/>
      <c r="X795" s="18"/>
      <c r="Y795" s="18"/>
      <c r="Z795" s="18"/>
      <c r="AA795" s="18"/>
      <c r="AB795" s="18"/>
      <c r="AC795" s="18"/>
      <c r="AD795" s="18"/>
      <c r="AE795" s="18"/>
      <c r="AF795" s="18"/>
      <c r="AG795" s="18"/>
    </row>
    <row r="796" spans="1:33" ht="16.5" customHeight="1" x14ac:dyDescent="0.3">
      <c r="A796" s="18"/>
      <c r="B796" s="18"/>
      <c r="C796" s="191"/>
      <c r="D796" s="191"/>
      <c r="E796" s="18"/>
      <c r="F796" s="18"/>
      <c r="G796" s="18"/>
      <c r="H796" s="18"/>
      <c r="I796" s="18"/>
      <c r="J796" s="18"/>
      <c r="K796" s="18"/>
      <c r="L796" s="18"/>
      <c r="M796" s="18"/>
      <c r="N796" s="18"/>
      <c r="O796" s="18"/>
      <c r="P796" s="18"/>
      <c r="Q796" s="18"/>
      <c r="R796" s="18"/>
      <c r="S796" s="18"/>
      <c r="T796" s="18"/>
      <c r="U796" s="18"/>
      <c r="V796" s="18"/>
      <c r="W796" s="18"/>
      <c r="X796" s="18"/>
      <c r="Y796" s="18"/>
      <c r="Z796" s="18"/>
      <c r="AA796" s="18"/>
      <c r="AB796" s="18"/>
      <c r="AC796" s="18"/>
      <c r="AD796" s="18"/>
      <c r="AE796" s="18"/>
      <c r="AF796" s="18"/>
      <c r="AG796" s="18"/>
    </row>
    <row r="797" spans="1:33" ht="16.5" customHeight="1" x14ac:dyDescent="0.3">
      <c r="A797" s="18"/>
      <c r="B797" s="18"/>
      <c r="C797" s="191"/>
      <c r="D797" s="191"/>
      <c r="E797" s="18"/>
      <c r="F797" s="18"/>
      <c r="G797" s="18"/>
      <c r="H797" s="18"/>
      <c r="I797" s="18"/>
      <c r="J797" s="18"/>
      <c r="K797" s="18"/>
      <c r="L797" s="18"/>
      <c r="M797" s="18"/>
      <c r="N797" s="18"/>
      <c r="O797" s="18"/>
      <c r="P797" s="18"/>
      <c r="Q797" s="18"/>
      <c r="R797" s="18"/>
      <c r="S797" s="18"/>
      <c r="T797" s="18"/>
      <c r="U797" s="18"/>
      <c r="V797" s="18"/>
      <c r="W797" s="18"/>
      <c r="X797" s="18"/>
      <c r="Y797" s="18"/>
      <c r="Z797" s="18"/>
      <c r="AA797" s="18"/>
      <c r="AB797" s="18"/>
      <c r="AC797" s="18"/>
      <c r="AD797" s="18"/>
      <c r="AE797" s="18"/>
      <c r="AF797" s="18"/>
      <c r="AG797" s="18"/>
    </row>
    <row r="798" spans="1:33" ht="16.5" customHeight="1" x14ac:dyDescent="0.3">
      <c r="A798" s="18"/>
      <c r="B798" s="18"/>
      <c r="C798" s="191"/>
      <c r="D798" s="191"/>
      <c r="E798" s="18"/>
      <c r="F798" s="18"/>
      <c r="G798" s="18"/>
      <c r="H798" s="18"/>
      <c r="I798" s="18"/>
      <c r="J798" s="18"/>
      <c r="K798" s="18"/>
      <c r="L798" s="18"/>
      <c r="M798" s="18"/>
      <c r="N798" s="18"/>
      <c r="O798" s="18"/>
      <c r="P798" s="18"/>
      <c r="Q798" s="18"/>
      <c r="R798" s="18"/>
      <c r="S798" s="18"/>
      <c r="T798" s="18"/>
      <c r="U798" s="18"/>
      <c r="V798" s="18"/>
      <c r="W798" s="18"/>
      <c r="X798" s="18"/>
      <c r="Y798" s="18"/>
      <c r="Z798" s="18"/>
      <c r="AA798" s="18"/>
      <c r="AB798" s="18"/>
      <c r="AC798" s="18"/>
      <c r="AD798" s="18"/>
      <c r="AE798" s="18"/>
      <c r="AF798" s="18"/>
      <c r="AG798" s="18"/>
    </row>
    <row r="799" spans="1:33" ht="16.5" customHeight="1" x14ac:dyDescent="0.3">
      <c r="A799" s="18"/>
      <c r="B799" s="18"/>
      <c r="C799" s="191"/>
      <c r="D799" s="191"/>
      <c r="E799" s="18"/>
      <c r="F799" s="18"/>
      <c r="G799" s="18"/>
      <c r="H799" s="18"/>
      <c r="I799" s="18"/>
      <c r="J799" s="18"/>
      <c r="K799" s="18"/>
      <c r="L799" s="18"/>
      <c r="M799" s="18"/>
      <c r="N799" s="18"/>
      <c r="O799" s="18"/>
      <c r="P799" s="18"/>
      <c r="Q799" s="18"/>
      <c r="R799" s="18"/>
      <c r="S799" s="18"/>
      <c r="T799" s="18"/>
      <c r="U799" s="18"/>
      <c r="V799" s="18"/>
      <c r="W799" s="18"/>
      <c r="X799" s="18"/>
      <c r="Y799" s="18"/>
      <c r="Z799" s="18"/>
      <c r="AA799" s="18"/>
      <c r="AB799" s="18"/>
      <c r="AC799" s="18"/>
      <c r="AD799" s="18"/>
      <c r="AE799" s="18"/>
      <c r="AF799" s="18"/>
      <c r="AG799" s="18"/>
    </row>
    <row r="800" spans="1:33" ht="16.5" customHeight="1" x14ac:dyDescent="0.3">
      <c r="A800" s="18"/>
      <c r="B800" s="18"/>
      <c r="C800" s="191"/>
      <c r="D800" s="191"/>
      <c r="E800" s="18"/>
      <c r="F800" s="18"/>
      <c r="G800" s="18"/>
      <c r="H800" s="18"/>
      <c r="I800" s="18"/>
      <c r="J800" s="18"/>
      <c r="K800" s="18"/>
      <c r="L800" s="18"/>
      <c r="M800" s="18"/>
      <c r="N800" s="18"/>
      <c r="O800" s="18"/>
      <c r="P800" s="18"/>
      <c r="Q800" s="18"/>
      <c r="R800" s="18"/>
      <c r="S800" s="18"/>
      <c r="T800" s="18"/>
      <c r="U800" s="18"/>
      <c r="V800" s="18"/>
      <c r="W800" s="18"/>
      <c r="X800" s="18"/>
      <c r="Y800" s="18"/>
      <c r="Z800" s="18"/>
      <c r="AA800" s="18"/>
      <c r="AB800" s="18"/>
      <c r="AC800" s="18"/>
      <c r="AD800" s="18"/>
      <c r="AE800" s="18"/>
      <c r="AF800" s="18"/>
      <c r="AG800" s="18"/>
    </row>
    <row r="801" spans="1:33" ht="16.5" customHeight="1" x14ac:dyDescent="0.3">
      <c r="A801" s="18"/>
      <c r="B801" s="18"/>
      <c r="C801" s="191"/>
      <c r="D801" s="191"/>
      <c r="E801" s="18"/>
      <c r="F801" s="18"/>
      <c r="G801" s="18"/>
      <c r="H801" s="18"/>
      <c r="I801" s="18"/>
      <c r="J801" s="18"/>
      <c r="K801" s="18"/>
      <c r="L801" s="18"/>
      <c r="M801" s="18"/>
      <c r="N801" s="18"/>
      <c r="O801" s="18"/>
      <c r="P801" s="18"/>
      <c r="Q801" s="18"/>
      <c r="R801" s="18"/>
      <c r="S801" s="18"/>
      <c r="T801" s="18"/>
      <c r="U801" s="18"/>
      <c r="V801" s="18"/>
      <c r="W801" s="18"/>
      <c r="X801" s="18"/>
      <c r="Y801" s="18"/>
      <c r="Z801" s="18"/>
      <c r="AA801" s="18"/>
      <c r="AB801" s="18"/>
      <c r="AC801" s="18"/>
      <c r="AD801" s="18"/>
      <c r="AE801" s="18"/>
      <c r="AF801" s="18"/>
      <c r="AG801" s="18"/>
    </row>
    <row r="802" spans="1:33" ht="16.5" customHeight="1" x14ac:dyDescent="0.3">
      <c r="A802" s="18"/>
      <c r="B802" s="18"/>
      <c r="C802" s="191"/>
      <c r="D802" s="191"/>
      <c r="E802" s="18"/>
      <c r="F802" s="18"/>
      <c r="G802" s="18"/>
      <c r="H802" s="18"/>
      <c r="I802" s="18"/>
      <c r="J802" s="18"/>
      <c r="K802" s="18"/>
      <c r="L802" s="18"/>
      <c r="M802" s="18"/>
      <c r="N802" s="18"/>
      <c r="O802" s="18"/>
      <c r="P802" s="18"/>
      <c r="Q802" s="18"/>
      <c r="R802" s="18"/>
      <c r="S802" s="18"/>
      <c r="T802" s="18"/>
      <c r="U802" s="18"/>
      <c r="V802" s="18"/>
      <c r="W802" s="18"/>
      <c r="X802" s="18"/>
      <c r="Y802" s="18"/>
      <c r="Z802" s="18"/>
      <c r="AA802" s="18"/>
      <c r="AB802" s="18"/>
      <c r="AC802" s="18"/>
      <c r="AD802" s="18"/>
      <c r="AE802" s="18"/>
      <c r="AF802" s="18"/>
      <c r="AG802" s="18"/>
    </row>
    <row r="803" spans="1:33" ht="16.5" customHeight="1" x14ac:dyDescent="0.3">
      <c r="A803" s="18"/>
      <c r="B803" s="18"/>
      <c r="C803" s="191"/>
      <c r="D803" s="191"/>
      <c r="E803" s="18"/>
      <c r="F803" s="18"/>
      <c r="G803" s="18"/>
      <c r="H803" s="18"/>
      <c r="I803" s="18"/>
      <c r="J803" s="18"/>
      <c r="K803" s="18"/>
      <c r="L803" s="18"/>
      <c r="M803" s="18"/>
      <c r="N803" s="18"/>
      <c r="O803" s="18"/>
      <c r="P803" s="18"/>
      <c r="Q803" s="18"/>
      <c r="R803" s="18"/>
      <c r="S803" s="18"/>
      <c r="T803" s="18"/>
      <c r="U803" s="18"/>
      <c r="V803" s="18"/>
      <c r="W803" s="18"/>
      <c r="X803" s="18"/>
      <c r="Y803" s="18"/>
      <c r="Z803" s="18"/>
      <c r="AA803" s="18"/>
      <c r="AB803" s="18"/>
      <c r="AC803" s="18"/>
      <c r="AD803" s="18"/>
      <c r="AE803" s="18"/>
      <c r="AF803" s="18"/>
      <c r="AG803" s="18"/>
    </row>
    <row r="804" spans="1:33" ht="16.5" customHeight="1" x14ac:dyDescent="0.3">
      <c r="A804" s="18"/>
      <c r="B804" s="18"/>
      <c r="C804" s="191"/>
      <c r="D804" s="191"/>
      <c r="E804" s="18"/>
      <c r="F804" s="18"/>
      <c r="G804" s="18"/>
      <c r="H804" s="18"/>
      <c r="I804" s="18"/>
      <c r="J804" s="18"/>
      <c r="K804" s="18"/>
      <c r="L804" s="18"/>
      <c r="M804" s="18"/>
      <c r="N804" s="18"/>
      <c r="O804" s="18"/>
      <c r="P804" s="18"/>
      <c r="Q804" s="18"/>
      <c r="R804" s="18"/>
      <c r="S804" s="18"/>
      <c r="T804" s="18"/>
      <c r="U804" s="18"/>
      <c r="V804" s="18"/>
      <c r="W804" s="18"/>
      <c r="X804" s="18"/>
      <c r="Y804" s="18"/>
      <c r="Z804" s="18"/>
      <c r="AA804" s="18"/>
      <c r="AB804" s="18"/>
      <c r="AC804" s="18"/>
      <c r="AD804" s="18"/>
      <c r="AE804" s="18"/>
      <c r="AF804" s="18"/>
      <c r="AG804" s="18"/>
    </row>
    <row r="805" spans="1:33" ht="16.5" customHeight="1" x14ac:dyDescent="0.3">
      <c r="A805" s="18"/>
      <c r="B805" s="18"/>
      <c r="C805" s="191"/>
      <c r="D805" s="191"/>
      <c r="E805" s="18"/>
      <c r="F805" s="18"/>
      <c r="G805" s="18"/>
      <c r="H805" s="18"/>
      <c r="I805" s="18"/>
      <c r="J805" s="18"/>
      <c r="K805" s="18"/>
      <c r="L805" s="18"/>
      <c r="M805" s="18"/>
      <c r="N805" s="18"/>
      <c r="O805" s="18"/>
      <c r="P805" s="18"/>
      <c r="Q805" s="18"/>
      <c r="R805" s="18"/>
      <c r="S805" s="18"/>
      <c r="T805" s="18"/>
      <c r="U805" s="18"/>
      <c r="V805" s="18"/>
      <c r="W805" s="18"/>
      <c r="X805" s="18"/>
      <c r="Y805" s="18"/>
      <c r="Z805" s="18"/>
      <c r="AA805" s="18"/>
      <c r="AB805" s="18"/>
      <c r="AC805" s="18"/>
      <c r="AD805" s="18"/>
      <c r="AE805" s="18"/>
      <c r="AF805" s="18"/>
      <c r="AG805" s="18"/>
    </row>
    <row r="806" spans="1:33" ht="16.5" customHeight="1" x14ac:dyDescent="0.3">
      <c r="A806" s="18"/>
      <c r="B806" s="18"/>
      <c r="C806" s="191"/>
      <c r="D806" s="191"/>
      <c r="E806" s="18"/>
      <c r="F806" s="18"/>
      <c r="G806" s="18"/>
      <c r="H806" s="18"/>
      <c r="I806" s="18"/>
      <c r="J806" s="18"/>
      <c r="K806" s="18"/>
      <c r="L806" s="18"/>
      <c r="M806" s="18"/>
      <c r="N806" s="18"/>
      <c r="O806" s="18"/>
      <c r="P806" s="18"/>
      <c r="Q806" s="18"/>
      <c r="R806" s="18"/>
      <c r="S806" s="18"/>
      <c r="T806" s="18"/>
      <c r="U806" s="18"/>
      <c r="V806" s="18"/>
      <c r="W806" s="18"/>
      <c r="X806" s="18"/>
      <c r="Y806" s="18"/>
      <c r="Z806" s="18"/>
      <c r="AA806" s="18"/>
      <c r="AB806" s="18"/>
      <c r="AC806" s="18"/>
      <c r="AD806" s="18"/>
      <c r="AE806" s="18"/>
      <c r="AF806" s="18"/>
      <c r="AG806" s="18"/>
    </row>
    <row r="807" spans="1:33" ht="16.5" customHeight="1" x14ac:dyDescent="0.3">
      <c r="A807" s="18"/>
      <c r="B807" s="18"/>
      <c r="C807" s="191"/>
      <c r="D807" s="191"/>
      <c r="E807" s="18"/>
      <c r="F807" s="18"/>
      <c r="G807" s="18"/>
      <c r="H807" s="18"/>
      <c r="I807" s="18"/>
      <c r="J807" s="18"/>
      <c r="K807" s="18"/>
      <c r="L807" s="18"/>
      <c r="M807" s="18"/>
      <c r="N807" s="18"/>
      <c r="O807" s="18"/>
      <c r="P807" s="18"/>
      <c r="Q807" s="18"/>
      <c r="R807" s="18"/>
      <c r="S807" s="18"/>
      <c r="T807" s="18"/>
      <c r="U807" s="18"/>
      <c r="V807" s="18"/>
      <c r="W807" s="18"/>
      <c r="X807" s="18"/>
      <c r="Y807" s="18"/>
      <c r="Z807" s="18"/>
      <c r="AA807" s="18"/>
      <c r="AB807" s="18"/>
      <c r="AC807" s="18"/>
      <c r="AD807" s="18"/>
      <c r="AE807" s="18"/>
      <c r="AF807" s="18"/>
      <c r="AG807" s="18"/>
    </row>
    <row r="808" spans="1:33" ht="16.5" customHeight="1" x14ac:dyDescent="0.3">
      <c r="A808" s="18"/>
      <c r="B808" s="18"/>
      <c r="C808" s="191"/>
      <c r="D808" s="191"/>
      <c r="E808" s="18"/>
      <c r="F808" s="18"/>
      <c r="G808" s="18"/>
      <c r="H808" s="18"/>
      <c r="I808" s="18"/>
      <c r="J808" s="18"/>
      <c r="K808" s="18"/>
      <c r="L808" s="18"/>
      <c r="M808" s="18"/>
      <c r="N808" s="18"/>
      <c r="O808" s="18"/>
      <c r="P808" s="18"/>
      <c r="Q808" s="18"/>
      <c r="R808" s="18"/>
      <c r="S808" s="18"/>
      <c r="T808" s="18"/>
      <c r="U808" s="18"/>
      <c r="V808" s="18"/>
      <c r="W808" s="18"/>
      <c r="X808" s="18"/>
      <c r="Y808" s="18"/>
      <c r="Z808" s="18"/>
      <c r="AA808" s="18"/>
      <c r="AB808" s="18"/>
      <c r="AC808" s="18"/>
      <c r="AD808" s="18"/>
      <c r="AE808" s="18"/>
      <c r="AF808" s="18"/>
      <c r="AG808" s="18"/>
    </row>
    <row r="809" spans="1:33" ht="16.5" customHeight="1" x14ac:dyDescent="0.3">
      <c r="A809" s="18"/>
      <c r="B809" s="18"/>
      <c r="C809" s="191"/>
      <c r="D809" s="191"/>
      <c r="E809" s="18"/>
      <c r="F809" s="18"/>
      <c r="G809" s="18"/>
      <c r="H809" s="18"/>
      <c r="I809" s="18"/>
      <c r="J809" s="18"/>
      <c r="K809" s="18"/>
      <c r="L809" s="18"/>
      <c r="M809" s="18"/>
      <c r="N809" s="18"/>
      <c r="O809" s="18"/>
      <c r="P809" s="18"/>
      <c r="Q809" s="18"/>
      <c r="R809" s="18"/>
      <c r="S809" s="18"/>
      <c r="T809" s="18"/>
      <c r="U809" s="18"/>
      <c r="V809" s="18"/>
      <c r="W809" s="18"/>
      <c r="X809" s="18"/>
      <c r="Y809" s="18"/>
      <c r="Z809" s="18"/>
      <c r="AA809" s="18"/>
      <c r="AB809" s="18"/>
      <c r="AC809" s="18"/>
      <c r="AD809" s="18"/>
      <c r="AE809" s="18"/>
      <c r="AF809" s="18"/>
      <c r="AG809" s="18"/>
    </row>
    <row r="810" spans="1:33" ht="16.5" customHeight="1" x14ac:dyDescent="0.3">
      <c r="A810" s="18"/>
      <c r="B810" s="18"/>
      <c r="C810" s="191"/>
      <c r="D810" s="191"/>
      <c r="E810" s="18"/>
      <c r="F810" s="18"/>
      <c r="G810" s="18"/>
      <c r="H810" s="18"/>
      <c r="I810" s="18"/>
      <c r="J810" s="18"/>
      <c r="K810" s="18"/>
      <c r="L810" s="18"/>
      <c r="M810" s="18"/>
      <c r="N810" s="18"/>
      <c r="O810" s="18"/>
      <c r="P810" s="18"/>
      <c r="Q810" s="18"/>
      <c r="R810" s="18"/>
      <c r="S810" s="18"/>
      <c r="T810" s="18"/>
      <c r="U810" s="18"/>
      <c r="V810" s="18"/>
      <c r="W810" s="18"/>
      <c r="X810" s="18"/>
      <c r="Y810" s="18"/>
      <c r="Z810" s="18"/>
      <c r="AA810" s="18"/>
      <c r="AB810" s="18"/>
      <c r="AC810" s="18"/>
      <c r="AD810" s="18"/>
      <c r="AE810" s="18"/>
      <c r="AF810" s="18"/>
      <c r="AG810" s="18"/>
    </row>
    <row r="811" spans="1:33" ht="16.5" customHeight="1" x14ac:dyDescent="0.3">
      <c r="A811" s="18"/>
      <c r="B811" s="18"/>
      <c r="C811" s="191"/>
      <c r="D811" s="191"/>
      <c r="E811" s="18"/>
      <c r="F811" s="18"/>
      <c r="G811" s="18"/>
      <c r="H811" s="18"/>
      <c r="I811" s="18"/>
      <c r="J811" s="18"/>
      <c r="K811" s="18"/>
      <c r="L811" s="18"/>
      <c r="M811" s="18"/>
      <c r="N811" s="18"/>
      <c r="O811" s="18"/>
      <c r="P811" s="18"/>
      <c r="Q811" s="18"/>
      <c r="R811" s="18"/>
      <c r="S811" s="18"/>
      <c r="T811" s="18"/>
      <c r="U811" s="18"/>
      <c r="V811" s="18"/>
      <c r="W811" s="18"/>
      <c r="X811" s="18"/>
      <c r="Y811" s="18"/>
      <c r="Z811" s="18"/>
      <c r="AA811" s="18"/>
      <c r="AB811" s="18"/>
      <c r="AC811" s="18"/>
      <c r="AD811" s="18"/>
      <c r="AE811" s="18"/>
      <c r="AF811" s="18"/>
      <c r="AG811" s="18"/>
    </row>
    <row r="812" spans="1:33" ht="16.5" customHeight="1" x14ac:dyDescent="0.3">
      <c r="A812" s="18"/>
      <c r="B812" s="18"/>
      <c r="C812" s="191"/>
      <c r="D812" s="191"/>
      <c r="E812" s="18"/>
      <c r="F812" s="18"/>
      <c r="G812" s="18"/>
      <c r="H812" s="18"/>
      <c r="I812" s="18"/>
      <c r="J812" s="18"/>
      <c r="K812" s="18"/>
      <c r="L812" s="18"/>
      <c r="M812" s="18"/>
      <c r="N812" s="18"/>
      <c r="O812" s="18"/>
      <c r="P812" s="18"/>
      <c r="Q812" s="18"/>
      <c r="R812" s="18"/>
      <c r="S812" s="18"/>
      <c r="T812" s="18"/>
      <c r="U812" s="18"/>
      <c r="V812" s="18"/>
      <c r="W812" s="18"/>
      <c r="X812" s="18"/>
      <c r="Y812" s="18"/>
      <c r="Z812" s="18"/>
      <c r="AA812" s="18"/>
      <c r="AB812" s="18"/>
      <c r="AC812" s="18"/>
      <c r="AD812" s="18"/>
      <c r="AE812" s="18"/>
      <c r="AF812" s="18"/>
      <c r="AG812" s="18"/>
    </row>
    <row r="813" spans="1:33" ht="16.5" customHeight="1" x14ac:dyDescent="0.3">
      <c r="A813" s="18"/>
      <c r="B813" s="18"/>
      <c r="C813" s="191"/>
      <c r="D813" s="191"/>
      <c r="E813" s="18"/>
      <c r="F813" s="18"/>
      <c r="G813" s="18"/>
      <c r="H813" s="18"/>
      <c r="I813" s="18"/>
      <c r="J813" s="18"/>
      <c r="K813" s="18"/>
      <c r="L813" s="18"/>
      <c r="M813" s="18"/>
      <c r="N813" s="18"/>
      <c r="O813" s="18"/>
      <c r="P813" s="18"/>
      <c r="Q813" s="18"/>
      <c r="R813" s="18"/>
      <c r="S813" s="18"/>
      <c r="T813" s="18"/>
      <c r="U813" s="18"/>
      <c r="V813" s="18"/>
      <c r="W813" s="18"/>
      <c r="X813" s="18"/>
      <c r="Y813" s="18"/>
      <c r="Z813" s="18"/>
      <c r="AA813" s="18"/>
      <c r="AB813" s="18"/>
      <c r="AC813" s="18"/>
      <c r="AD813" s="18"/>
      <c r="AE813" s="18"/>
      <c r="AF813" s="18"/>
      <c r="AG813" s="18"/>
    </row>
    <row r="814" spans="1:33" ht="16.5" customHeight="1" x14ac:dyDescent="0.3">
      <c r="A814" s="18"/>
      <c r="B814" s="18"/>
      <c r="C814" s="191"/>
      <c r="D814" s="191"/>
      <c r="E814" s="18"/>
      <c r="F814" s="18"/>
      <c r="G814" s="18"/>
      <c r="H814" s="18"/>
      <c r="I814" s="18"/>
      <c r="J814" s="18"/>
      <c r="K814" s="18"/>
      <c r="L814" s="18"/>
      <c r="M814" s="18"/>
      <c r="N814" s="18"/>
      <c r="O814" s="18"/>
      <c r="P814" s="18"/>
      <c r="Q814" s="18"/>
      <c r="R814" s="18"/>
      <c r="S814" s="18"/>
      <c r="T814" s="18"/>
      <c r="U814" s="18"/>
      <c r="V814" s="18"/>
      <c r="W814" s="18"/>
      <c r="X814" s="18"/>
      <c r="Y814" s="18"/>
      <c r="Z814" s="18"/>
      <c r="AA814" s="18"/>
      <c r="AB814" s="18"/>
      <c r="AC814" s="18"/>
      <c r="AD814" s="18"/>
      <c r="AE814" s="18"/>
      <c r="AF814" s="18"/>
      <c r="AG814" s="18"/>
    </row>
    <row r="815" spans="1:33" ht="16.5" customHeight="1" x14ac:dyDescent="0.3">
      <c r="A815" s="18"/>
      <c r="B815" s="18"/>
      <c r="C815" s="191"/>
      <c r="D815" s="191"/>
      <c r="E815" s="18"/>
      <c r="F815" s="18"/>
      <c r="G815" s="18"/>
      <c r="H815" s="18"/>
      <c r="I815" s="18"/>
      <c r="J815" s="18"/>
      <c r="K815" s="18"/>
      <c r="L815" s="18"/>
      <c r="M815" s="18"/>
      <c r="N815" s="18"/>
      <c r="O815" s="18"/>
      <c r="P815" s="18"/>
      <c r="Q815" s="18"/>
      <c r="R815" s="18"/>
      <c r="S815" s="18"/>
      <c r="T815" s="18"/>
      <c r="U815" s="18"/>
      <c r="V815" s="18"/>
      <c r="W815" s="18"/>
      <c r="X815" s="18"/>
      <c r="Y815" s="18"/>
      <c r="Z815" s="18"/>
      <c r="AA815" s="18"/>
      <c r="AB815" s="18"/>
      <c r="AC815" s="18"/>
      <c r="AD815" s="18"/>
      <c r="AE815" s="18"/>
      <c r="AF815" s="18"/>
      <c r="AG815" s="18"/>
    </row>
    <row r="816" spans="1:33" ht="16.5" customHeight="1" x14ac:dyDescent="0.3">
      <c r="A816" s="18"/>
      <c r="B816" s="18"/>
      <c r="C816" s="191"/>
      <c r="D816" s="191"/>
      <c r="E816" s="18"/>
      <c r="F816" s="18"/>
      <c r="G816" s="18"/>
      <c r="H816" s="18"/>
      <c r="I816" s="18"/>
      <c r="J816" s="18"/>
      <c r="K816" s="18"/>
      <c r="L816" s="18"/>
      <c r="M816" s="18"/>
      <c r="N816" s="18"/>
      <c r="O816" s="18"/>
      <c r="P816" s="18"/>
      <c r="Q816" s="18"/>
      <c r="R816" s="18"/>
      <c r="S816" s="18"/>
      <c r="T816" s="18"/>
      <c r="U816" s="18"/>
      <c r="V816" s="18"/>
      <c r="W816" s="18"/>
      <c r="X816" s="18"/>
      <c r="Y816" s="18"/>
      <c r="Z816" s="18"/>
      <c r="AA816" s="18"/>
      <c r="AB816" s="18"/>
      <c r="AC816" s="18"/>
      <c r="AD816" s="18"/>
      <c r="AE816" s="18"/>
      <c r="AF816" s="18"/>
      <c r="AG816" s="18"/>
    </row>
    <row r="817" spans="1:33" ht="16.5" customHeight="1" x14ac:dyDescent="0.3">
      <c r="A817" s="18"/>
      <c r="B817" s="18"/>
      <c r="C817" s="191"/>
      <c r="D817" s="191"/>
      <c r="E817" s="18"/>
      <c r="F817" s="18"/>
      <c r="G817" s="18"/>
      <c r="H817" s="18"/>
      <c r="I817" s="18"/>
      <c r="J817" s="18"/>
      <c r="K817" s="18"/>
      <c r="L817" s="18"/>
      <c r="M817" s="18"/>
      <c r="N817" s="18"/>
      <c r="O817" s="18"/>
      <c r="P817" s="18"/>
      <c r="Q817" s="18"/>
      <c r="R817" s="18"/>
      <c r="S817" s="18"/>
      <c r="T817" s="18"/>
      <c r="U817" s="18"/>
      <c r="V817" s="18"/>
      <c r="W817" s="18"/>
      <c r="X817" s="18"/>
      <c r="Y817" s="18"/>
      <c r="Z817" s="18"/>
      <c r="AA817" s="18"/>
      <c r="AB817" s="18"/>
      <c r="AC817" s="18"/>
      <c r="AD817" s="18"/>
      <c r="AE817" s="18"/>
      <c r="AF817" s="18"/>
      <c r="AG817" s="18"/>
    </row>
    <row r="818" spans="1:33" ht="16.5" customHeight="1" x14ac:dyDescent="0.3">
      <c r="A818" s="18"/>
      <c r="B818" s="18"/>
      <c r="C818" s="191"/>
      <c r="D818" s="191"/>
      <c r="E818" s="18"/>
      <c r="F818" s="18"/>
      <c r="G818" s="18"/>
      <c r="H818" s="18"/>
      <c r="I818" s="18"/>
      <c r="J818" s="18"/>
      <c r="K818" s="18"/>
      <c r="L818" s="18"/>
      <c r="M818" s="18"/>
      <c r="N818" s="18"/>
      <c r="O818" s="18"/>
      <c r="P818" s="18"/>
      <c r="Q818" s="18"/>
      <c r="R818" s="18"/>
      <c r="S818" s="18"/>
      <c r="T818" s="18"/>
      <c r="U818" s="18"/>
      <c r="V818" s="18"/>
      <c r="W818" s="18"/>
      <c r="X818" s="18"/>
      <c r="Y818" s="18"/>
      <c r="Z818" s="18"/>
      <c r="AA818" s="18"/>
      <c r="AB818" s="18"/>
      <c r="AC818" s="18"/>
      <c r="AD818" s="18"/>
      <c r="AE818" s="18"/>
      <c r="AF818" s="18"/>
      <c r="AG818" s="18"/>
    </row>
    <row r="819" spans="1:33" ht="16.5" customHeight="1" x14ac:dyDescent="0.3">
      <c r="A819" s="18"/>
      <c r="B819" s="18"/>
      <c r="C819" s="191"/>
      <c r="D819" s="191"/>
      <c r="E819" s="18"/>
      <c r="F819" s="18"/>
      <c r="G819" s="18"/>
      <c r="H819" s="18"/>
      <c r="I819" s="18"/>
      <c r="J819" s="18"/>
      <c r="K819" s="18"/>
      <c r="L819" s="18"/>
      <c r="M819" s="18"/>
      <c r="N819" s="18"/>
      <c r="O819" s="18"/>
      <c r="P819" s="18"/>
      <c r="Q819" s="18"/>
      <c r="R819" s="18"/>
      <c r="S819" s="18"/>
      <c r="T819" s="18"/>
      <c r="U819" s="18"/>
      <c r="V819" s="18"/>
      <c r="W819" s="18"/>
      <c r="X819" s="18"/>
      <c r="Y819" s="18"/>
      <c r="Z819" s="18"/>
      <c r="AA819" s="18"/>
      <c r="AB819" s="18"/>
      <c r="AC819" s="18"/>
      <c r="AD819" s="18"/>
      <c r="AE819" s="18"/>
      <c r="AF819" s="18"/>
      <c r="AG819" s="18"/>
    </row>
    <row r="820" spans="1:33" ht="16.5" customHeight="1" x14ac:dyDescent="0.3">
      <c r="A820" s="18"/>
      <c r="B820" s="18"/>
      <c r="C820" s="191"/>
      <c r="D820" s="191"/>
      <c r="E820" s="18"/>
      <c r="F820" s="18"/>
      <c r="G820" s="18"/>
      <c r="H820" s="18"/>
      <c r="I820" s="18"/>
      <c r="J820" s="18"/>
      <c r="K820" s="18"/>
      <c r="L820" s="18"/>
      <c r="M820" s="18"/>
      <c r="N820" s="18"/>
      <c r="O820" s="18"/>
      <c r="P820" s="18"/>
      <c r="Q820" s="18"/>
      <c r="R820" s="18"/>
      <c r="S820" s="18"/>
      <c r="T820" s="18"/>
      <c r="U820" s="18"/>
      <c r="V820" s="18"/>
      <c r="W820" s="18"/>
      <c r="X820" s="18"/>
      <c r="Y820" s="18"/>
      <c r="Z820" s="18"/>
      <c r="AA820" s="18"/>
      <c r="AB820" s="18"/>
      <c r="AC820" s="18"/>
      <c r="AD820" s="18"/>
      <c r="AE820" s="18"/>
      <c r="AF820" s="18"/>
      <c r="AG820" s="18"/>
    </row>
    <row r="821" spans="1:33" ht="16.5" customHeight="1" x14ac:dyDescent="0.3">
      <c r="A821" s="18"/>
      <c r="B821" s="18"/>
      <c r="C821" s="191"/>
      <c r="D821" s="191"/>
      <c r="E821" s="18"/>
      <c r="F821" s="18"/>
      <c r="G821" s="18"/>
      <c r="H821" s="18"/>
      <c r="I821" s="18"/>
      <c r="J821" s="18"/>
      <c r="K821" s="18"/>
      <c r="L821" s="18"/>
      <c r="M821" s="18"/>
      <c r="N821" s="18"/>
      <c r="O821" s="18"/>
      <c r="P821" s="18"/>
      <c r="Q821" s="18"/>
      <c r="R821" s="18"/>
      <c r="S821" s="18"/>
      <c r="T821" s="18"/>
      <c r="U821" s="18"/>
      <c r="V821" s="18"/>
      <c r="W821" s="18"/>
      <c r="X821" s="18"/>
      <c r="Y821" s="18"/>
      <c r="Z821" s="18"/>
      <c r="AA821" s="18"/>
      <c r="AB821" s="18"/>
      <c r="AC821" s="18"/>
      <c r="AD821" s="18"/>
      <c r="AE821" s="18"/>
      <c r="AF821" s="18"/>
      <c r="AG821" s="18"/>
    </row>
    <row r="822" spans="1:33" ht="16.5" customHeight="1" x14ac:dyDescent="0.3">
      <c r="A822" s="18"/>
      <c r="B822" s="18"/>
      <c r="C822" s="191"/>
      <c r="D822" s="191"/>
      <c r="E822" s="18"/>
      <c r="F822" s="18"/>
      <c r="G822" s="18"/>
      <c r="H822" s="18"/>
      <c r="I822" s="18"/>
      <c r="J822" s="18"/>
      <c r="K822" s="18"/>
      <c r="L822" s="18"/>
      <c r="M822" s="18"/>
      <c r="N822" s="18"/>
      <c r="O822" s="18"/>
      <c r="P822" s="18"/>
      <c r="Q822" s="18"/>
      <c r="R822" s="18"/>
      <c r="S822" s="18"/>
      <c r="T822" s="18"/>
      <c r="U822" s="18"/>
      <c r="V822" s="18"/>
      <c r="W822" s="18"/>
      <c r="X822" s="18"/>
      <c r="Y822" s="18"/>
      <c r="Z822" s="18"/>
      <c r="AA822" s="18"/>
      <c r="AB822" s="18"/>
      <c r="AC822" s="18"/>
      <c r="AD822" s="18"/>
      <c r="AE822" s="18"/>
      <c r="AF822" s="18"/>
      <c r="AG822" s="18"/>
    </row>
    <row r="823" spans="1:33" ht="16.5" customHeight="1" x14ac:dyDescent="0.3">
      <c r="A823" s="18"/>
      <c r="B823" s="18"/>
      <c r="C823" s="191"/>
      <c r="D823" s="191"/>
      <c r="E823" s="18"/>
      <c r="F823" s="18"/>
      <c r="G823" s="18"/>
      <c r="H823" s="18"/>
      <c r="I823" s="18"/>
      <c r="J823" s="18"/>
      <c r="K823" s="18"/>
      <c r="L823" s="18"/>
      <c r="M823" s="18"/>
      <c r="N823" s="18"/>
      <c r="O823" s="18"/>
      <c r="P823" s="18"/>
      <c r="Q823" s="18"/>
      <c r="R823" s="18"/>
      <c r="S823" s="18"/>
      <c r="T823" s="18"/>
      <c r="U823" s="18"/>
      <c r="V823" s="18"/>
      <c r="W823" s="18"/>
      <c r="X823" s="18"/>
      <c r="Y823" s="18"/>
      <c r="Z823" s="18"/>
      <c r="AA823" s="18"/>
      <c r="AB823" s="18"/>
      <c r="AC823" s="18"/>
      <c r="AD823" s="18"/>
      <c r="AE823" s="18"/>
      <c r="AF823" s="18"/>
      <c r="AG823" s="18"/>
    </row>
    <row r="824" spans="1:33" ht="16.5" customHeight="1" x14ac:dyDescent="0.3">
      <c r="A824" s="18"/>
      <c r="B824" s="18"/>
      <c r="C824" s="191"/>
      <c r="D824" s="191"/>
      <c r="E824" s="18"/>
      <c r="F824" s="18"/>
      <c r="G824" s="18"/>
      <c r="H824" s="18"/>
      <c r="I824" s="18"/>
      <c r="J824" s="18"/>
      <c r="K824" s="18"/>
      <c r="L824" s="18"/>
      <c r="M824" s="18"/>
      <c r="N824" s="18"/>
      <c r="O824" s="18"/>
      <c r="P824" s="18"/>
      <c r="Q824" s="18"/>
      <c r="R824" s="18"/>
      <c r="S824" s="18"/>
      <c r="T824" s="18"/>
      <c r="U824" s="18"/>
      <c r="V824" s="18"/>
      <c r="W824" s="18"/>
      <c r="X824" s="18"/>
      <c r="Y824" s="18"/>
      <c r="Z824" s="18"/>
      <c r="AA824" s="18"/>
      <c r="AB824" s="18"/>
      <c r="AC824" s="18"/>
      <c r="AD824" s="18"/>
      <c r="AE824" s="18"/>
      <c r="AF824" s="18"/>
      <c r="AG824" s="18"/>
    </row>
    <row r="825" spans="1:33" ht="16.5" customHeight="1" x14ac:dyDescent="0.3">
      <c r="A825" s="18"/>
      <c r="B825" s="18"/>
      <c r="C825" s="191"/>
      <c r="D825" s="191"/>
      <c r="E825" s="18"/>
      <c r="F825" s="18"/>
      <c r="G825" s="18"/>
      <c r="H825" s="18"/>
      <c r="I825" s="18"/>
      <c r="J825" s="18"/>
      <c r="K825" s="18"/>
      <c r="L825" s="18"/>
      <c r="M825" s="18"/>
      <c r="N825" s="18"/>
      <c r="O825" s="18"/>
      <c r="P825" s="18"/>
      <c r="Q825" s="18"/>
      <c r="R825" s="18"/>
      <c r="S825" s="18"/>
      <c r="T825" s="18"/>
      <c r="U825" s="18"/>
      <c r="V825" s="18"/>
      <c r="W825" s="18"/>
      <c r="X825" s="18"/>
      <c r="Y825" s="18"/>
      <c r="Z825" s="18"/>
      <c r="AA825" s="18"/>
      <c r="AB825" s="18"/>
      <c r="AC825" s="18"/>
      <c r="AD825" s="18"/>
      <c r="AE825" s="18"/>
      <c r="AF825" s="18"/>
      <c r="AG825" s="18"/>
    </row>
    <row r="826" spans="1:33" ht="16.5" customHeight="1" x14ac:dyDescent="0.3">
      <c r="A826" s="18"/>
      <c r="B826" s="18"/>
      <c r="C826" s="191"/>
      <c r="D826" s="191"/>
      <c r="E826" s="18"/>
      <c r="F826" s="18"/>
      <c r="G826" s="18"/>
      <c r="H826" s="18"/>
      <c r="I826" s="18"/>
      <c r="J826" s="18"/>
      <c r="K826" s="18"/>
      <c r="L826" s="18"/>
      <c r="M826" s="18"/>
      <c r="N826" s="18"/>
      <c r="O826" s="18"/>
      <c r="P826" s="18"/>
      <c r="Q826" s="18"/>
      <c r="R826" s="18"/>
      <c r="S826" s="18"/>
      <c r="T826" s="18"/>
      <c r="U826" s="18"/>
      <c r="V826" s="18"/>
      <c r="W826" s="18"/>
      <c r="X826" s="18"/>
      <c r="Y826" s="18"/>
      <c r="Z826" s="18"/>
      <c r="AA826" s="18"/>
      <c r="AB826" s="18"/>
      <c r="AC826" s="18"/>
      <c r="AD826" s="18"/>
      <c r="AE826" s="18"/>
      <c r="AF826" s="18"/>
      <c r="AG826" s="18"/>
    </row>
    <row r="827" spans="1:33" ht="16.5" customHeight="1" x14ac:dyDescent="0.3">
      <c r="A827" s="18"/>
      <c r="B827" s="18"/>
      <c r="C827" s="191"/>
      <c r="D827" s="191"/>
      <c r="E827" s="18"/>
      <c r="F827" s="18"/>
      <c r="G827" s="18"/>
      <c r="H827" s="18"/>
      <c r="I827" s="18"/>
      <c r="J827" s="18"/>
      <c r="K827" s="18"/>
      <c r="L827" s="18"/>
      <c r="M827" s="18"/>
      <c r="N827" s="18"/>
      <c r="O827" s="18"/>
      <c r="P827" s="18"/>
      <c r="Q827" s="18"/>
      <c r="R827" s="18"/>
      <c r="S827" s="18"/>
      <c r="T827" s="18"/>
      <c r="U827" s="18"/>
      <c r="V827" s="18"/>
      <c r="W827" s="18"/>
      <c r="X827" s="18"/>
      <c r="Y827" s="18"/>
      <c r="Z827" s="18"/>
      <c r="AA827" s="18"/>
      <c r="AB827" s="18"/>
      <c r="AC827" s="18"/>
      <c r="AD827" s="18"/>
      <c r="AE827" s="18"/>
      <c r="AF827" s="18"/>
      <c r="AG827" s="18"/>
    </row>
    <row r="828" spans="1:33" ht="16.5" customHeight="1" x14ac:dyDescent="0.3">
      <c r="A828" s="18"/>
      <c r="B828" s="18"/>
      <c r="C828" s="191"/>
      <c r="D828" s="191"/>
      <c r="E828" s="18"/>
      <c r="F828" s="18"/>
      <c r="G828" s="18"/>
      <c r="H828" s="18"/>
      <c r="I828" s="18"/>
      <c r="J828" s="18"/>
      <c r="K828" s="18"/>
      <c r="L828" s="18"/>
      <c r="M828" s="18"/>
      <c r="N828" s="18"/>
      <c r="O828" s="18"/>
      <c r="P828" s="18"/>
      <c r="Q828" s="18"/>
      <c r="R828" s="18"/>
      <c r="S828" s="18"/>
      <c r="T828" s="18"/>
      <c r="U828" s="18"/>
      <c r="V828" s="18"/>
      <c r="W828" s="18"/>
      <c r="X828" s="18"/>
      <c r="Y828" s="18"/>
      <c r="Z828" s="18"/>
      <c r="AA828" s="18"/>
      <c r="AB828" s="18"/>
      <c r="AC828" s="18"/>
      <c r="AD828" s="18"/>
      <c r="AE828" s="18"/>
      <c r="AF828" s="18"/>
      <c r="AG828" s="18"/>
    </row>
    <row r="829" spans="1:33" ht="16.5" customHeight="1" x14ac:dyDescent="0.3">
      <c r="A829" s="18"/>
      <c r="B829" s="18"/>
      <c r="C829" s="191"/>
      <c r="D829" s="191"/>
      <c r="E829" s="18"/>
      <c r="F829" s="18"/>
      <c r="G829" s="18"/>
      <c r="H829" s="18"/>
      <c r="I829" s="18"/>
      <c r="J829" s="18"/>
      <c r="K829" s="18"/>
      <c r="L829" s="18"/>
      <c r="M829" s="18"/>
      <c r="N829" s="18"/>
      <c r="O829" s="18"/>
      <c r="P829" s="18"/>
      <c r="Q829" s="18"/>
      <c r="R829" s="18"/>
      <c r="S829" s="18"/>
      <c r="T829" s="18"/>
      <c r="U829" s="18"/>
      <c r="V829" s="18"/>
      <c r="W829" s="18"/>
      <c r="X829" s="18"/>
      <c r="Y829" s="18"/>
      <c r="Z829" s="18"/>
      <c r="AA829" s="18"/>
      <c r="AB829" s="18"/>
      <c r="AC829" s="18"/>
      <c r="AD829" s="18"/>
      <c r="AE829" s="18"/>
      <c r="AF829" s="18"/>
      <c r="AG829" s="18"/>
    </row>
    <row r="830" spans="1:33" ht="16.5" customHeight="1" x14ac:dyDescent="0.3">
      <c r="A830" s="18"/>
      <c r="B830" s="18"/>
      <c r="C830" s="191"/>
      <c r="D830" s="191"/>
      <c r="E830" s="18"/>
      <c r="F830" s="18"/>
      <c r="G830" s="18"/>
      <c r="H830" s="18"/>
      <c r="I830" s="18"/>
      <c r="J830" s="18"/>
      <c r="K830" s="18"/>
      <c r="L830" s="18"/>
      <c r="M830" s="18"/>
      <c r="N830" s="18"/>
      <c r="O830" s="18"/>
      <c r="P830" s="18"/>
      <c r="Q830" s="18"/>
      <c r="R830" s="18"/>
      <c r="S830" s="18"/>
      <c r="T830" s="18"/>
      <c r="U830" s="18"/>
      <c r="V830" s="18"/>
      <c r="W830" s="18"/>
      <c r="X830" s="18"/>
      <c r="Y830" s="18"/>
      <c r="Z830" s="18"/>
      <c r="AA830" s="18"/>
      <c r="AB830" s="18"/>
      <c r="AC830" s="18"/>
      <c r="AD830" s="18"/>
      <c r="AE830" s="18"/>
      <c r="AF830" s="18"/>
      <c r="AG830" s="18"/>
    </row>
    <row r="831" spans="1:33" ht="16.5" customHeight="1" x14ac:dyDescent="0.3">
      <c r="A831" s="18"/>
      <c r="B831" s="18"/>
      <c r="C831" s="191"/>
      <c r="D831" s="191"/>
      <c r="E831" s="18"/>
      <c r="F831" s="18"/>
      <c r="G831" s="18"/>
      <c r="H831" s="18"/>
      <c r="I831" s="18"/>
      <c r="J831" s="18"/>
      <c r="K831" s="18"/>
      <c r="L831" s="18"/>
      <c r="M831" s="18"/>
      <c r="N831" s="18"/>
      <c r="O831" s="18"/>
      <c r="P831" s="18"/>
      <c r="Q831" s="18"/>
      <c r="R831" s="18"/>
      <c r="S831" s="18"/>
      <c r="T831" s="18"/>
      <c r="U831" s="18"/>
      <c r="V831" s="18"/>
      <c r="W831" s="18"/>
      <c r="X831" s="18"/>
      <c r="Y831" s="18"/>
      <c r="Z831" s="18"/>
      <c r="AA831" s="18"/>
      <c r="AB831" s="18"/>
      <c r="AC831" s="18"/>
      <c r="AD831" s="18"/>
      <c r="AE831" s="18"/>
      <c r="AF831" s="18"/>
      <c r="AG831" s="18"/>
    </row>
    <row r="832" spans="1:33" ht="16.5" customHeight="1" x14ac:dyDescent="0.3">
      <c r="A832" s="18"/>
      <c r="B832" s="18"/>
      <c r="C832" s="191"/>
      <c r="D832" s="191"/>
      <c r="E832" s="18"/>
      <c r="F832" s="18"/>
      <c r="G832" s="18"/>
      <c r="H832" s="18"/>
      <c r="I832" s="18"/>
      <c r="J832" s="18"/>
      <c r="K832" s="18"/>
      <c r="L832" s="18"/>
      <c r="M832" s="18"/>
      <c r="N832" s="18"/>
      <c r="O832" s="18"/>
      <c r="P832" s="18"/>
      <c r="Q832" s="18"/>
      <c r="R832" s="18"/>
      <c r="S832" s="18"/>
      <c r="T832" s="18"/>
      <c r="U832" s="18"/>
      <c r="V832" s="18"/>
      <c r="W832" s="18"/>
      <c r="X832" s="18"/>
      <c r="Y832" s="18"/>
      <c r="Z832" s="18"/>
      <c r="AA832" s="18"/>
      <c r="AB832" s="18"/>
      <c r="AC832" s="18"/>
      <c r="AD832" s="18"/>
      <c r="AE832" s="18"/>
      <c r="AF832" s="18"/>
      <c r="AG832" s="18"/>
    </row>
    <row r="833" spans="1:33" ht="16.5" customHeight="1" x14ac:dyDescent="0.3">
      <c r="A833" s="18"/>
      <c r="B833" s="18"/>
      <c r="C833" s="191"/>
      <c r="D833" s="191"/>
      <c r="E833" s="18"/>
      <c r="F833" s="18"/>
      <c r="G833" s="18"/>
      <c r="H833" s="18"/>
      <c r="I833" s="18"/>
      <c r="J833" s="18"/>
      <c r="K833" s="18"/>
      <c r="L833" s="18"/>
      <c r="M833" s="18"/>
      <c r="N833" s="18"/>
      <c r="O833" s="18"/>
      <c r="P833" s="18"/>
      <c r="Q833" s="18"/>
      <c r="R833" s="18"/>
      <c r="S833" s="18"/>
      <c r="T833" s="18"/>
      <c r="U833" s="18"/>
      <c r="V833" s="18"/>
      <c r="W833" s="18"/>
      <c r="X833" s="18"/>
      <c r="Y833" s="18"/>
      <c r="Z833" s="18"/>
      <c r="AA833" s="18"/>
      <c r="AB833" s="18"/>
      <c r="AC833" s="18"/>
      <c r="AD833" s="18"/>
      <c r="AE833" s="18"/>
      <c r="AF833" s="18"/>
      <c r="AG833" s="18"/>
    </row>
    <row r="834" spans="1:33" ht="16.5" customHeight="1" x14ac:dyDescent="0.3">
      <c r="A834" s="18"/>
      <c r="B834" s="18"/>
      <c r="C834" s="191"/>
      <c r="D834" s="191"/>
      <c r="E834" s="18"/>
      <c r="F834" s="18"/>
      <c r="G834" s="18"/>
      <c r="H834" s="18"/>
      <c r="I834" s="18"/>
      <c r="J834" s="18"/>
      <c r="K834" s="18"/>
      <c r="L834" s="18"/>
      <c r="M834" s="18"/>
      <c r="N834" s="18"/>
      <c r="O834" s="18"/>
      <c r="P834" s="18"/>
      <c r="Q834" s="18"/>
      <c r="R834" s="18"/>
      <c r="S834" s="18"/>
      <c r="T834" s="18"/>
      <c r="U834" s="18"/>
      <c r="V834" s="18"/>
      <c r="W834" s="18"/>
      <c r="X834" s="18"/>
      <c r="Y834" s="18"/>
      <c r="Z834" s="18"/>
      <c r="AA834" s="18"/>
      <c r="AB834" s="18"/>
      <c r="AC834" s="18"/>
      <c r="AD834" s="18"/>
      <c r="AE834" s="18"/>
      <c r="AF834" s="18"/>
      <c r="AG834" s="18"/>
    </row>
    <row r="835" spans="1:33" ht="16.5" customHeight="1" x14ac:dyDescent="0.3">
      <c r="A835" s="18"/>
      <c r="B835" s="18"/>
      <c r="C835" s="191"/>
      <c r="D835" s="191"/>
      <c r="E835" s="18"/>
      <c r="F835" s="18"/>
      <c r="G835" s="18"/>
      <c r="H835" s="18"/>
      <c r="I835" s="18"/>
      <c r="J835" s="18"/>
      <c r="K835" s="18"/>
      <c r="L835" s="18"/>
      <c r="M835" s="18"/>
      <c r="N835" s="18"/>
      <c r="O835" s="18"/>
      <c r="P835" s="18"/>
      <c r="Q835" s="18"/>
      <c r="R835" s="18"/>
      <c r="S835" s="18"/>
      <c r="T835" s="18"/>
      <c r="U835" s="18"/>
      <c r="V835" s="18"/>
      <c r="W835" s="18"/>
      <c r="X835" s="18"/>
      <c r="Y835" s="18"/>
      <c r="Z835" s="18"/>
      <c r="AA835" s="18"/>
      <c r="AB835" s="18"/>
      <c r="AC835" s="18"/>
      <c r="AD835" s="18"/>
      <c r="AE835" s="18"/>
      <c r="AF835" s="18"/>
      <c r="AG835" s="18"/>
    </row>
    <row r="836" spans="1:33" ht="16.5" customHeight="1" x14ac:dyDescent="0.3">
      <c r="A836" s="18"/>
      <c r="B836" s="18"/>
      <c r="C836" s="191"/>
      <c r="D836" s="191"/>
      <c r="E836" s="18"/>
      <c r="F836" s="18"/>
      <c r="G836" s="18"/>
      <c r="H836" s="18"/>
      <c r="I836" s="18"/>
      <c r="J836" s="18"/>
      <c r="K836" s="18"/>
      <c r="L836" s="18"/>
      <c r="M836" s="18"/>
      <c r="N836" s="18"/>
      <c r="O836" s="18"/>
      <c r="P836" s="18"/>
      <c r="Q836" s="18"/>
      <c r="R836" s="18"/>
      <c r="S836" s="18"/>
      <c r="T836" s="18"/>
      <c r="U836" s="18"/>
      <c r="V836" s="18"/>
      <c r="W836" s="18"/>
      <c r="X836" s="18"/>
      <c r="Y836" s="18"/>
      <c r="Z836" s="18"/>
      <c r="AA836" s="18"/>
      <c r="AB836" s="18"/>
      <c r="AC836" s="18"/>
      <c r="AD836" s="18"/>
      <c r="AE836" s="18"/>
      <c r="AF836" s="18"/>
      <c r="AG836" s="18"/>
    </row>
    <row r="837" spans="1:33" ht="16.5" customHeight="1" x14ac:dyDescent="0.3">
      <c r="A837" s="18"/>
      <c r="B837" s="18"/>
      <c r="C837" s="191"/>
      <c r="D837" s="191"/>
      <c r="E837" s="18"/>
      <c r="F837" s="18"/>
      <c r="G837" s="18"/>
      <c r="H837" s="18"/>
      <c r="I837" s="18"/>
      <c r="J837" s="18"/>
      <c r="K837" s="18"/>
      <c r="L837" s="18"/>
      <c r="M837" s="18"/>
      <c r="N837" s="18"/>
      <c r="O837" s="18"/>
      <c r="P837" s="18"/>
      <c r="Q837" s="18"/>
      <c r="R837" s="18"/>
      <c r="S837" s="18"/>
      <c r="T837" s="18"/>
      <c r="U837" s="18"/>
      <c r="V837" s="18"/>
      <c r="W837" s="18"/>
      <c r="X837" s="18"/>
      <c r="Y837" s="18"/>
      <c r="Z837" s="18"/>
      <c r="AA837" s="18"/>
      <c r="AB837" s="18"/>
      <c r="AC837" s="18"/>
      <c r="AD837" s="18"/>
      <c r="AE837" s="18"/>
      <c r="AF837" s="18"/>
      <c r="AG837" s="18"/>
    </row>
    <row r="838" spans="1:33" ht="16.5" customHeight="1" x14ac:dyDescent="0.3">
      <c r="A838" s="18"/>
      <c r="B838" s="18"/>
      <c r="C838" s="191"/>
      <c r="D838" s="191"/>
      <c r="E838" s="18"/>
      <c r="F838" s="18"/>
      <c r="G838" s="18"/>
      <c r="H838" s="18"/>
      <c r="I838" s="18"/>
      <c r="J838" s="18"/>
      <c r="K838" s="18"/>
      <c r="L838" s="18"/>
      <c r="M838" s="18"/>
      <c r="N838" s="18"/>
      <c r="O838" s="18"/>
      <c r="P838" s="18"/>
      <c r="Q838" s="18"/>
      <c r="R838" s="18"/>
      <c r="S838" s="18"/>
      <c r="T838" s="18"/>
      <c r="U838" s="18"/>
      <c r="V838" s="18"/>
      <c r="W838" s="18"/>
      <c r="X838" s="18"/>
      <c r="Y838" s="18"/>
      <c r="Z838" s="18"/>
      <c r="AA838" s="18"/>
      <c r="AB838" s="18"/>
      <c r="AC838" s="18"/>
      <c r="AD838" s="18"/>
      <c r="AE838" s="18"/>
      <c r="AF838" s="18"/>
      <c r="AG838" s="18"/>
    </row>
    <row r="839" spans="1:33" ht="16.5" customHeight="1" x14ac:dyDescent="0.3">
      <c r="A839" s="18"/>
      <c r="B839" s="18"/>
      <c r="C839" s="191"/>
      <c r="D839" s="191"/>
      <c r="E839" s="18"/>
      <c r="F839" s="18"/>
      <c r="G839" s="18"/>
      <c r="H839" s="18"/>
      <c r="I839" s="18"/>
      <c r="J839" s="18"/>
      <c r="K839" s="18"/>
      <c r="L839" s="18"/>
      <c r="M839" s="18"/>
      <c r="N839" s="18"/>
      <c r="O839" s="18"/>
      <c r="P839" s="18"/>
      <c r="Q839" s="18"/>
      <c r="R839" s="18"/>
      <c r="S839" s="18"/>
      <c r="T839" s="18"/>
      <c r="U839" s="18"/>
      <c r="V839" s="18"/>
      <c r="W839" s="18"/>
      <c r="X839" s="18"/>
      <c r="Y839" s="18"/>
      <c r="Z839" s="18"/>
      <c r="AA839" s="18"/>
      <c r="AB839" s="18"/>
      <c r="AC839" s="18"/>
      <c r="AD839" s="18"/>
      <c r="AE839" s="18"/>
      <c r="AF839" s="18"/>
      <c r="AG839" s="18"/>
    </row>
    <row r="840" spans="1:33" ht="16.5" customHeight="1" x14ac:dyDescent="0.3">
      <c r="A840" s="18"/>
      <c r="B840" s="18"/>
      <c r="C840" s="191"/>
      <c r="D840" s="191"/>
      <c r="E840" s="18"/>
      <c r="F840" s="18"/>
      <c r="G840" s="18"/>
      <c r="H840" s="18"/>
      <c r="I840" s="18"/>
      <c r="J840" s="18"/>
      <c r="K840" s="18"/>
      <c r="L840" s="18"/>
      <c r="M840" s="18"/>
      <c r="N840" s="18"/>
      <c r="O840" s="18"/>
      <c r="P840" s="18"/>
      <c r="Q840" s="18"/>
      <c r="R840" s="18"/>
      <c r="S840" s="18"/>
      <c r="T840" s="18"/>
      <c r="U840" s="18"/>
      <c r="V840" s="18"/>
      <c r="W840" s="18"/>
      <c r="X840" s="18"/>
      <c r="Y840" s="18"/>
      <c r="Z840" s="18"/>
      <c r="AA840" s="18"/>
      <c r="AB840" s="18"/>
      <c r="AC840" s="18"/>
      <c r="AD840" s="18"/>
      <c r="AE840" s="18"/>
      <c r="AF840" s="18"/>
      <c r="AG840" s="18"/>
    </row>
    <row r="841" spans="1:33" ht="16.5" customHeight="1" x14ac:dyDescent="0.3">
      <c r="A841" s="18"/>
      <c r="B841" s="18"/>
      <c r="C841" s="191"/>
      <c r="D841" s="191"/>
      <c r="E841" s="18"/>
      <c r="F841" s="18"/>
      <c r="G841" s="18"/>
      <c r="H841" s="18"/>
      <c r="I841" s="18"/>
      <c r="J841" s="18"/>
      <c r="K841" s="18"/>
      <c r="L841" s="18"/>
      <c r="M841" s="18"/>
      <c r="N841" s="18"/>
      <c r="O841" s="18"/>
      <c r="P841" s="18"/>
      <c r="Q841" s="18"/>
      <c r="R841" s="18"/>
      <c r="S841" s="18"/>
      <c r="T841" s="18"/>
      <c r="U841" s="18"/>
      <c r="V841" s="18"/>
      <c r="W841" s="18"/>
      <c r="X841" s="18"/>
      <c r="Y841" s="18"/>
      <c r="Z841" s="18"/>
      <c r="AA841" s="18"/>
      <c r="AB841" s="18"/>
      <c r="AC841" s="18"/>
      <c r="AD841" s="18"/>
      <c r="AE841" s="18"/>
      <c r="AF841" s="18"/>
      <c r="AG841" s="18"/>
    </row>
    <row r="842" spans="1:33" ht="16.5" customHeight="1" x14ac:dyDescent="0.3">
      <c r="A842" s="18"/>
      <c r="B842" s="18"/>
      <c r="C842" s="191"/>
      <c r="D842" s="191"/>
      <c r="E842" s="18"/>
      <c r="F842" s="18"/>
      <c r="G842" s="18"/>
      <c r="H842" s="18"/>
      <c r="I842" s="18"/>
      <c r="J842" s="18"/>
      <c r="K842" s="18"/>
      <c r="L842" s="18"/>
      <c r="M842" s="18"/>
      <c r="N842" s="18"/>
      <c r="O842" s="18"/>
      <c r="P842" s="18"/>
      <c r="Q842" s="18"/>
      <c r="R842" s="18"/>
      <c r="S842" s="18"/>
      <c r="T842" s="18"/>
      <c r="U842" s="18"/>
      <c r="V842" s="18"/>
      <c r="W842" s="18"/>
      <c r="X842" s="18"/>
      <c r="Y842" s="18"/>
      <c r="Z842" s="18"/>
      <c r="AA842" s="18"/>
      <c r="AB842" s="18"/>
      <c r="AC842" s="18"/>
      <c r="AD842" s="18"/>
      <c r="AE842" s="18"/>
      <c r="AF842" s="18"/>
      <c r="AG842" s="18"/>
    </row>
    <row r="843" spans="1:33" ht="16.5" customHeight="1" x14ac:dyDescent="0.3">
      <c r="A843" s="18"/>
      <c r="B843" s="18"/>
      <c r="C843" s="191"/>
      <c r="D843" s="191"/>
      <c r="E843" s="18"/>
      <c r="F843" s="18"/>
      <c r="G843" s="18"/>
      <c r="H843" s="18"/>
      <c r="I843" s="18"/>
      <c r="J843" s="18"/>
      <c r="K843" s="18"/>
      <c r="L843" s="18"/>
      <c r="M843" s="18"/>
      <c r="N843" s="18"/>
      <c r="O843" s="18"/>
      <c r="P843" s="18"/>
      <c r="Q843" s="18"/>
      <c r="R843" s="18"/>
      <c r="S843" s="18"/>
      <c r="T843" s="18"/>
      <c r="U843" s="18"/>
      <c r="V843" s="18"/>
      <c r="W843" s="18"/>
      <c r="X843" s="18"/>
      <c r="Y843" s="18"/>
      <c r="Z843" s="18"/>
      <c r="AA843" s="18"/>
      <c r="AB843" s="18"/>
      <c r="AC843" s="18"/>
      <c r="AD843" s="18"/>
      <c r="AE843" s="18"/>
      <c r="AF843" s="18"/>
      <c r="AG843" s="18"/>
    </row>
    <row r="844" spans="1:33" ht="16.5" customHeight="1" x14ac:dyDescent="0.3">
      <c r="A844" s="18"/>
      <c r="B844" s="18"/>
      <c r="C844" s="191"/>
      <c r="D844" s="191"/>
      <c r="E844" s="18"/>
      <c r="F844" s="18"/>
      <c r="G844" s="18"/>
      <c r="H844" s="18"/>
      <c r="I844" s="18"/>
      <c r="J844" s="18"/>
      <c r="K844" s="18"/>
      <c r="L844" s="18"/>
      <c r="M844" s="18"/>
      <c r="N844" s="18"/>
      <c r="O844" s="18"/>
      <c r="P844" s="18"/>
      <c r="Q844" s="18"/>
      <c r="R844" s="18"/>
      <c r="S844" s="18"/>
      <c r="T844" s="18"/>
      <c r="U844" s="18"/>
      <c r="V844" s="18"/>
      <c r="W844" s="18"/>
      <c r="X844" s="18"/>
      <c r="Y844" s="18"/>
      <c r="Z844" s="18"/>
      <c r="AA844" s="18"/>
      <c r="AB844" s="18"/>
      <c r="AC844" s="18"/>
      <c r="AD844" s="18"/>
      <c r="AE844" s="18"/>
      <c r="AF844" s="18"/>
      <c r="AG844" s="18"/>
    </row>
    <row r="845" spans="1:33" ht="16.5" customHeight="1" x14ac:dyDescent="0.3">
      <c r="A845" s="18"/>
      <c r="B845" s="18"/>
      <c r="C845" s="191"/>
      <c r="D845" s="191"/>
      <c r="E845" s="18"/>
      <c r="F845" s="18"/>
      <c r="G845" s="18"/>
      <c r="H845" s="18"/>
      <c r="I845" s="18"/>
      <c r="J845" s="18"/>
      <c r="K845" s="18"/>
      <c r="L845" s="18"/>
      <c r="M845" s="18"/>
      <c r="N845" s="18"/>
      <c r="O845" s="18"/>
      <c r="P845" s="18"/>
      <c r="Q845" s="18"/>
      <c r="R845" s="18"/>
      <c r="S845" s="18"/>
      <c r="T845" s="18"/>
      <c r="U845" s="18"/>
      <c r="V845" s="18"/>
      <c r="W845" s="18"/>
      <c r="X845" s="18"/>
      <c r="Y845" s="18"/>
      <c r="Z845" s="18"/>
      <c r="AA845" s="18"/>
      <c r="AB845" s="18"/>
      <c r="AC845" s="18"/>
      <c r="AD845" s="18"/>
      <c r="AE845" s="18"/>
      <c r="AF845" s="18"/>
      <c r="AG845" s="18"/>
    </row>
    <row r="846" spans="1:33" ht="16.5" customHeight="1" x14ac:dyDescent="0.3">
      <c r="A846" s="18"/>
      <c r="B846" s="18"/>
      <c r="C846" s="191"/>
      <c r="D846" s="191"/>
      <c r="E846" s="18"/>
      <c r="F846" s="18"/>
      <c r="G846" s="18"/>
      <c r="H846" s="18"/>
      <c r="I846" s="18"/>
      <c r="J846" s="18"/>
      <c r="K846" s="18"/>
      <c r="L846" s="18"/>
      <c r="M846" s="18"/>
      <c r="N846" s="18"/>
      <c r="O846" s="18"/>
      <c r="P846" s="18"/>
      <c r="Q846" s="18"/>
      <c r="R846" s="18"/>
      <c r="S846" s="18"/>
      <c r="T846" s="18"/>
      <c r="U846" s="18"/>
      <c r="V846" s="18"/>
      <c r="W846" s="18"/>
      <c r="X846" s="18"/>
      <c r="Y846" s="18"/>
      <c r="Z846" s="18"/>
      <c r="AA846" s="18"/>
      <c r="AB846" s="18"/>
      <c r="AC846" s="18"/>
      <c r="AD846" s="18"/>
      <c r="AE846" s="18"/>
      <c r="AF846" s="18"/>
      <c r="AG846" s="18"/>
    </row>
    <row r="847" spans="1:33" ht="16.5" customHeight="1" x14ac:dyDescent="0.3">
      <c r="A847" s="18"/>
      <c r="B847" s="18"/>
      <c r="C847" s="191"/>
      <c r="D847" s="191"/>
      <c r="E847" s="18"/>
      <c r="F847" s="18"/>
      <c r="G847" s="18"/>
      <c r="H847" s="18"/>
      <c r="I847" s="18"/>
      <c r="J847" s="18"/>
      <c r="K847" s="18"/>
      <c r="L847" s="18"/>
      <c r="M847" s="18"/>
      <c r="N847" s="18"/>
      <c r="O847" s="18"/>
      <c r="P847" s="18"/>
      <c r="Q847" s="18"/>
      <c r="R847" s="18"/>
      <c r="S847" s="18"/>
      <c r="T847" s="18"/>
      <c r="U847" s="18"/>
      <c r="V847" s="18"/>
      <c r="W847" s="18"/>
      <c r="X847" s="18"/>
      <c r="Y847" s="18"/>
      <c r="Z847" s="18"/>
      <c r="AA847" s="18"/>
      <c r="AB847" s="18"/>
      <c r="AC847" s="18"/>
      <c r="AD847" s="18"/>
      <c r="AE847" s="18"/>
      <c r="AF847" s="18"/>
      <c r="AG847" s="18"/>
    </row>
    <row r="848" spans="1:33" ht="16.5" customHeight="1" x14ac:dyDescent="0.3">
      <c r="A848" s="18"/>
      <c r="B848" s="18"/>
      <c r="C848" s="191"/>
      <c r="D848" s="191"/>
      <c r="E848" s="18"/>
      <c r="F848" s="18"/>
      <c r="G848" s="18"/>
      <c r="H848" s="18"/>
      <c r="I848" s="18"/>
      <c r="J848" s="18"/>
      <c r="K848" s="18"/>
      <c r="L848" s="18"/>
      <c r="M848" s="18"/>
      <c r="N848" s="18"/>
      <c r="O848" s="18"/>
      <c r="P848" s="18"/>
      <c r="Q848" s="18"/>
      <c r="R848" s="18"/>
      <c r="S848" s="18"/>
      <c r="T848" s="18"/>
      <c r="U848" s="18"/>
      <c r="V848" s="18"/>
      <c r="W848" s="18"/>
      <c r="X848" s="18"/>
      <c r="Y848" s="18"/>
      <c r="Z848" s="18"/>
      <c r="AA848" s="18"/>
      <c r="AB848" s="18"/>
      <c r="AC848" s="18"/>
      <c r="AD848" s="18"/>
      <c r="AE848" s="18"/>
      <c r="AF848" s="18"/>
      <c r="AG848" s="18"/>
    </row>
    <row r="849" spans="1:33" ht="16.5" customHeight="1" x14ac:dyDescent="0.3">
      <c r="A849" s="18"/>
      <c r="B849" s="18"/>
      <c r="C849" s="191"/>
      <c r="D849" s="191"/>
      <c r="E849" s="18"/>
      <c r="F849" s="18"/>
      <c r="G849" s="18"/>
      <c r="H849" s="18"/>
      <c r="I849" s="18"/>
      <c r="J849" s="18"/>
      <c r="K849" s="18"/>
      <c r="L849" s="18"/>
      <c r="M849" s="18"/>
      <c r="N849" s="18"/>
      <c r="O849" s="18"/>
      <c r="P849" s="18"/>
      <c r="Q849" s="18"/>
      <c r="R849" s="18"/>
      <c r="S849" s="18"/>
      <c r="T849" s="18"/>
      <c r="U849" s="18"/>
      <c r="V849" s="18"/>
      <c r="W849" s="18"/>
      <c r="X849" s="18"/>
      <c r="Y849" s="18"/>
      <c r="Z849" s="18"/>
      <c r="AA849" s="18"/>
      <c r="AB849" s="18"/>
      <c r="AC849" s="18"/>
      <c r="AD849" s="18"/>
      <c r="AE849" s="18"/>
      <c r="AF849" s="18"/>
      <c r="AG849" s="18"/>
    </row>
    <row r="850" spans="1:33" ht="16.5" customHeight="1" x14ac:dyDescent="0.3">
      <c r="A850" s="18"/>
      <c r="B850" s="18"/>
      <c r="C850" s="191"/>
      <c r="D850" s="191"/>
      <c r="E850" s="18"/>
      <c r="F850" s="18"/>
      <c r="G850" s="18"/>
      <c r="H850" s="18"/>
      <c r="I850" s="18"/>
      <c r="J850" s="18"/>
      <c r="K850" s="18"/>
      <c r="L850" s="18"/>
      <c r="M850" s="18"/>
      <c r="N850" s="18"/>
      <c r="O850" s="18"/>
      <c r="P850" s="18"/>
      <c r="Q850" s="18"/>
      <c r="R850" s="18"/>
      <c r="S850" s="18"/>
      <c r="T850" s="18"/>
      <c r="U850" s="18"/>
      <c r="V850" s="18"/>
      <c r="W850" s="18"/>
      <c r="X850" s="18"/>
      <c r="Y850" s="18"/>
      <c r="Z850" s="18"/>
      <c r="AA850" s="18"/>
      <c r="AB850" s="18"/>
      <c r="AC850" s="18"/>
      <c r="AD850" s="18"/>
      <c r="AE850" s="18"/>
      <c r="AF850" s="18"/>
      <c r="AG850" s="18"/>
    </row>
    <row r="851" spans="1:33" ht="16.5" customHeight="1" x14ac:dyDescent="0.3">
      <c r="A851" s="18"/>
      <c r="B851" s="18"/>
      <c r="C851" s="191"/>
      <c r="D851" s="191"/>
      <c r="E851" s="18"/>
      <c r="F851" s="18"/>
      <c r="G851" s="18"/>
      <c r="H851" s="18"/>
      <c r="I851" s="18"/>
      <c r="J851" s="18"/>
      <c r="K851" s="18"/>
      <c r="L851" s="18"/>
      <c r="M851" s="18"/>
      <c r="N851" s="18"/>
      <c r="O851" s="18"/>
      <c r="P851" s="18"/>
      <c r="Q851" s="18"/>
      <c r="R851" s="18"/>
      <c r="S851" s="18"/>
      <c r="T851" s="18"/>
      <c r="U851" s="18"/>
      <c r="V851" s="18"/>
      <c r="W851" s="18"/>
      <c r="X851" s="18"/>
      <c r="Y851" s="18"/>
      <c r="Z851" s="18"/>
      <c r="AA851" s="18"/>
      <c r="AB851" s="18"/>
      <c r="AC851" s="18"/>
      <c r="AD851" s="18"/>
      <c r="AE851" s="18"/>
      <c r="AF851" s="18"/>
      <c r="AG851" s="18"/>
    </row>
    <row r="852" spans="1:33" ht="16.5" customHeight="1" x14ac:dyDescent="0.3">
      <c r="A852" s="18"/>
      <c r="B852" s="18"/>
      <c r="C852" s="191"/>
      <c r="D852" s="191"/>
      <c r="E852" s="18"/>
      <c r="F852" s="18"/>
      <c r="G852" s="18"/>
      <c r="H852" s="18"/>
      <c r="I852" s="18"/>
      <c r="J852" s="18"/>
      <c r="K852" s="18"/>
      <c r="L852" s="18"/>
      <c r="M852" s="18"/>
      <c r="N852" s="18"/>
      <c r="O852" s="18"/>
      <c r="P852" s="18"/>
      <c r="Q852" s="18"/>
      <c r="R852" s="18"/>
      <c r="S852" s="18"/>
      <c r="T852" s="18"/>
      <c r="U852" s="18"/>
      <c r="V852" s="18"/>
      <c r="W852" s="18"/>
      <c r="X852" s="18"/>
      <c r="Y852" s="18"/>
      <c r="Z852" s="18"/>
      <c r="AA852" s="18"/>
      <c r="AB852" s="18"/>
      <c r="AC852" s="18"/>
      <c r="AD852" s="18"/>
      <c r="AE852" s="18"/>
      <c r="AF852" s="18"/>
      <c r="AG852" s="18"/>
    </row>
    <row r="853" spans="1:33" ht="16.5" customHeight="1" x14ac:dyDescent="0.3">
      <c r="A853" s="18"/>
      <c r="B853" s="18"/>
      <c r="C853" s="191"/>
      <c r="D853" s="191"/>
      <c r="E853" s="18"/>
      <c r="F853" s="18"/>
      <c r="G853" s="18"/>
      <c r="H853" s="18"/>
      <c r="I853" s="18"/>
      <c r="J853" s="18"/>
      <c r="K853" s="18"/>
      <c r="L853" s="18"/>
      <c r="M853" s="18"/>
      <c r="N853" s="18"/>
      <c r="O853" s="18"/>
      <c r="P853" s="18"/>
      <c r="Q853" s="18"/>
      <c r="R853" s="18"/>
      <c r="S853" s="18"/>
      <c r="T853" s="18"/>
      <c r="U853" s="18"/>
      <c r="V853" s="18"/>
      <c r="W853" s="18"/>
      <c r="X853" s="18"/>
      <c r="Y853" s="18"/>
      <c r="Z853" s="18"/>
      <c r="AA853" s="18"/>
      <c r="AB853" s="18"/>
      <c r="AC853" s="18"/>
      <c r="AD853" s="18"/>
      <c r="AE853" s="18"/>
      <c r="AF853" s="18"/>
      <c r="AG853" s="18"/>
    </row>
    <row r="854" spans="1:33" ht="16.5" customHeight="1" x14ac:dyDescent="0.3">
      <c r="A854" s="18"/>
      <c r="B854" s="18"/>
      <c r="C854" s="191"/>
      <c r="D854" s="191"/>
      <c r="E854" s="18"/>
      <c r="F854" s="18"/>
      <c r="G854" s="18"/>
      <c r="H854" s="18"/>
      <c r="I854" s="18"/>
      <c r="J854" s="18"/>
      <c r="K854" s="18"/>
      <c r="L854" s="18"/>
      <c r="M854" s="18"/>
      <c r="N854" s="18"/>
      <c r="O854" s="18"/>
      <c r="P854" s="18"/>
      <c r="Q854" s="18"/>
      <c r="R854" s="18"/>
      <c r="S854" s="18"/>
      <c r="T854" s="18"/>
      <c r="U854" s="18"/>
      <c r="V854" s="18"/>
      <c r="W854" s="18"/>
      <c r="X854" s="18"/>
      <c r="Y854" s="18"/>
      <c r="Z854" s="18"/>
      <c r="AA854" s="18"/>
      <c r="AB854" s="18"/>
      <c r="AC854" s="18"/>
      <c r="AD854" s="18"/>
      <c r="AE854" s="18"/>
      <c r="AF854" s="18"/>
      <c r="AG854" s="18"/>
    </row>
    <row r="855" spans="1:33" ht="16.5" customHeight="1" x14ac:dyDescent="0.3">
      <c r="A855" s="18"/>
      <c r="B855" s="18"/>
      <c r="C855" s="191"/>
      <c r="D855" s="191"/>
      <c r="E855" s="18"/>
      <c r="F855" s="18"/>
      <c r="G855" s="18"/>
      <c r="H855" s="18"/>
      <c r="I855" s="18"/>
      <c r="J855" s="18"/>
      <c r="K855" s="18"/>
      <c r="L855" s="18"/>
      <c r="M855" s="18"/>
      <c r="N855" s="18"/>
      <c r="O855" s="18"/>
      <c r="P855" s="18"/>
      <c r="Q855" s="18"/>
      <c r="R855" s="18"/>
      <c r="S855" s="18"/>
      <c r="T855" s="18"/>
      <c r="U855" s="18"/>
      <c r="V855" s="18"/>
      <c r="W855" s="18"/>
      <c r="X855" s="18"/>
      <c r="Y855" s="18"/>
      <c r="Z855" s="18"/>
      <c r="AA855" s="18"/>
      <c r="AB855" s="18"/>
      <c r="AC855" s="18"/>
      <c r="AD855" s="18"/>
      <c r="AE855" s="18"/>
      <c r="AF855" s="18"/>
      <c r="AG855" s="18"/>
    </row>
    <row r="856" spans="1:33" ht="16.5" customHeight="1" x14ac:dyDescent="0.3">
      <c r="A856" s="18"/>
      <c r="B856" s="18"/>
      <c r="C856" s="191"/>
      <c r="D856" s="191"/>
      <c r="E856" s="18"/>
      <c r="F856" s="18"/>
      <c r="G856" s="18"/>
      <c r="H856" s="18"/>
      <c r="I856" s="18"/>
      <c r="J856" s="18"/>
      <c r="K856" s="18"/>
      <c r="L856" s="18"/>
      <c r="M856" s="18"/>
      <c r="N856" s="18"/>
      <c r="O856" s="18"/>
      <c r="P856" s="18"/>
      <c r="Q856" s="18"/>
      <c r="R856" s="18"/>
      <c r="S856" s="18"/>
      <c r="T856" s="18"/>
      <c r="U856" s="18"/>
      <c r="V856" s="18"/>
      <c r="W856" s="18"/>
      <c r="X856" s="18"/>
      <c r="Y856" s="18"/>
      <c r="Z856" s="18"/>
      <c r="AA856" s="18"/>
      <c r="AB856" s="18"/>
      <c r="AC856" s="18"/>
      <c r="AD856" s="18"/>
      <c r="AE856" s="18"/>
      <c r="AF856" s="18"/>
      <c r="AG856" s="18"/>
    </row>
    <row r="857" spans="1:33" ht="16.5" customHeight="1" x14ac:dyDescent="0.3">
      <c r="A857" s="18"/>
      <c r="B857" s="18"/>
      <c r="C857" s="191"/>
      <c r="D857" s="191"/>
      <c r="E857" s="18"/>
      <c r="F857" s="18"/>
      <c r="G857" s="18"/>
      <c r="H857" s="18"/>
      <c r="I857" s="18"/>
      <c r="J857" s="18"/>
      <c r="K857" s="18"/>
      <c r="L857" s="18"/>
      <c r="M857" s="18"/>
      <c r="N857" s="18"/>
      <c r="O857" s="18"/>
      <c r="P857" s="18"/>
      <c r="Q857" s="18"/>
      <c r="R857" s="18"/>
      <c r="S857" s="18"/>
      <c r="T857" s="18"/>
      <c r="U857" s="18"/>
      <c r="V857" s="18"/>
      <c r="W857" s="18"/>
      <c r="X857" s="18"/>
      <c r="Y857" s="18"/>
      <c r="Z857" s="18"/>
      <c r="AA857" s="18"/>
      <c r="AB857" s="18"/>
      <c r="AC857" s="18"/>
      <c r="AD857" s="18"/>
      <c r="AE857" s="18"/>
      <c r="AF857" s="18"/>
      <c r="AG857" s="18"/>
    </row>
    <row r="858" spans="1:33" ht="16.5" customHeight="1" x14ac:dyDescent="0.3">
      <c r="A858" s="18"/>
      <c r="B858" s="18"/>
      <c r="C858" s="191"/>
      <c r="D858" s="191"/>
      <c r="E858" s="18"/>
      <c r="F858" s="18"/>
      <c r="G858" s="18"/>
      <c r="H858" s="18"/>
      <c r="I858" s="18"/>
      <c r="J858" s="18"/>
      <c r="K858" s="18"/>
      <c r="L858" s="18"/>
      <c r="M858" s="18"/>
      <c r="N858" s="18"/>
      <c r="O858" s="18"/>
      <c r="P858" s="18"/>
      <c r="Q858" s="18"/>
      <c r="R858" s="18"/>
      <c r="S858" s="18"/>
      <c r="T858" s="18"/>
      <c r="U858" s="18"/>
      <c r="V858" s="18"/>
      <c r="W858" s="18"/>
      <c r="X858" s="18"/>
      <c r="Y858" s="18"/>
      <c r="Z858" s="18"/>
      <c r="AA858" s="18"/>
      <c r="AB858" s="18"/>
      <c r="AC858" s="18"/>
      <c r="AD858" s="18"/>
      <c r="AE858" s="18"/>
      <c r="AF858" s="18"/>
      <c r="AG858" s="18"/>
    </row>
    <row r="859" spans="1:33" ht="16.5" customHeight="1" x14ac:dyDescent="0.3">
      <c r="A859" s="18"/>
      <c r="B859" s="18"/>
      <c r="C859" s="191"/>
      <c r="D859" s="191"/>
      <c r="E859" s="18"/>
      <c r="F859" s="18"/>
      <c r="G859" s="18"/>
      <c r="H859" s="18"/>
      <c r="I859" s="18"/>
      <c r="J859" s="18"/>
      <c r="K859" s="18"/>
      <c r="L859" s="18"/>
      <c r="M859" s="18"/>
      <c r="N859" s="18"/>
      <c r="O859" s="18"/>
      <c r="P859" s="18"/>
      <c r="Q859" s="18"/>
      <c r="R859" s="18"/>
      <c r="S859" s="18"/>
      <c r="T859" s="18"/>
      <c r="U859" s="18"/>
      <c r="V859" s="18"/>
      <c r="W859" s="18"/>
      <c r="X859" s="18"/>
      <c r="Y859" s="18"/>
      <c r="Z859" s="18"/>
      <c r="AA859" s="18"/>
      <c r="AB859" s="18"/>
      <c r="AC859" s="18"/>
      <c r="AD859" s="18"/>
      <c r="AE859" s="18"/>
      <c r="AF859" s="18"/>
      <c r="AG859" s="18"/>
    </row>
    <row r="860" spans="1:33" ht="16.5" customHeight="1" x14ac:dyDescent="0.3">
      <c r="A860" s="18"/>
      <c r="B860" s="18"/>
      <c r="C860" s="191"/>
      <c r="D860" s="191"/>
      <c r="E860" s="18"/>
      <c r="F860" s="18"/>
      <c r="G860" s="18"/>
      <c r="H860" s="18"/>
      <c r="I860" s="18"/>
      <c r="J860" s="18"/>
      <c r="K860" s="18"/>
      <c r="L860" s="18"/>
      <c r="M860" s="18"/>
      <c r="N860" s="18"/>
      <c r="O860" s="18"/>
      <c r="P860" s="18"/>
      <c r="Q860" s="18"/>
      <c r="R860" s="18"/>
      <c r="S860" s="18"/>
      <c r="T860" s="18"/>
      <c r="U860" s="18"/>
      <c r="V860" s="18"/>
      <c r="W860" s="18"/>
      <c r="X860" s="18"/>
      <c r="Y860" s="18"/>
      <c r="Z860" s="18"/>
      <c r="AA860" s="18"/>
      <c r="AB860" s="18"/>
      <c r="AC860" s="18"/>
      <c r="AD860" s="18"/>
      <c r="AE860" s="18"/>
      <c r="AF860" s="18"/>
      <c r="AG860" s="18"/>
    </row>
    <row r="861" spans="1:33" ht="16.5" customHeight="1" x14ac:dyDescent="0.3">
      <c r="A861" s="18"/>
      <c r="B861" s="18"/>
      <c r="C861" s="191"/>
      <c r="D861" s="191"/>
      <c r="E861" s="18"/>
      <c r="F861" s="18"/>
      <c r="G861" s="18"/>
      <c r="H861" s="18"/>
      <c r="I861" s="18"/>
      <c r="J861" s="18"/>
      <c r="K861" s="18"/>
      <c r="L861" s="18"/>
      <c r="M861" s="18"/>
      <c r="N861" s="18"/>
      <c r="O861" s="18"/>
      <c r="P861" s="18"/>
      <c r="Q861" s="18"/>
      <c r="R861" s="18"/>
      <c r="S861" s="18"/>
      <c r="T861" s="18"/>
      <c r="U861" s="18"/>
      <c r="V861" s="18"/>
      <c r="W861" s="18"/>
      <c r="X861" s="18"/>
      <c r="Y861" s="18"/>
      <c r="Z861" s="18"/>
      <c r="AA861" s="18"/>
      <c r="AB861" s="18"/>
      <c r="AC861" s="18"/>
      <c r="AD861" s="18"/>
      <c r="AE861" s="18"/>
      <c r="AF861" s="18"/>
      <c r="AG861" s="18"/>
    </row>
    <row r="862" spans="1:33" ht="16.5" customHeight="1" x14ac:dyDescent="0.3">
      <c r="A862" s="18"/>
      <c r="B862" s="18"/>
      <c r="C862" s="191"/>
      <c r="D862" s="191"/>
      <c r="E862" s="18"/>
      <c r="F862" s="18"/>
      <c r="G862" s="18"/>
      <c r="H862" s="18"/>
      <c r="I862" s="18"/>
      <c r="J862" s="18"/>
      <c r="K862" s="18"/>
      <c r="L862" s="18"/>
      <c r="M862" s="18"/>
      <c r="N862" s="18"/>
      <c r="O862" s="18"/>
      <c r="P862" s="18"/>
      <c r="Q862" s="18"/>
      <c r="R862" s="18"/>
      <c r="S862" s="18"/>
      <c r="T862" s="18"/>
      <c r="U862" s="18"/>
      <c r="V862" s="18"/>
      <c r="W862" s="18"/>
      <c r="X862" s="18"/>
      <c r="Y862" s="18"/>
      <c r="Z862" s="18"/>
      <c r="AA862" s="18"/>
      <c r="AB862" s="18"/>
      <c r="AC862" s="18"/>
      <c r="AD862" s="18"/>
      <c r="AE862" s="18"/>
      <c r="AF862" s="18"/>
      <c r="AG862" s="18"/>
    </row>
    <row r="863" spans="1:33" ht="16.5" customHeight="1" x14ac:dyDescent="0.3">
      <c r="A863" s="18"/>
      <c r="B863" s="18"/>
      <c r="C863" s="191"/>
      <c r="D863" s="191"/>
      <c r="E863" s="18"/>
      <c r="F863" s="18"/>
      <c r="G863" s="18"/>
      <c r="H863" s="18"/>
      <c r="I863" s="18"/>
      <c r="J863" s="18"/>
      <c r="K863" s="18"/>
      <c r="L863" s="18"/>
      <c r="M863" s="18"/>
      <c r="N863" s="18"/>
      <c r="O863" s="18"/>
      <c r="P863" s="18"/>
      <c r="Q863" s="18"/>
      <c r="R863" s="18"/>
      <c r="S863" s="18"/>
      <c r="T863" s="18"/>
      <c r="U863" s="18"/>
      <c r="V863" s="18"/>
      <c r="W863" s="18"/>
      <c r="X863" s="18"/>
      <c r="Y863" s="18"/>
      <c r="Z863" s="18"/>
      <c r="AA863" s="18"/>
      <c r="AB863" s="18"/>
      <c r="AC863" s="18"/>
      <c r="AD863" s="18"/>
      <c r="AE863" s="18"/>
      <c r="AF863" s="18"/>
      <c r="AG863" s="18"/>
    </row>
    <row r="864" spans="1:33" ht="16.5" customHeight="1" x14ac:dyDescent="0.3">
      <c r="A864" s="18"/>
      <c r="B864" s="18"/>
      <c r="C864" s="191"/>
      <c r="D864" s="191"/>
      <c r="E864" s="18"/>
      <c r="F864" s="18"/>
      <c r="G864" s="18"/>
      <c r="H864" s="18"/>
      <c r="I864" s="18"/>
      <c r="J864" s="18"/>
      <c r="K864" s="18"/>
      <c r="L864" s="18"/>
      <c r="M864" s="18"/>
      <c r="N864" s="18"/>
      <c r="O864" s="18"/>
      <c r="P864" s="18"/>
      <c r="Q864" s="18"/>
      <c r="R864" s="18"/>
      <c r="S864" s="18"/>
      <c r="T864" s="18"/>
      <c r="U864" s="18"/>
      <c r="V864" s="18"/>
      <c r="W864" s="18"/>
      <c r="X864" s="18"/>
      <c r="Y864" s="18"/>
      <c r="Z864" s="18"/>
      <c r="AA864" s="18"/>
      <c r="AB864" s="18"/>
      <c r="AC864" s="18"/>
      <c r="AD864" s="18"/>
      <c r="AE864" s="18"/>
      <c r="AF864" s="18"/>
      <c r="AG864" s="18"/>
    </row>
    <row r="865" spans="1:33" ht="16.5" customHeight="1" x14ac:dyDescent="0.3">
      <c r="A865" s="18"/>
      <c r="B865" s="18"/>
      <c r="C865" s="191"/>
      <c r="D865" s="191"/>
      <c r="E865" s="18"/>
      <c r="F865" s="18"/>
      <c r="G865" s="18"/>
      <c r="H865" s="18"/>
      <c r="I865" s="18"/>
      <c r="J865" s="18"/>
      <c r="K865" s="18"/>
      <c r="L865" s="18"/>
      <c r="M865" s="18"/>
      <c r="N865" s="18"/>
      <c r="O865" s="18"/>
      <c r="P865" s="18"/>
      <c r="Q865" s="18"/>
      <c r="R865" s="18"/>
      <c r="S865" s="18"/>
      <c r="T865" s="18"/>
      <c r="U865" s="18"/>
      <c r="V865" s="18"/>
      <c r="W865" s="18"/>
      <c r="X865" s="18"/>
      <c r="Y865" s="18"/>
      <c r="Z865" s="18"/>
      <c r="AA865" s="18"/>
      <c r="AB865" s="18"/>
      <c r="AC865" s="18"/>
      <c r="AD865" s="18"/>
      <c r="AE865" s="18"/>
      <c r="AF865" s="18"/>
      <c r="AG865" s="18"/>
    </row>
    <row r="866" spans="1:33" ht="16.5" customHeight="1" x14ac:dyDescent="0.3">
      <c r="A866" s="18"/>
      <c r="B866" s="18"/>
      <c r="C866" s="191"/>
      <c r="D866" s="191"/>
      <c r="E866" s="18"/>
      <c r="F866" s="18"/>
      <c r="G866" s="18"/>
      <c r="H866" s="18"/>
      <c r="I866" s="18"/>
      <c r="J866" s="18"/>
      <c r="K866" s="18"/>
      <c r="L866" s="18"/>
      <c r="M866" s="18"/>
      <c r="N866" s="18"/>
      <c r="O866" s="18"/>
      <c r="P866" s="18"/>
      <c r="Q866" s="18"/>
      <c r="R866" s="18"/>
      <c r="S866" s="18"/>
      <c r="T866" s="18"/>
      <c r="U866" s="18"/>
      <c r="V866" s="18"/>
      <c r="W866" s="18"/>
      <c r="X866" s="18"/>
      <c r="Y866" s="18"/>
      <c r="Z866" s="18"/>
      <c r="AA866" s="18"/>
      <c r="AB866" s="18"/>
      <c r="AC866" s="18"/>
      <c r="AD866" s="18"/>
      <c r="AE866" s="18"/>
      <c r="AF866" s="18"/>
      <c r="AG866" s="18"/>
    </row>
    <row r="867" spans="1:33" ht="16.5" customHeight="1" x14ac:dyDescent="0.3">
      <c r="A867" s="18"/>
      <c r="B867" s="18"/>
      <c r="C867" s="191"/>
      <c r="D867" s="191"/>
      <c r="E867" s="18"/>
      <c r="F867" s="18"/>
      <c r="G867" s="18"/>
      <c r="H867" s="18"/>
      <c r="I867" s="18"/>
      <c r="J867" s="18"/>
      <c r="K867" s="18"/>
      <c r="L867" s="18"/>
      <c r="M867" s="18"/>
      <c r="N867" s="18"/>
      <c r="O867" s="18"/>
      <c r="P867" s="18"/>
      <c r="Q867" s="18"/>
      <c r="R867" s="18"/>
      <c r="S867" s="18"/>
      <c r="T867" s="18"/>
      <c r="U867" s="18"/>
      <c r="V867" s="18"/>
      <c r="W867" s="18"/>
      <c r="X867" s="18"/>
      <c r="Y867" s="18"/>
      <c r="Z867" s="18"/>
      <c r="AA867" s="18"/>
      <c r="AB867" s="18"/>
      <c r="AC867" s="18"/>
      <c r="AD867" s="18"/>
      <c r="AE867" s="18"/>
      <c r="AF867" s="18"/>
      <c r="AG867" s="18"/>
    </row>
    <row r="868" spans="1:33" ht="16.5" customHeight="1" x14ac:dyDescent="0.3">
      <c r="A868" s="18"/>
      <c r="B868" s="18"/>
      <c r="C868" s="191"/>
      <c r="D868" s="191"/>
      <c r="E868" s="18"/>
      <c r="F868" s="18"/>
      <c r="G868" s="18"/>
      <c r="H868" s="18"/>
      <c r="I868" s="18"/>
      <c r="J868" s="18"/>
      <c r="K868" s="18"/>
      <c r="L868" s="18"/>
      <c r="M868" s="18"/>
      <c r="N868" s="18"/>
      <c r="O868" s="18"/>
      <c r="P868" s="18"/>
      <c r="Q868" s="18"/>
      <c r="R868" s="18"/>
      <c r="S868" s="18"/>
      <c r="T868" s="18"/>
      <c r="U868" s="18"/>
      <c r="V868" s="18"/>
      <c r="W868" s="18"/>
      <c r="X868" s="18"/>
      <c r="Y868" s="18"/>
      <c r="Z868" s="18"/>
      <c r="AA868" s="18"/>
      <c r="AB868" s="18"/>
      <c r="AC868" s="18"/>
      <c r="AD868" s="18"/>
      <c r="AE868" s="18"/>
      <c r="AF868" s="18"/>
      <c r="AG868" s="18"/>
    </row>
    <row r="869" spans="1:33" ht="16.5" customHeight="1" x14ac:dyDescent="0.3">
      <c r="A869" s="18"/>
      <c r="B869" s="18"/>
      <c r="C869" s="191"/>
      <c r="D869" s="191"/>
      <c r="E869" s="18"/>
      <c r="F869" s="18"/>
      <c r="G869" s="18"/>
      <c r="H869" s="18"/>
      <c r="I869" s="18"/>
      <c r="J869" s="18"/>
      <c r="K869" s="18"/>
      <c r="L869" s="18"/>
      <c r="M869" s="18"/>
      <c r="N869" s="18"/>
      <c r="O869" s="18"/>
      <c r="P869" s="18"/>
      <c r="Q869" s="18"/>
      <c r="R869" s="18"/>
      <c r="S869" s="18"/>
      <c r="T869" s="18"/>
      <c r="U869" s="18"/>
      <c r="V869" s="18"/>
      <c r="W869" s="18"/>
      <c r="X869" s="18"/>
      <c r="Y869" s="18"/>
      <c r="Z869" s="18"/>
      <c r="AA869" s="18"/>
      <c r="AB869" s="18"/>
      <c r="AC869" s="18"/>
      <c r="AD869" s="18"/>
      <c r="AE869" s="18"/>
      <c r="AF869" s="18"/>
      <c r="AG869" s="18"/>
    </row>
    <row r="870" spans="1:33" ht="16.5" customHeight="1" x14ac:dyDescent="0.3">
      <c r="A870" s="18"/>
      <c r="B870" s="18"/>
      <c r="C870" s="191"/>
      <c r="D870" s="191"/>
      <c r="E870" s="18"/>
      <c r="F870" s="18"/>
      <c r="G870" s="18"/>
      <c r="H870" s="18"/>
      <c r="I870" s="18"/>
      <c r="J870" s="18"/>
      <c r="K870" s="18"/>
      <c r="L870" s="18"/>
      <c r="M870" s="18"/>
      <c r="N870" s="18"/>
      <c r="O870" s="18"/>
      <c r="P870" s="18"/>
      <c r="Q870" s="18"/>
      <c r="R870" s="18"/>
      <c r="S870" s="18"/>
      <c r="T870" s="18"/>
      <c r="U870" s="18"/>
      <c r="V870" s="18"/>
      <c r="W870" s="18"/>
      <c r="X870" s="18"/>
      <c r="Y870" s="18"/>
      <c r="Z870" s="18"/>
      <c r="AA870" s="18"/>
      <c r="AB870" s="18"/>
      <c r="AC870" s="18"/>
      <c r="AD870" s="18"/>
      <c r="AE870" s="18"/>
      <c r="AF870" s="18"/>
      <c r="AG870" s="18"/>
    </row>
    <row r="871" spans="1:33" ht="16.5" customHeight="1" x14ac:dyDescent="0.3">
      <c r="A871" s="18"/>
      <c r="B871" s="18"/>
      <c r="C871" s="191"/>
      <c r="D871" s="191"/>
      <c r="E871" s="18"/>
      <c r="F871" s="18"/>
      <c r="G871" s="18"/>
      <c r="H871" s="18"/>
      <c r="I871" s="18"/>
      <c r="J871" s="18"/>
      <c r="K871" s="18"/>
      <c r="L871" s="18"/>
      <c r="M871" s="18"/>
      <c r="N871" s="18"/>
      <c r="O871" s="18"/>
      <c r="P871" s="18"/>
      <c r="Q871" s="18"/>
      <c r="R871" s="18"/>
      <c r="S871" s="18"/>
      <c r="T871" s="18"/>
      <c r="U871" s="18"/>
      <c r="V871" s="18"/>
      <c r="W871" s="18"/>
      <c r="X871" s="18"/>
      <c r="Y871" s="18"/>
      <c r="Z871" s="18"/>
      <c r="AA871" s="18"/>
      <c r="AB871" s="18"/>
      <c r="AC871" s="18"/>
      <c r="AD871" s="18"/>
      <c r="AE871" s="18"/>
      <c r="AF871" s="18"/>
      <c r="AG871" s="18"/>
    </row>
    <row r="872" spans="1:33" ht="16.5" customHeight="1" x14ac:dyDescent="0.3">
      <c r="A872" s="18"/>
      <c r="B872" s="18"/>
      <c r="C872" s="191"/>
      <c r="D872" s="191"/>
      <c r="E872" s="18"/>
      <c r="F872" s="18"/>
      <c r="G872" s="18"/>
      <c r="H872" s="18"/>
      <c r="I872" s="18"/>
      <c r="J872" s="18"/>
      <c r="K872" s="18"/>
      <c r="L872" s="18"/>
      <c r="M872" s="18"/>
      <c r="N872" s="18"/>
      <c r="O872" s="18"/>
      <c r="P872" s="18"/>
      <c r="Q872" s="18"/>
      <c r="R872" s="18"/>
      <c r="S872" s="18"/>
      <c r="T872" s="18"/>
      <c r="U872" s="18"/>
      <c r="V872" s="18"/>
      <c r="W872" s="18"/>
      <c r="X872" s="18"/>
      <c r="Y872" s="18"/>
      <c r="Z872" s="18"/>
      <c r="AA872" s="18"/>
      <c r="AB872" s="18"/>
      <c r="AC872" s="18"/>
      <c r="AD872" s="18"/>
      <c r="AE872" s="18"/>
      <c r="AF872" s="18"/>
      <c r="AG872" s="18"/>
    </row>
    <row r="873" spans="1:33" ht="16.5" customHeight="1" x14ac:dyDescent="0.3">
      <c r="A873" s="18"/>
      <c r="B873" s="18"/>
      <c r="C873" s="191"/>
      <c r="D873" s="191"/>
      <c r="E873" s="18"/>
      <c r="F873" s="18"/>
      <c r="G873" s="18"/>
      <c r="H873" s="18"/>
      <c r="I873" s="18"/>
      <c r="J873" s="18"/>
      <c r="K873" s="18"/>
      <c r="L873" s="18"/>
      <c r="M873" s="18"/>
      <c r="N873" s="18"/>
      <c r="O873" s="18"/>
      <c r="P873" s="18"/>
      <c r="Q873" s="18"/>
      <c r="R873" s="18"/>
      <c r="S873" s="18"/>
      <c r="T873" s="18"/>
      <c r="U873" s="18"/>
      <c r="V873" s="18"/>
      <c r="W873" s="18"/>
      <c r="X873" s="18"/>
      <c r="Y873" s="18"/>
      <c r="Z873" s="18"/>
      <c r="AA873" s="18"/>
      <c r="AB873" s="18"/>
      <c r="AC873" s="18"/>
      <c r="AD873" s="18"/>
      <c r="AE873" s="18"/>
      <c r="AF873" s="18"/>
      <c r="AG873" s="18"/>
    </row>
    <row r="874" spans="1:33" ht="16.5" customHeight="1" x14ac:dyDescent="0.3">
      <c r="A874" s="18"/>
      <c r="B874" s="18"/>
      <c r="C874" s="191"/>
      <c r="D874" s="191"/>
      <c r="E874" s="18"/>
      <c r="F874" s="18"/>
      <c r="G874" s="18"/>
      <c r="H874" s="18"/>
      <c r="I874" s="18"/>
      <c r="J874" s="18"/>
      <c r="K874" s="18"/>
      <c r="L874" s="18"/>
      <c r="M874" s="18"/>
      <c r="N874" s="18"/>
      <c r="O874" s="18"/>
      <c r="P874" s="18"/>
      <c r="Q874" s="18"/>
      <c r="R874" s="18"/>
      <c r="S874" s="18"/>
      <c r="T874" s="18"/>
      <c r="U874" s="18"/>
      <c r="V874" s="18"/>
      <c r="W874" s="18"/>
      <c r="X874" s="18"/>
      <c r="Y874" s="18"/>
      <c r="Z874" s="18"/>
      <c r="AA874" s="18"/>
      <c r="AB874" s="18"/>
      <c r="AC874" s="18"/>
      <c r="AD874" s="18"/>
      <c r="AE874" s="18"/>
      <c r="AF874" s="18"/>
      <c r="AG874" s="18"/>
    </row>
    <row r="875" spans="1:33" ht="16.5" customHeight="1" x14ac:dyDescent="0.3">
      <c r="A875" s="18"/>
      <c r="B875" s="18"/>
      <c r="C875" s="191"/>
      <c r="D875" s="191"/>
      <c r="E875" s="18"/>
      <c r="F875" s="18"/>
      <c r="G875" s="18"/>
      <c r="H875" s="18"/>
      <c r="I875" s="18"/>
      <c r="J875" s="18"/>
      <c r="K875" s="18"/>
      <c r="L875" s="18"/>
      <c r="M875" s="18"/>
      <c r="N875" s="18"/>
      <c r="O875" s="18"/>
      <c r="P875" s="18"/>
      <c r="Q875" s="18"/>
      <c r="R875" s="18"/>
      <c r="S875" s="18"/>
      <c r="T875" s="18"/>
      <c r="U875" s="18"/>
      <c r="V875" s="18"/>
      <c r="W875" s="18"/>
      <c r="X875" s="18"/>
      <c r="Y875" s="18"/>
      <c r="Z875" s="18"/>
      <c r="AA875" s="18"/>
      <c r="AB875" s="18"/>
      <c r="AC875" s="18"/>
      <c r="AD875" s="18"/>
      <c r="AE875" s="18"/>
      <c r="AF875" s="18"/>
      <c r="AG875" s="18"/>
    </row>
    <row r="876" spans="1:33" ht="16.5" customHeight="1" x14ac:dyDescent="0.3">
      <c r="A876" s="18"/>
      <c r="B876" s="18"/>
      <c r="C876" s="191"/>
      <c r="D876" s="191"/>
      <c r="E876" s="18"/>
      <c r="F876" s="18"/>
      <c r="G876" s="18"/>
      <c r="H876" s="18"/>
      <c r="I876" s="18"/>
      <c r="J876" s="18"/>
      <c r="K876" s="18"/>
      <c r="L876" s="18"/>
      <c r="M876" s="18"/>
      <c r="N876" s="18"/>
      <c r="O876" s="18"/>
      <c r="P876" s="18"/>
      <c r="Q876" s="18"/>
      <c r="R876" s="18"/>
      <c r="S876" s="18"/>
      <c r="T876" s="18"/>
      <c r="U876" s="18"/>
      <c r="V876" s="18"/>
      <c r="W876" s="18"/>
      <c r="X876" s="18"/>
      <c r="Y876" s="18"/>
      <c r="Z876" s="18"/>
      <c r="AA876" s="18"/>
      <c r="AB876" s="18"/>
      <c r="AC876" s="18"/>
      <c r="AD876" s="18"/>
      <c r="AE876" s="18"/>
      <c r="AF876" s="18"/>
      <c r="AG876" s="18"/>
    </row>
    <row r="877" spans="1:33" ht="16.5" customHeight="1" x14ac:dyDescent="0.3">
      <c r="A877" s="18"/>
      <c r="B877" s="18"/>
      <c r="C877" s="191"/>
      <c r="D877" s="191"/>
      <c r="E877" s="18"/>
      <c r="F877" s="18"/>
      <c r="G877" s="18"/>
      <c r="H877" s="18"/>
      <c r="I877" s="18"/>
      <c r="J877" s="18"/>
      <c r="K877" s="18"/>
      <c r="L877" s="18"/>
      <c r="M877" s="18"/>
      <c r="N877" s="18"/>
      <c r="O877" s="18"/>
      <c r="P877" s="18"/>
      <c r="Q877" s="18"/>
      <c r="R877" s="18"/>
      <c r="S877" s="18"/>
      <c r="T877" s="18"/>
      <c r="U877" s="18"/>
      <c r="V877" s="18"/>
      <c r="W877" s="18"/>
      <c r="X877" s="18"/>
      <c r="Y877" s="18"/>
      <c r="Z877" s="18"/>
      <c r="AA877" s="18"/>
      <c r="AB877" s="18"/>
      <c r="AC877" s="18"/>
      <c r="AD877" s="18"/>
      <c r="AE877" s="18"/>
      <c r="AF877" s="18"/>
      <c r="AG877" s="18"/>
    </row>
    <row r="878" spans="1:33" ht="16.5" customHeight="1" x14ac:dyDescent="0.3">
      <c r="A878" s="18"/>
      <c r="B878" s="18"/>
      <c r="C878" s="191"/>
      <c r="D878" s="191"/>
      <c r="E878" s="18"/>
      <c r="F878" s="18"/>
      <c r="G878" s="18"/>
      <c r="H878" s="18"/>
      <c r="I878" s="18"/>
      <c r="J878" s="18"/>
      <c r="K878" s="18"/>
      <c r="L878" s="18"/>
      <c r="M878" s="18"/>
      <c r="N878" s="18"/>
      <c r="O878" s="18"/>
      <c r="P878" s="18"/>
      <c r="Q878" s="18"/>
      <c r="R878" s="18"/>
      <c r="S878" s="18"/>
      <c r="T878" s="18"/>
      <c r="U878" s="18"/>
      <c r="V878" s="18"/>
      <c r="W878" s="18"/>
      <c r="X878" s="18"/>
      <c r="Y878" s="18"/>
      <c r="Z878" s="18"/>
      <c r="AA878" s="18"/>
      <c r="AB878" s="18"/>
      <c r="AC878" s="18"/>
      <c r="AD878" s="18"/>
      <c r="AE878" s="18"/>
      <c r="AF878" s="18"/>
      <c r="AG878" s="18"/>
    </row>
    <row r="879" spans="1:33" ht="16.5" customHeight="1" x14ac:dyDescent="0.3">
      <c r="A879" s="18"/>
      <c r="B879" s="18"/>
      <c r="C879" s="191"/>
      <c r="D879" s="191"/>
      <c r="E879" s="18"/>
      <c r="F879" s="18"/>
      <c r="G879" s="18"/>
      <c r="H879" s="18"/>
      <c r="I879" s="18"/>
      <c r="J879" s="18"/>
      <c r="K879" s="18"/>
      <c r="L879" s="18"/>
      <c r="M879" s="18"/>
      <c r="N879" s="18"/>
      <c r="O879" s="18"/>
      <c r="P879" s="18"/>
      <c r="Q879" s="18"/>
      <c r="R879" s="18"/>
      <c r="S879" s="18"/>
      <c r="T879" s="18"/>
      <c r="U879" s="18"/>
      <c r="V879" s="18"/>
      <c r="W879" s="18"/>
      <c r="X879" s="18"/>
      <c r="Y879" s="18"/>
      <c r="Z879" s="18"/>
      <c r="AA879" s="18"/>
      <c r="AB879" s="18"/>
      <c r="AC879" s="18"/>
      <c r="AD879" s="18"/>
      <c r="AE879" s="18"/>
      <c r="AF879" s="18"/>
      <c r="AG879" s="18"/>
    </row>
    <row r="880" spans="1:33" ht="16.5" customHeight="1" x14ac:dyDescent="0.3">
      <c r="A880" s="18"/>
      <c r="B880" s="18"/>
      <c r="C880" s="191"/>
      <c r="D880" s="191"/>
      <c r="E880" s="18"/>
      <c r="F880" s="18"/>
      <c r="G880" s="18"/>
      <c r="H880" s="18"/>
      <c r="I880" s="18"/>
      <c r="J880" s="18"/>
      <c r="K880" s="18"/>
      <c r="L880" s="18"/>
      <c r="M880" s="18"/>
      <c r="N880" s="18"/>
      <c r="O880" s="18"/>
      <c r="P880" s="18"/>
      <c r="Q880" s="18"/>
      <c r="R880" s="18"/>
      <c r="S880" s="18"/>
      <c r="T880" s="18"/>
      <c r="U880" s="18"/>
      <c r="V880" s="18"/>
      <c r="W880" s="18"/>
      <c r="X880" s="18"/>
      <c r="Y880" s="18"/>
      <c r="Z880" s="18"/>
      <c r="AA880" s="18"/>
      <c r="AB880" s="18"/>
      <c r="AC880" s="18"/>
      <c r="AD880" s="18"/>
      <c r="AE880" s="18"/>
      <c r="AF880" s="18"/>
      <c r="AG880" s="18"/>
    </row>
    <row r="881" spans="1:33" ht="16.5" customHeight="1" x14ac:dyDescent="0.3">
      <c r="A881" s="18"/>
      <c r="B881" s="18"/>
      <c r="C881" s="191"/>
      <c r="D881" s="191"/>
      <c r="E881" s="18"/>
      <c r="F881" s="18"/>
      <c r="G881" s="18"/>
      <c r="H881" s="18"/>
      <c r="I881" s="18"/>
      <c r="J881" s="18"/>
      <c r="K881" s="18"/>
      <c r="L881" s="18"/>
      <c r="M881" s="18"/>
      <c r="N881" s="18"/>
      <c r="O881" s="18"/>
      <c r="P881" s="18"/>
      <c r="Q881" s="18"/>
      <c r="R881" s="18"/>
      <c r="S881" s="18"/>
      <c r="T881" s="18"/>
      <c r="U881" s="18"/>
      <c r="V881" s="18"/>
      <c r="W881" s="18"/>
      <c r="X881" s="18"/>
      <c r="Y881" s="18"/>
      <c r="Z881" s="18"/>
      <c r="AA881" s="18"/>
      <c r="AB881" s="18"/>
      <c r="AC881" s="18"/>
      <c r="AD881" s="18"/>
      <c r="AE881" s="18"/>
      <c r="AF881" s="18"/>
      <c r="AG881" s="18"/>
    </row>
    <row r="882" spans="1:33" ht="16.5" customHeight="1" x14ac:dyDescent="0.3">
      <c r="A882" s="18"/>
      <c r="B882" s="18"/>
      <c r="C882" s="191"/>
      <c r="D882" s="191"/>
      <c r="E882" s="18"/>
      <c r="F882" s="18"/>
      <c r="G882" s="18"/>
      <c r="H882" s="18"/>
      <c r="I882" s="18"/>
      <c r="J882" s="18"/>
      <c r="K882" s="18"/>
      <c r="L882" s="18"/>
      <c r="M882" s="18"/>
      <c r="N882" s="18"/>
      <c r="O882" s="18"/>
      <c r="P882" s="18"/>
      <c r="Q882" s="18"/>
      <c r="R882" s="18"/>
      <c r="S882" s="18"/>
      <c r="T882" s="18"/>
      <c r="U882" s="18"/>
      <c r="V882" s="18"/>
      <c r="W882" s="18"/>
      <c r="X882" s="18"/>
      <c r="Y882" s="18"/>
      <c r="Z882" s="18"/>
      <c r="AA882" s="18"/>
      <c r="AB882" s="18"/>
      <c r="AC882" s="18"/>
      <c r="AD882" s="18"/>
      <c r="AE882" s="18"/>
      <c r="AF882" s="18"/>
      <c r="AG882" s="18"/>
    </row>
    <row r="883" spans="1:33" ht="16.5" customHeight="1" x14ac:dyDescent="0.3">
      <c r="A883" s="18"/>
      <c r="B883" s="18"/>
      <c r="C883" s="191"/>
      <c r="D883" s="191"/>
      <c r="E883" s="18"/>
      <c r="F883" s="18"/>
      <c r="G883" s="18"/>
      <c r="H883" s="18"/>
      <c r="I883" s="18"/>
      <c r="J883" s="18"/>
      <c r="K883" s="18"/>
      <c r="L883" s="18"/>
      <c r="M883" s="18"/>
      <c r="N883" s="18"/>
      <c r="O883" s="18"/>
      <c r="P883" s="18"/>
      <c r="Q883" s="18"/>
      <c r="R883" s="18"/>
      <c r="S883" s="18"/>
      <c r="T883" s="18"/>
      <c r="U883" s="18"/>
      <c r="V883" s="18"/>
      <c r="W883" s="18"/>
      <c r="X883" s="18"/>
      <c r="Y883" s="18"/>
      <c r="Z883" s="18"/>
      <c r="AA883" s="18"/>
      <c r="AB883" s="18"/>
      <c r="AC883" s="18"/>
      <c r="AD883" s="18"/>
      <c r="AE883" s="18"/>
      <c r="AF883" s="18"/>
      <c r="AG883" s="18"/>
    </row>
    <row r="884" spans="1:33" ht="16.5" customHeight="1" x14ac:dyDescent="0.3">
      <c r="A884" s="18"/>
      <c r="B884" s="18"/>
      <c r="C884" s="191"/>
      <c r="D884" s="191"/>
      <c r="E884" s="18"/>
      <c r="F884" s="18"/>
      <c r="G884" s="18"/>
      <c r="H884" s="18"/>
      <c r="I884" s="18"/>
      <c r="J884" s="18"/>
      <c r="K884" s="18"/>
      <c r="L884" s="18"/>
      <c r="M884" s="18"/>
      <c r="N884" s="18"/>
      <c r="O884" s="18"/>
      <c r="P884" s="18"/>
      <c r="Q884" s="18"/>
      <c r="R884" s="18"/>
      <c r="S884" s="18"/>
      <c r="T884" s="18"/>
      <c r="U884" s="18"/>
      <c r="V884" s="18"/>
      <c r="W884" s="18"/>
      <c r="X884" s="18"/>
      <c r="Y884" s="18"/>
      <c r="Z884" s="18"/>
      <c r="AA884" s="18"/>
      <c r="AB884" s="18"/>
      <c r="AC884" s="18"/>
      <c r="AD884" s="18"/>
      <c r="AE884" s="18"/>
      <c r="AF884" s="18"/>
      <c r="AG884" s="18"/>
    </row>
    <row r="885" spans="1:33" ht="16.5" customHeight="1" x14ac:dyDescent="0.3">
      <c r="A885" s="18"/>
      <c r="B885" s="18"/>
      <c r="C885" s="191"/>
      <c r="D885" s="191"/>
      <c r="E885" s="18"/>
      <c r="F885" s="18"/>
      <c r="G885" s="18"/>
      <c r="H885" s="18"/>
      <c r="I885" s="18"/>
      <c r="J885" s="18"/>
      <c r="K885" s="18"/>
      <c r="L885" s="18"/>
      <c r="M885" s="18"/>
      <c r="N885" s="18"/>
      <c r="O885" s="18"/>
      <c r="P885" s="18"/>
      <c r="Q885" s="18"/>
      <c r="R885" s="18"/>
      <c r="S885" s="18"/>
      <c r="T885" s="18"/>
      <c r="U885" s="18"/>
      <c r="V885" s="18"/>
      <c r="W885" s="18"/>
      <c r="X885" s="18"/>
      <c r="Y885" s="18"/>
      <c r="Z885" s="18"/>
      <c r="AA885" s="18"/>
      <c r="AB885" s="18"/>
      <c r="AC885" s="18"/>
      <c r="AD885" s="18"/>
      <c r="AE885" s="18"/>
      <c r="AF885" s="18"/>
      <c r="AG885" s="18"/>
    </row>
    <row r="886" spans="1:33" ht="16.5" customHeight="1" x14ac:dyDescent="0.3">
      <c r="A886" s="18"/>
      <c r="B886" s="18"/>
      <c r="C886" s="191"/>
      <c r="D886" s="191"/>
      <c r="E886" s="18"/>
      <c r="F886" s="18"/>
      <c r="G886" s="18"/>
      <c r="H886" s="18"/>
      <c r="I886" s="18"/>
      <c r="J886" s="18"/>
      <c r="K886" s="18"/>
      <c r="L886" s="18"/>
      <c r="M886" s="18"/>
      <c r="N886" s="18"/>
      <c r="O886" s="18"/>
      <c r="P886" s="18"/>
      <c r="Q886" s="18"/>
      <c r="R886" s="18"/>
      <c r="S886" s="18"/>
      <c r="T886" s="18"/>
      <c r="U886" s="18"/>
      <c r="V886" s="18"/>
      <c r="W886" s="18"/>
      <c r="X886" s="18"/>
      <c r="Y886" s="18"/>
      <c r="Z886" s="18"/>
      <c r="AA886" s="18"/>
      <c r="AB886" s="18"/>
      <c r="AC886" s="18"/>
      <c r="AD886" s="18"/>
      <c r="AE886" s="18"/>
      <c r="AF886" s="18"/>
      <c r="AG886" s="18"/>
    </row>
    <row r="887" spans="1:33" ht="16.5" customHeight="1" x14ac:dyDescent="0.3">
      <c r="A887" s="18"/>
      <c r="B887" s="18"/>
      <c r="C887" s="191"/>
      <c r="D887" s="191"/>
      <c r="E887" s="18"/>
      <c r="F887" s="18"/>
      <c r="G887" s="18"/>
      <c r="H887" s="18"/>
      <c r="I887" s="18"/>
      <c r="J887" s="18"/>
      <c r="K887" s="18"/>
      <c r="L887" s="18"/>
      <c r="M887" s="18"/>
      <c r="N887" s="18"/>
      <c r="O887" s="18"/>
      <c r="P887" s="18"/>
      <c r="Q887" s="18"/>
      <c r="R887" s="18"/>
      <c r="S887" s="18"/>
      <c r="T887" s="18"/>
      <c r="U887" s="18"/>
      <c r="V887" s="18"/>
      <c r="W887" s="18"/>
      <c r="X887" s="18"/>
      <c r="Y887" s="18"/>
      <c r="Z887" s="18"/>
      <c r="AA887" s="18"/>
      <c r="AB887" s="18"/>
      <c r="AC887" s="18"/>
      <c r="AD887" s="18"/>
      <c r="AE887" s="18"/>
      <c r="AF887" s="18"/>
      <c r="AG887" s="18"/>
    </row>
    <row r="888" spans="1:33" ht="16.5" customHeight="1" x14ac:dyDescent="0.3">
      <c r="A888" s="18"/>
      <c r="B888" s="18"/>
      <c r="C888" s="191"/>
      <c r="D888" s="191"/>
      <c r="E888" s="18"/>
      <c r="F888" s="18"/>
      <c r="G888" s="18"/>
      <c r="H888" s="18"/>
      <c r="I888" s="18"/>
      <c r="J888" s="18"/>
      <c r="K888" s="18"/>
      <c r="L888" s="18"/>
      <c r="M888" s="18"/>
      <c r="N888" s="18"/>
      <c r="O888" s="18"/>
      <c r="P888" s="18"/>
      <c r="Q888" s="18"/>
      <c r="R888" s="18"/>
      <c r="S888" s="18"/>
      <c r="T888" s="18"/>
      <c r="U888" s="18"/>
      <c r="V888" s="18"/>
      <c r="W888" s="18"/>
      <c r="X888" s="18"/>
      <c r="Y888" s="18"/>
      <c r="Z888" s="18"/>
      <c r="AA888" s="18"/>
      <c r="AB888" s="18"/>
      <c r="AC888" s="18"/>
      <c r="AD888" s="18"/>
      <c r="AE888" s="18"/>
      <c r="AF888" s="18"/>
      <c r="AG888" s="18"/>
    </row>
    <row r="889" spans="1:33" ht="16.5" customHeight="1" x14ac:dyDescent="0.3">
      <c r="A889" s="18"/>
      <c r="B889" s="18"/>
      <c r="C889" s="191"/>
      <c r="D889" s="191"/>
      <c r="E889" s="18"/>
      <c r="F889" s="18"/>
      <c r="G889" s="18"/>
      <c r="H889" s="18"/>
      <c r="I889" s="18"/>
      <c r="J889" s="18"/>
      <c r="K889" s="18"/>
      <c r="L889" s="18"/>
      <c r="M889" s="18"/>
      <c r="N889" s="18"/>
      <c r="O889" s="18"/>
      <c r="P889" s="18"/>
      <c r="Q889" s="18"/>
      <c r="R889" s="18"/>
      <c r="S889" s="18"/>
      <c r="T889" s="18"/>
      <c r="U889" s="18"/>
      <c r="V889" s="18"/>
      <c r="W889" s="18"/>
      <c r="X889" s="18"/>
      <c r="Y889" s="18"/>
      <c r="Z889" s="18"/>
      <c r="AA889" s="18"/>
      <c r="AB889" s="18"/>
      <c r="AC889" s="18"/>
      <c r="AD889" s="18"/>
      <c r="AE889" s="18"/>
      <c r="AF889" s="18"/>
      <c r="AG889" s="18"/>
    </row>
    <row r="890" spans="1:33" ht="16.5" customHeight="1" x14ac:dyDescent="0.3">
      <c r="A890" s="18"/>
      <c r="B890" s="18"/>
      <c r="C890" s="191"/>
      <c r="D890" s="191"/>
      <c r="E890" s="18"/>
      <c r="F890" s="18"/>
      <c r="G890" s="18"/>
      <c r="H890" s="18"/>
      <c r="I890" s="18"/>
      <c r="J890" s="18"/>
      <c r="K890" s="18"/>
      <c r="L890" s="18"/>
      <c r="M890" s="18"/>
      <c r="N890" s="18"/>
      <c r="O890" s="18"/>
      <c r="P890" s="18"/>
      <c r="Q890" s="18"/>
      <c r="R890" s="18"/>
      <c r="S890" s="18"/>
      <c r="T890" s="18"/>
      <c r="U890" s="18"/>
      <c r="V890" s="18"/>
      <c r="W890" s="18"/>
      <c r="X890" s="18"/>
      <c r="Y890" s="18"/>
      <c r="Z890" s="18"/>
      <c r="AA890" s="18"/>
      <c r="AB890" s="18"/>
      <c r="AC890" s="18"/>
      <c r="AD890" s="18"/>
      <c r="AE890" s="18"/>
      <c r="AF890" s="18"/>
      <c r="AG890" s="18"/>
    </row>
    <row r="891" spans="1:33" ht="16.5" customHeight="1" x14ac:dyDescent="0.3">
      <c r="A891" s="18"/>
      <c r="B891" s="18"/>
      <c r="C891" s="191"/>
      <c r="D891" s="191"/>
      <c r="E891" s="18"/>
      <c r="F891" s="18"/>
      <c r="G891" s="18"/>
      <c r="H891" s="18"/>
      <c r="I891" s="18"/>
      <c r="J891" s="18"/>
      <c r="K891" s="18"/>
      <c r="L891" s="18"/>
      <c r="M891" s="18"/>
      <c r="N891" s="18"/>
      <c r="O891" s="18"/>
      <c r="P891" s="18"/>
      <c r="Q891" s="18"/>
      <c r="R891" s="18"/>
      <c r="S891" s="18"/>
      <c r="T891" s="18"/>
      <c r="U891" s="18"/>
      <c r="V891" s="18"/>
      <c r="W891" s="18"/>
      <c r="X891" s="18"/>
      <c r="Y891" s="18"/>
      <c r="Z891" s="18"/>
      <c r="AA891" s="18"/>
      <c r="AB891" s="18"/>
      <c r="AC891" s="18"/>
      <c r="AD891" s="18"/>
      <c r="AE891" s="18"/>
      <c r="AF891" s="18"/>
      <c r="AG891" s="18"/>
    </row>
    <row r="892" spans="1:33" ht="16.5" customHeight="1" x14ac:dyDescent="0.3">
      <c r="A892" s="18"/>
      <c r="B892" s="18"/>
      <c r="C892" s="191"/>
      <c r="D892" s="191"/>
      <c r="E892" s="18"/>
      <c r="F892" s="18"/>
      <c r="G892" s="18"/>
      <c r="H892" s="18"/>
      <c r="I892" s="18"/>
      <c r="J892" s="18"/>
      <c r="K892" s="18"/>
      <c r="L892" s="18"/>
      <c r="M892" s="18"/>
      <c r="N892" s="18"/>
      <c r="O892" s="18"/>
      <c r="P892" s="18"/>
      <c r="Q892" s="18"/>
      <c r="R892" s="18"/>
      <c r="S892" s="18"/>
      <c r="T892" s="18"/>
      <c r="U892" s="18"/>
      <c r="V892" s="18"/>
      <c r="W892" s="18"/>
      <c r="X892" s="18"/>
      <c r="Y892" s="18"/>
      <c r="Z892" s="18"/>
      <c r="AA892" s="18"/>
      <c r="AB892" s="18"/>
      <c r="AC892" s="18"/>
      <c r="AD892" s="18"/>
      <c r="AE892" s="18"/>
      <c r="AF892" s="18"/>
      <c r="AG892" s="18"/>
    </row>
    <row r="893" spans="1:33" ht="16.5" customHeight="1" x14ac:dyDescent="0.3">
      <c r="A893" s="18"/>
      <c r="B893" s="18"/>
      <c r="C893" s="191"/>
      <c r="D893" s="191"/>
      <c r="E893" s="18"/>
      <c r="F893" s="18"/>
      <c r="G893" s="18"/>
      <c r="H893" s="18"/>
      <c r="I893" s="18"/>
      <c r="J893" s="18"/>
      <c r="K893" s="18"/>
      <c r="L893" s="18"/>
      <c r="M893" s="18"/>
      <c r="N893" s="18"/>
      <c r="O893" s="18"/>
      <c r="P893" s="18"/>
      <c r="Q893" s="18"/>
      <c r="R893" s="18"/>
      <c r="S893" s="18"/>
      <c r="T893" s="18"/>
      <c r="U893" s="18"/>
      <c r="V893" s="18"/>
      <c r="W893" s="18"/>
      <c r="X893" s="18"/>
      <c r="Y893" s="18"/>
      <c r="Z893" s="18"/>
      <c r="AA893" s="18"/>
      <c r="AB893" s="18"/>
      <c r="AC893" s="18"/>
      <c r="AD893" s="18"/>
      <c r="AE893" s="18"/>
      <c r="AF893" s="18"/>
      <c r="AG893" s="18"/>
    </row>
    <row r="894" spans="1:33" ht="16.5" customHeight="1" x14ac:dyDescent="0.3">
      <c r="A894" s="18"/>
      <c r="B894" s="18"/>
      <c r="C894" s="191"/>
      <c r="D894" s="191"/>
      <c r="E894" s="18"/>
      <c r="F894" s="18"/>
      <c r="G894" s="18"/>
      <c r="H894" s="18"/>
      <c r="I894" s="18"/>
      <c r="J894" s="18"/>
      <c r="K894" s="18"/>
      <c r="L894" s="18"/>
      <c r="M894" s="18"/>
      <c r="N894" s="18"/>
      <c r="O894" s="18"/>
      <c r="P894" s="18"/>
      <c r="Q894" s="18"/>
      <c r="R894" s="18"/>
      <c r="S894" s="18"/>
      <c r="T894" s="18"/>
      <c r="U894" s="18"/>
      <c r="V894" s="18"/>
      <c r="W894" s="18"/>
      <c r="X894" s="18"/>
      <c r="Y894" s="18"/>
      <c r="Z894" s="18"/>
      <c r="AA894" s="18"/>
      <c r="AB894" s="18"/>
      <c r="AC894" s="18"/>
      <c r="AD894" s="18"/>
      <c r="AE894" s="18"/>
      <c r="AF894" s="18"/>
      <c r="AG894" s="18"/>
    </row>
    <row r="895" spans="1:33" ht="16.5" customHeight="1" x14ac:dyDescent="0.3">
      <c r="A895" s="18"/>
      <c r="B895" s="18"/>
      <c r="C895" s="191"/>
      <c r="D895" s="191"/>
      <c r="E895" s="18"/>
      <c r="F895" s="18"/>
      <c r="G895" s="18"/>
      <c r="H895" s="18"/>
      <c r="I895" s="18"/>
      <c r="J895" s="18"/>
      <c r="K895" s="18"/>
      <c r="L895" s="18"/>
      <c r="M895" s="18"/>
      <c r="N895" s="18"/>
      <c r="O895" s="18"/>
      <c r="P895" s="18"/>
      <c r="Q895" s="18"/>
      <c r="R895" s="18"/>
      <c r="S895" s="18"/>
      <c r="T895" s="18"/>
      <c r="U895" s="18"/>
      <c r="V895" s="18"/>
      <c r="W895" s="18"/>
      <c r="X895" s="18"/>
      <c r="Y895" s="18"/>
      <c r="Z895" s="18"/>
      <c r="AA895" s="18"/>
      <c r="AB895" s="18"/>
      <c r="AC895" s="18"/>
      <c r="AD895" s="18"/>
      <c r="AE895" s="18"/>
      <c r="AF895" s="18"/>
      <c r="AG895" s="18"/>
    </row>
    <row r="896" spans="1:33" ht="16.5" customHeight="1" x14ac:dyDescent="0.3">
      <c r="A896" s="18"/>
      <c r="B896" s="18"/>
      <c r="C896" s="191"/>
      <c r="D896" s="191"/>
      <c r="E896" s="18"/>
      <c r="F896" s="18"/>
      <c r="G896" s="18"/>
      <c r="H896" s="18"/>
      <c r="I896" s="18"/>
      <c r="J896" s="18"/>
      <c r="K896" s="18"/>
      <c r="L896" s="18"/>
      <c r="M896" s="18"/>
      <c r="N896" s="18"/>
      <c r="O896" s="18"/>
      <c r="P896" s="18"/>
      <c r="Q896" s="18"/>
      <c r="R896" s="18"/>
      <c r="S896" s="18"/>
      <c r="T896" s="18"/>
      <c r="U896" s="18"/>
      <c r="V896" s="18"/>
      <c r="W896" s="18"/>
      <c r="X896" s="18"/>
      <c r="Y896" s="18"/>
      <c r="Z896" s="18"/>
      <c r="AA896" s="18"/>
      <c r="AB896" s="18"/>
      <c r="AC896" s="18"/>
      <c r="AD896" s="18"/>
      <c r="AE896" s="18"/>
      <c r="AF896" s="18"/>
      <c r="AG896" s="18"/>
    </row>
    <row r="897" spans="1:33" ht="16.5" customHeight="1" x14ac:dyDescent="0.3">
      <c r="A897" s="18"/>
      <c r="B897" s="18"/>
      <c r="C897" s="191"/>
      <c r="D897" s="191"/>
      <c r="E897" s="18"/>
      <c r="F897" s="18"/>
      <c r="G897" s="18"/>
      <c r="H897" s="18"/>
      <c r="I897" s="18"/>
      <c r="J897" s="18"/>
      <c r="K897" s="18"/>
      <c r="L897" s="18"/>
      <c r="M897" s="18"/>
      <c r="N897" s="18"/>
      <c r="O897" s="18"/>
      <c r="P897" s="18"/>
      <c r="Q897" s="18"/>
      <c r="R897" s="18"/>
      <c r="S897" s="18"/>
      <c r="T897" s="18"/>
      <c r="U897" s="18"/>
      <c r="V897" s="18"/>
      <c r="W897" s="18"/>
      <c r="X897" s="18"/>
      <c r="Y897" s="18"/>
      <c r="Z897" s="18"/>
      <c r="AA897" s="18"/>
      <c r="AB897" s="18"/>
      <c r="AC897" s="18"/>
      <c r="AD897" s="18"/>
      <c r="AE897" s="18"/>
      <c r="AF897" s="18"/>
      <c r="AG897" s="18"/>
    </row>
    <row r="898" spans="1:33" ht="16.5" customHeight="1" x14ac:dyDescent="0.3">
      <c r="A898" s="18"/>
      <c r="B898" s="18"/>
      <c r="C898" s="191"/>
      <c r="D898" s="191"/>
      <c r="E898" s="18"/>
      <c r="F898" s="18"/>
      <c r="G898" s="18"/>
      <c r="H898" s="18"/>
      <c r="I898" s="18"/>
      <c r="J898" s="18"/>
      <c r="K898" s="18"/>
      <c r="L898" s="18"/>
      <c r="M898" s="18"/>
      <c r="N898" s="18"/>
      <c r="O898" s="18"/>
      <c r="P898" s="18"/>
      <c r="Q898" s="18"/>
      <c r="R898" s="18"/>
      <c r="S898" s="18"/>
      <c r="T898" s="18"/>
      <c r="U898" s="18"/>
      <c r="V898" s="18"/>
      <c r="W898" s="18"/>
      <c r="X898" s="18"/>
      <c r="Y898" s="18"/>
      <c r="Z898" s="18"/>
      <c r="AA898" s="18"/>
      <c r="AB898" s="18"/>
      <c r="AC898" s="18"/>
      <c r="AD898" s="18"/>
      <c r="AE898" s="18"/>
      <c r="AF898" s="18"/>
      <c r="AG898" s="18"/>
    </row>
    <row r="899" spans="1:33" ht="16.5" customHeight="1" x14ac:dyDescent="0.3">
      <c r="A899" s="18"/>
      <c r="B899" s="18"/>
      <c r="C899" s="191"/>
      <c r="D899" s="191"/>
      <c r="E899" s="18"/>
      <c r="F899" s="18"/>
      <c r="G899" s="18"/>
      <c r="H899" s="18"/>
      <c r="I899" s="18"/>
      <c r="J899" s="18"/>
      <c r="K899" s="18"/>
      <c r="L899" s="18"/>
      <c r="M899" s="18"/>
      <c r="N899" s="18"/>
      <c r="O899" s="18"/>
      <c r="P899" s="18"/>
      <c r="Q899" s="18"/>
      <c r="R899" s="18"/>
      <c r="S899" s="18"/>
      <c r="T899" s="18"/>
      <c r="U899" s="18"/>
      <c r="V899" s="18"/>
      <c r="W899" s="18"/>
      <c r="X899" s="18"/>
      <c r="Y899" s="18"/>
      <c r="Z899" s="18"/>
      <c r="AA899" s="18"/>
      <c r="AB899" s="18"/>
      <c r="AC899" s="18"/>
      <c r="AD899" s="18"/>
      <c r="AE899" s="18"/>
      <c r="AF899" s="18"/>
      <c r="AG899" s="18"/>
    </row>
    <row r="900" spans="1:33" ht="16.5" customHeight="1" x14ac:dyDescent="0.3">
      <c r="A900" s="18"/>
      <c r="B900" s="18"/>
      <c r="C900" s="191"/>
      <c r="D900" s="191"/>
      <c r="E900" s="18"/>
      <c r="F900" s="18"/>
      <c r="G900" s="18"/>
      <c r="H900" s="18"/>
      <c r="I900" s="18"/>
      <c r="J900" s="18"/>
      <c r="K900" s="18"/>
      <c r="L900" s="18"/>
      <c r="M900" s="18"/>
      <c r="N900" s="18"/>
      <c r="O900" s="18"/>
      <c r="P900" s="18"/>
      <c r="Q900" s="18"/>
      <c r="R900" s="18"/>
      <c r="S900" s="18"/>
      <c r="T900" s="18"/>
      <c r="U900" s="18"/>
      <c r="V900" s="18"/>
      <c r="W900" s="18"/>
      <c r="X900" s="18"/>
      <c r="Y900" s="18"/>
      <c r="Z900" s="18"/>
      <c r="AA900" s="18"/>
      <c r="AB900" s="18"/>
      <c r="AC900" s="18"/>
      <c r="AD900" s="18"/>
      <c r="AE900" s="18"/>
      <c r="AF900" s="18"/>
      <c r="AG900" s="18"/>
    </row>
    <row r="901" spans="1:33" ht="16.5" customHeight="1" x14ac:dyDescent="0.3">
      <c r="A901" s="18"/>
      <c r="B901" s="18"/>
      <c r="C901" s="191"/>
      <c r="D901" s="191"/>
      <c r="E901" s="18"/>
      <c r="F901" s="18"/>
      <c r="G901" s="18"/>
      <c r="H901" s="18"/>
      <c r="I901" s="18"/>
      <c r="J901" s="18"/>
      <c r="K901" s="18"/>
      <c r="L901" s="18"/>
      <c r="M901" s="18"/>
      <c r="N901" s="18"/>
      <c r="O901" s="18"/>
      <c r="P901" s="18"/>
      <c r="Q901" s="18"/>
      <c r="R901" s="18"/>
      <c r="S901" s="18"/>
      <c r="T901" s="18"/>
      <c r="U901" s="18"/>
      <c r="V901" s="18"/>
      <c r="W901" s="18"/>
      <c r="X901" s="18"/>
      <c r="Y901" s="18"/>
      <c r="Z901" s="18"/>
      <c r="AA901" s="18"/>
      <c r="AB901" s="18"/>
      <c r="AC901" s="18"/>
      <c r="AD901" s="18"/>
      <c r="AE901" s="18"/>
      <c r="AF901" s="18"/>
      <c r="AG901" s="18"/>
    </row>
    <row r="902" spans="1:33" ht="16.5" customHeight="1" x14ac:dyDescent="0.3">
      <c r="A902" s="18"/>
      <c r="B902" s="18"/>
      <c r="C902" s="191"/>
      <c r="D902" s="191"/>
      <c r="E902" s="18"/>
      <c r="F902" s="18"/>
      <c r="G902" s="18"/>
      <c r="H902" s="18"/>
      <c r="I902" s="18"/>
      <c r="J902" s="18"/>
      <c r="K902" s="18"/>
      <c r="L902" s="18"/>
      <c r="M902" s="18"/>
      <c r="N902" s="18"/>
      <c r="O902" s="18"/>
      <c r="P902" s="18"/>
      <c r="Q902" s="18"/>
      <c r="R902" s="18"/>
      <c r="S902" s="18"/>
      <c r="T902" s="18"/>
      <c r="U902" s="18"/>
      <c r="V902" s="18"/>
      <c r="W902" s="18"/>
      <c r="X902" s="18"/>
      <c r="Y902" s="18"/>
      <c r="Z902" s="18"/>
      <c r="AA902" s="18"/>
      <c r="AB902" s="18"/>
      <c r="AC902" s="18"/>
      <c r="AD902" s="18"/>
      <c r="AE902" s="18"/>
      <c r="AF902" s="18"/>
      <c r="AG902" s="18"/>
    </row>
    <row r="903" spans="1:33" ht="16.5" customHeight="1" x14ac:dyDescent="0.3">
      <c r="A903" s="18"/>
      <c r="B903" s="18"/>
      <c r="C903" s="191"/>
      <c r="D903" s="191"/>
      <c r="E903" s="18"/>
      <c r="F903" s="18"/>
      <c r="G903" s="18"/>
      <c r="H903" s="18"/>
      <c r="I903" s="18"/>
      <c r="J903" s="18"/>
      <c r="K903" s="18"/>
      <c r="L903" s="18"/>
      <c r="M903" s="18"/>
      <c r="N903" s="18"/>
      <c r="O903" s="18"/>
      <c r="P903" s="18"/>
      <c r="Q903" s="18"/>
      <c r="R903" s="18"/>
      <c r="S903" s="18"/>
      <c r="T903" s="18"/>
      <c r="U903" s="18"/>
      <c r="V903" s="18"/>
      <c r="W903" s="18"/>
      <c r="X903" s="18"/>
      <c r="Y903" s="18"/>
      <c r="Z903" s="18"/>
      <c r="AA903" s="18"/>
      <c r="AB903" s="18"/>
      <c r="AC903" s="18"/>
      <c r="AD903" s="18"/>
      <c r="AE903" s="18"/>
      <c r="AF903" s="18"/>
      <c r="AG903" s="18"/>
    </row>
    <row r="904" spans="1:33" ht="16.5" customHeight="1" x14ac:dyDescent="0.3">
      <c r="A904" s="18"/>
      <c r="B904" s="18"/>
      <c r="C904" s="191"/>
      <c r="D904" s="191"/>
      <c r="E904" s="18"/>
      <c r="F904" s="18"/>
      <c r="G904" s="18"/>
      <c r="H904" s="18"/>
      <c r="I904" s="18"/>
      <c r="J904" s="18"/>
      <c r="K904" s="18"/>
      <c r="L904" s="18"/>
      <c r="M904" s="18"/>
      <c r="N904" s="18"/>
      <c r="O904" s="18"/>
      <c r="P904" s="18"/>
      <c r="Q904" s="18"/>
      <c r="R904" s="18"/>
      <c r="S904" s="18"/>
      <c r="T904" s="18"/>
      <c r="U904" s="18"/>
      <c r="V904" s="18"/>
      <c r="W904" s="18"/>
      <c r="X904" s="18"/>
      <c r="Y904" s="18"/>
      <c r="Z904" s="18"/>
      <c r="AA904" s="18"/>
      <c r="AB904" s="18"/>
      <c r="AC904" s="18"/>
      <c r="AD904" s="18"/>
      <c r="AE904" s="18"/>
      <c r="AF904" s="18"/>
      <c r="AG904" s="18"/>
    </row>
    <row r="905" spans="1:33" ht="16.5" customHeight="1" x14ac:dyDescent="0.3">
      <c r="A905" s="18"/>
      <c r="B905" s="18"/>
      <c r="C905" s="191"/>
      <c r="D905" s="191"/>
      <c r="E905" s="18"/>
      <c r="F905" s="18"/>
      <c r="G905" s="18"/>
      <c r="H905" s="18"/>
      <c r="I905" s="18"/>
      <c r="J905" s="18"/>
      <c r="K905" s="18"/>
      <c r="L905" s="18"/>
      <c r="M905" s="18"/>
      <c r="N905" s="18"/>
      <c r="O905" s="18"/>
      <c r="P905" s="18"/>
      <c r="Q905" s="18"/>
      <c r="R905" s="18"/>
      <c r="S905" s="18"/>
      <c r="T905" s="18"/>
      <c r="U905" s="18"/>
      <c r="V905" s="18"/>
      <c r="W905" s="18"/>
      <c r="X905" s="18"/>
      <c r="Y905" s="18"/>
      <c r="Z905" s="18"/>
      <c r="AA905" s="18"/>
      <c r="AB905" s="18"/>
      <c r="AC905" s="18"/>
      <c r="AD905" s="18"/>
      <c r="AE905" s="18"/>
      <c r="AF905" s="18"/>
      <c r="AG905" s="18"/>
    </row>
    <row r="906" spans="1:33" ht="16.5" customHeight="1" x14ac:dyDescent="0.3">
      <c r="A906" s="18"/>
      <c r="B906" s="18"/>
      <c r="C906" s="191"/>
      <c r="D906" s="191"/>
      <c r="E906" s="18"/>
      <c r="F906" s="18"/>
      <c r="G906" s="18"/>
      <c r="H906" s="18"/>
      <c r="I906" s="18"/>
      <c r="J906" s="18"/>
      <c r="K906" s="18"/>
      <c r="L906" s="18"/>
      <c r="M906" s="18"/>
      <c r="N906" s="18"/>
      <c r="O906" s="18"/>
      <c r="P906" s="18"/>
      <c r="Q906" s="18"/>
      <c r="R906" s="18"/>
      <c r="S906" s="18"/>
      <c r="T906" s="18"/>
      <c r="U906" s="18"/>
      <c r="V906" s="18"/>
      <c r="W906" s="18"/>
      <c r="X906" s="18"/>
      <c r="Y906" s="18"/>
      <c r="Z906" s="18"/>
      <c r="AA906" s="18"/>
      <c r="AB906" s="18"/>
      <c r="AC906" s="18"/>
      <c r="AD906" s="18"/>
      <c r="AE906" s="18"/>
      <c r="AF906" s="18"/>
      <c r="AG906" s="18"/>
    </row>
    <row r="907" spans="1:33" ht="16.5" customHeight="1" x14ac:dyDescent="0.3">
      <c r="A907" s="18"/>
      <c r="B907" s="18"/>
      <c r="C907" s="191"/>
      <c r="D907" s="191"/>
      <c r="E907" s="18"/>
      <c r="F907" s="18"/>
      <c r="G907" s="18"/>
      <c r="H907" s="18"/>
      <c r="I907" s="18"/>
      <c r="J907" s="18"/>
      <c r="K907" s="18"/>
      <c r="L907" s="18"/>
      <c r="M907" s="18"/>
      <c r="N907" s="18"/>
      <c r="O907" s="18"/>
      <c r="P907" s="18"/>
      <c r="Q907" s="18"/>
      <c r="R907" s="18"/>
      <c r="S907" s="18"/>
      <c r="T907" s="18"/>
      <c r="U907" s="18"/>
      <c r="V907" s="18"/>
      <c r="W907" s="18"/>
      <c r="X907" s="18"/>
      <c r="Y907" s="18"/>
      <c r="Z907" s="18"/>
      <c r="AA907" s="18"/>
      <c r="AB907" s="18"/>
      <c r="AC907" s="18"/>
      <c r="AD907" s="18"/>
      <c r="AE907" s="18"/>
      <c r="AF907" s="18"/>
      <c r="AG907" s="18"/>
    </row>
    <row r="908" spans="1:33" ht="16.5" customHeight="1" x14ac:dyDescent="0.3">
      <c r="A908" s="18"/>
      <c r="B908" s="18"/>
      <c r="C908" s="191"/>
      <c r="D908" s="191"/>
      <c r="E908" s="18"/>
      <c r="F908" s="18"/>
      <c r="G908" s="18"/>
      <c r="H908" s="18"/>
      <c r="I908" s="18"/>
      <c r="J908" s="18"/>
      <c r="K908" s="18"/>
      <c r="L908" s="18"/>
      <c r="M908" s="18"/>
      <c r="N908" s="18"/>
      <c r="O908" s="18"/>
      <c r="P908" s="18"/>
      <c r="Q908" s="18"/>
      <c r="R908" s="18"/>
      <c r="S908" s="18"/>
      <c r="T908" s="18"/>
      <c r="U908" s="18"/>
      <c r="V908" s="18"/>
      <c r="W908" s="18"/>
      <c r="X908" s="18"/>
      <c r="Y908" s="18"/>
      <c r="Z908" s="18"/>
      <c r="AA908" s="18"/>
      <c r="AB908" s="18"/>
      <c r="AC908" s="18"/>
      <c r="AD908" s="18"/>
      <c r="AE908" s="18"/>
      <c r="AF908" s="18"/>
      <c r="AG908" s="18"/>
    </row>
    <row r="909" spans="1:33" ht="16.5" customHeight="1" x14ac:dyDescent="0.3">
      <c r="A909" s="18"/>
      <c r="B909" s="18"/>
      <c r="C909" s="191"/>
      <c r="D909" s="191"/>
      <c r="E909" s="18"/>
      <c r="F909" s="18"/>
      <c r="G909" s="18"/>
      <c r="H909" s="18"/>
      <c r="I909" s="18"/>
      <c r="J909" s="18"/>
      <c r="K909" s="18"/>
      <c r="L909" s="18"/>
      <c r="M909" s="18"/>
      <c r="N909" s="18"/>
      <c r="O909" s="18"/>
      <c r="P909" s="18"/>
      <c r="Q909" s="18"/>
      <c r="R909" s="18"/>
      <c r="S909" s="18"/>
      <c r="T909" s="18"/>
      <c r="U909" s="18"/>
      <c r="V909" s="18"/>
      <c r="W909" s="18"/>
      <c r="X909" s="18"/>
      <c r="Y909" s="18"/>
      <c r="Z909" s="18"/>
      <c r="AA909" s="18"/>
      <c r="AB909" s="18"/>
      <c r="AC909" s="18"/>
      <c r="AD909" s="18"/>
      <c r="AE909" s="18"/>
      <c r="AF909" s="18"/>
      <c r="AG909" s="18"/>
    </row>
    <row r="910" spans="1:33" ht="16.5" customHeight="1" x14ac:dyDescent="0.3">
      <c r="A910" s="18"/>
      <c r="B910" s="18"/>
      <c r="C910" s="191"/>
      <c r="D910" s="191"/>
      <c r="E910" s="18"/>
      <c r="F910" s="18"/>
      <c r="G910" s="18"/>
      <c r="H910" s="18"/>
      <c r="I910" s="18"/>
      <c r="J910" s="18"/>
      <c r="K910" s="18"/>
      <c r="L910" s="18"/>
      <c r="M910" s="18"/>
      <c r="N910" s="18"/>
      <c r="O910" s="18"/>
      <c r="P910" s="18"/>
      <c r="Q910" s="18"/>
      <c r="R910" s="18"/>
      <c r="S910" s="18"/>
      <c r="T910" s="18"/>
      <c r="U910" s="18"/>
      <c r="V910" s="18"/>
      <c r="W910" s="18"/>
      <c r="X910" s="18"/>
      <c r="Y910" s="18"/>
      <c r="Z910" s="18"/>
      <c r="AA910" s="18"/>
      <c r="AB910" s="18"/>
      <c r="AC910" s="18"/>
      <c r="AD910" s="18"/>
      <c r="AE910" s="18"/>
      <c r="AF910" s="18"/>
      <c r="AG910" s="18"/>
    </row>
    <row r="911" spans="1:33" ht="16.5" customHeight="1" x14ac:dyDescent="0.3">
      <c r="A911" s="18"/>
      <c r="B911" s="18"/>
      <c r="C911" s="191"/>
      <c r="D911" s="191"/>
      <c r="E911" s="18"/>
      <c r="F911" s="18"/>
      <c r="G911" s="18"/>
      <c r="H911" s="18"/>
      <c r="I911" s="18"/>
      <c r="J911" s="18"/>
      <c r="K911" s="18"/>
      <c r="L911" s="18"/>
      <c r="M911" s="18"/>
      <c r="N911" s="18"/>
      <c r="O911" s="18"/>
      <c r="P911" s="18"/>
      <c r="Q911" s="18"/>
      <c r="R911" s="18"/>
      <c r="S911" s="18"/>
      <c r="T911" s="18"/>
      <c r="U911" s="18"/>
      <c r="V911" s="18"/>
      <c r="W911" s="18"/>
      <c r="X911" s="18"/>
      <c r="Y911" s="18"/>
      <c r="Z911" s="18"/>
      <c r="AA911" s="18"/>
      <c r="AB911" s="18"/>
      <c r="AC911" s="18"/>
      <c r="AD911" s="18"/>
      <c r="AE911" s="18"/>
      <c r="AF911" s="18"/>
      <c r="AG911" s="18"/>
    </row>
    <row r="912" spans="1:33" ht="16.5" customHeight="1" x14ac:dyDescent="0.3">
      <c r="A912" s="18"/>
      <c r="B912" s="18"/>
      <c r="C912" s="191"/>
      <c r="D912" s="191"/>
      <c r="E912" s="18"/>
      <c r="F912" s="18"/>
      <c r="G912" s="18"/>
      <c r="H912" s="18"/>
      <c r="I912" s="18"/>
      <c r="J912" s="18"/>
      <c r="K912" s="18"/>
      <c r="L912" s="18"/>
      <c r="M912" s="18"/>
      <c r="N912" s="18"/>
      <c r="O912" s="18"/>
      <c r="P912" s="18"/>
      <c r="Q912" s="18"/>
      <c r="R912" s="18"/>
      <c r="S912" s="18"/>
      <c r="T912" s="18"/>
      <c r="U912" s="18"/>
      <c r="V912" s="18"/>
      <c r="W912" s="18"/>
      <c r="X912" s="18"/>
      <c r="Y912" s="18"/>
      <c r="Z912" s="18"/>
      <c r="AA912" s="18"/>
      <c r="AB912" s="18"/>
      <c r="AC912" s="18"/>
      <c r="AD912" s="18"/>
      <c r="AE912" s="18"/>
      <c r="AF912" s="18"/>
      <c r="AG912" s="18"/>
    </row>
    <row r="913" spans="1:33" ht="16.5" customHeight="1" x14ac:dyDescent="0.3">
      <c r="A913" s="18"/>
      <c r="B913" s="18"/>
      <c r="C913" s="191"/>
      <c r="D913" s="191"/>
      <c r="E913" s="18"/>
      <c r="F913" s="18"/>
      <c r="G913" s="18"/>
      <c r="H913" s="18"/>
      <c r="I913" s="18"/>
      <c r="J913" s="18"/>
      <c r="K913" s="18"/>
      <c r="L913" s="18"/>
      <c r="M913" s="18"/>
      <c r="N913" s="18"/>
      <c r="O913" s="18"/>
      <c r="P913" s="18"/>
      <c r="Q913" s="18"/>
      <c r="R913" s="18"/>
      <c r="S913" s="18"/>
      <c r="T913" s="18"/>
      <c r="U913" s="18"/>
      <c r="V913" s="18"/>
      <c r="W913" s="18"/>
      <c r="X913" s="18"/>
      <c r="Y913" s="18"/>
      <c r="Z913" s="18"/>
      <c r="AA913" s="18"/>
      <c r="AB913" s="18"/>
      <c r="AC913" s="18"/>
      <c r="AD913" s="18"/>
      <c r="AE913" s="18"/>
      <c r="AF913" s="18"/>
      <c r="AG913" s="18"/>
    </row>
    <row r="914" spans="1:33" ht="16.5" customHeight="1" x14ac:dyDescent="0.3">
      <c r="A914" s="18"/>
      <c r="B914" s="18"/>
      <c r="C914" s="191"/>
      <c r="D914" s="191"/>
      <c r="E914" s="18"/>
      <c r="F914" s="18"/>
      <c r="G914" s="18"/>
      <c r="H914" s="18"/>
      <c r="I914" s="18"/>
      <c r="J914" s="18"/>
      <c r="K914" s="18"/>
      <c r="L914" s="18"/>
      <c r="M914" s="18"/>
      <c r="N914" s="18"/>
      <c r="O914" s="18"/>
      <c r="P914" s="18"/>
      <c r="Q914" s="18"/>
      <c r="R914" s="18"/>
      <c r="S914" s="18"/>
      <c r="T914" s="18"/>
      <c r="U914" s="18"/>
      <c r="V914" s="18"/>
      <c r="W914" s="18"/>
      <c r="X914" s="18"/>
      <c r="Y914" s="18"/>
      <c r="Z914" s="18"/>
      <c r="AA914" s="18"/>
      <c r="AB914" s="18"/>
      <c r="AC914" s="18"/>
      <c r="AD914" s="18"/>
      <c r="AE914" s="18"/>
      <c r="AF914" s="18"/>
      <c r="AG914" s="18"/>
    </row>
    <row r="915" spans="1:33" ht="16.5" customHeight="1" x14ac:dyDescent="0.3">
      <c r="A915" s="18"/>
      <c r="B915" s="18"/>
      <c r="C915" s="191"/>
      <c r="D915" s="191"/>
      <c r="E915" s="18"/>
      <c r="F915" s="18"/>
      <c r="G915" s="18"/>
      <c r="H915" s="18"/>
      <c r="I915" s="18"/>
      <c r="J915" s="18"/>
      <c r="K915" s="18"/>
      <c r="L915" s="18"/>
      <c r="M915" s="18"/>
      <c r="N915" s="18"/>
      <c r="O915" s="18"/>
      <c r="P915" s="18"/>
      <c r="Q915" s="18"/>
      <c r="R915" s="18"/>
      <c r="S915" s="18"/>
      <c r="T915" s="18"/>
      <c r="U915" s="18"/>
      <c r="V915" s="18"/>
      <c r="W915" s="18"/>
      <c r="X915" s="18"/>
      <c r="Y915" s="18"/>
      <c r="Z915" s="18"/>
      <c r="AA915" s="18"/>
      <c r="AB915" s="18"/>
      <c r="AC915" s="18"/>
      <c r="AD915" s="18"/>
      <c r="AE915" s="18"/>
      <c r="AF915" s="18"/>
      <c r="AG915" s="18"/>
    </row>
    <row r="916" spans="1:33" ht="16.5" customHeight="1" x14ac:dyDescent="0.3">
      <c r="A916" s="18"/>
      <c r="B916" s="18"/>
      <c r="C916" s="191"/>
      <c r="D916" s="191"/>
      <c r="E916" s="18"/>
      <c r="F916" s="18"/>
      <c r="G916" s="18"/>
      <c r="H916" s="18"/>
      <c r="I916" s="18"/>
      <c r="J916" s="18"/>
      <c r="K916" s="18"/>
      <c r="L916" s="18"/>
      <c r="M916" s="18"/>
      <c r="N916" s="18"/>
      <c r="O916" s="18"/>
      <c r="P916" s="18"/>
      <c r="Q916" s="18"/>
      <c r="R916" s="18"/>
      <c r="S916" s="18"/>
      <c r="T916" s="18"/>
      <c r="U916" s="18"/>
      <c r="V916" s="18"/>
      <c r="W916" s="18"/>
      <c r="X916" s="18"/>
      <c r="Y916" s="18"/>
      <c r="Z916" s="18"/>
      <c r="AA916" s="18"/>
      <c r="AB916" s="18"/>
      <c r="AC916" s="18"/>
      <c r="AD916" s="18"/>
      <c r="AE916" s="18"/>
      <c r="AF916" s="18"/>
      <c r="AG916" s="18"/>
    </row>
    <row r="917" spans="1:33" ht="16.5" customHeight="1" x14ac:dyDescent="0.3">
      <c r="A917" s="18"/>
      <c r="B917" s="18"/>
      <c r="C917" s="191"/>
      <c r="D917" s="191"/>
      <c r="E917" s="18"/>
      <c r="F917" s="18"/>
      <c r="G917" s="18"/>
      <c r="H917" s="18"/>
      <c r="I917" s="18"/>
      <c r="J917" s="18"/>
      <c r="K917" s="18"/>
      <c r="L917" s="18"/>
      <c r="M917" s="18"/>
      <c r="N917" s="18"/>
      <c r="O917" s="18"/>
      <c r="P917" s="18"/>
      <c r="Q917" s="18"/>
      <c r="R917" s="18"/>
      <c r="S917" s="18"/>
      <c r="T917" s="18"/>
      <c r="U917" s="18"/>
      <c r="V917" s="18"/>
      <c r="W917" s="18"/>
      <c r="X917" s="18"/>
      <c r="Y917" s="18"/>
      <c r="Z917" s="18"/>
      <c r="AA917" s="18"/>
      <c r="AB917" s="18"/>
      <c r="AC917" s="18"/>
      <c r="AD917" s="18"/>
      <c r="AE917" s="18"/>
      <c r="AF917" s="18"/>
      <c r="AG917" s="18"/>
    </row>
    <row r="918" spans="1:33" ht="16.5" customHeight="1" x14ac:dyDescent="0.3">
      <c r="A918" s="18"/>
      <c r="B918" s="18"/>
      <c r="C918" s="191"/>
      <c r="D918" s="191"/>
      <c r="E918" s="18"/>
      <c r="F918" s="18"/>
      <c r="G918" s="18"/>
      <c r="H918" s="18"/>
      <c r="I918" s="18"/>
      <c r="J918" s="18"/>
      <c r="K918" s="18"/>
      <c r="L918" s="18"/>
      <c r="M918" s="18"/>
      <c r="N918" s="18"/>
      <c r="O918" s="18"/>
      <c r="P918" s="18"/>
      <c r="Q918" s="18"/>
      <c r="R918" s="18"/>
      <c r="S918" s="18"/>
      <c r="T918" s="18"/>
      <c r="U918" s="18"/>
      <c r="V918" s="18"/>
      <c r="W918" s="18"/>
      <c r="X918" s="18"/>
      <c r="Y918" s="18"/>
      <c r="Z918" s="18"/>
      <c r="AA918" s="18"/>
      <c r="AB918" s="18"/>
      <c r="AC918" s="18"/>
      <c r="AD918" s="18"/>
      <c r="AE918" s="18"/>
      <c r="AF918" s="18"/>
      <c r="AG918" s="18"/>
    </row>
    <row r="919" spans="1:33" ht="16.5" customHeight="1" x14ac:dyDescent="0.3">
      <c r="A919" s="18"/>
      <c r="B919" s="18"/>
      <c r="C919" s="191"/>
      <c r="D919" s="191"/>
      <c r="E919" s="18"/>
      <c r="F919" s="18"/>
      <c r="G919" s="18"/>
      <c r="H919" s="18"/>
      <c r="I919" s="18"/>
      <c r="J919" s="18"/>
      <c r="K919" s="18"/>
      <c r="L919" s="18"/>
      <c r="M919" s="18"/>
      <c r="N919" s="18"/>
      <c r="O919" s="18"/>
      <c r="P919" s="18"/>
      <c r="Q919" s="18"/>
      <c r="R919" s="18"/>
      <c r="S919" s="18"/>
      <c r="T919" s="18"/>
      <c r="U919" s="18"/>
      <c r="V919" s="18"/>
      <c r="W919" s="18"/>
      <c r="X919" s="18"/>
      <c r="Y919" s="18"/>
      <c r="Z919" s="18"/>
      <c r="AA919" s="18"/>
      <c r="AB919" s="18"/>
      <c r="AC919" s="18"/>
      <c r="AD919" s="18"/>
      <c r="AE919" s="18"/>
      <c r="AF919" s="18"/>
      <c r="AG919" s="18"/>
    </row>
    <row r="920" spans="1:33" ht="16.5" customHeight="1" x14ac:dyDescent="0.3">
      <c r="A920" s="18"/>
      <c r="B920" s="18"/>
      <c r="C920" s="191"/>
      <c r="D920" s="191"/>
      <c r="E920" s="18"/>
      <c r="F920" s="18"/>
      <c r="G920" s="18"/>
      <c r="H920" s="18"/>
      <c r="I920" s="18"/>
      <c r="J920" s="18"/>
      <c r="K920" s="18"/>
      <c r="L920" s="18"/>
      <c r="M920" s="18"/>
      <c r="N920" s="18"/>
      <c r="O920" s="18"/>
      <c r="P920" s="18"/>
      <c r="Q920" s="18"/>
      <c r="R920" s="18"/>
      <c r="S920" s="18"/>
      <c r="T920" s="18"/>
      <c r="U920" s="18"/>
      <c r="V920" s="18"/>
      <c r="W920" s="18"/>
      <c r="X920" s="18"/>
      <c r="Y920" s="18"/>
      <c r="Z920" s="18"/>
      <c r="AA920" s="18"/>
      <c r="AB920" s="18"/>
      <c r="AC920" s="18"/>
      <c r="AD920" s="18"/>
      <c r="AE920" s="18"/>
      <c r="AF920" s="18"/>
      <c r="AG920" s="18"/>
    </row>
    <row r="921" spans="1:33" ht="16.5" customHeight="1" x14ac:dyDescent="0.3">
      <c r="A921" s="18"/>
      <c r="B921" s="18"/>
      <c r="C921" s="191"/>
      <c r="D921" s="191"/>
      <c r="E921" s="18"/>
      <c r="F921" s="18"/>
      <c r="G921" s="18"/>
      <c r="H921" s="18"/>
      <c r="I921" s="18"/>
      <c r="J921" s="18"/>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row>
    <row r="922" spans="1:33" ht="16.5" customHeight="1" x14ac:dyDescent="0.3">
      <c r="A922" s="18"/>
      <c r="B922" s="18"/>
      <c r="C922" s="191"/>
      <c r="D922" s="191"/>
      <c r="E922" s="18"/>
      <c r="F922" s="18"/>
      <c r="G922" s="18"/>
      <c r="H922" s="18"/>
      <c r="I922" s="18"/>
      <c r="J922" s="18"/>
      <c r="K922" s="18"/>
      <c r="L922" s="18"/>
      <c r="M922" s="18"/>
      <c r="N922" s="18"/>
      <c r="O922" s="18"/>
      <c r="P922" s="18"/>
      <c r="Q922" s="18"/>
      <c r="R922" s="18"/>
      <c r="S922" s="18"/>
      <c r="T922" s="18"/>
      <c r="U922" s="18"/>
      <c r="V922" s="18"/>
      <c r="W922" s="18"/>
      <c r="X922" s="18"/>
      <c r="Y922" s="18"/>
      <c r="Z922" s="18"/>
      <c r="AA922" s="18"/>
      <c r="AB922" s="18"/>
      <c r="AC922" s="18"/>
      <c r="AD922" s="18"/>
      <c r="AE922" s="18"/>
      <c r="AF922" s="18"/>
      <c r="AG922" s="18"/>
    </row>
    <row r="923" spans="1:33" ht="16.5" customHeight="1" x14ac:dyDescent="0.3">
      <c r="A923" s="18"/>
      <c r="B923" s="18"/>
      <c r="C923" s="191"/>
      <c r="D923" s="191"/>
      <c r="E923" s="18"/>
      <c r="F923" s="18"/>
      <c r="G923" s="18"/>
      <c r="H923" s="18"/>
      <c r="I923" s="18"/>
      <c r="J923" s="18"/>
      <c r="K923" s="18"/>
      <c r="L923" s="18"/>
      <c r="M923" s="18"/>
      <c r="N923" s="18"/>
      <c r="O923" s="18"/>
      <c r="P923" s="18"/>
      <c r="Q923" s="18"/>
      <c r="R923" s="18"/>
      <c r="S923" s="18"/>
      <c r="T923" s="18"/>
      <c r="U923" s="18"/>
      <c r="V923" s="18"/>
      <c r="W923" s="18"/>
      <c r="X923" s="18"/>
      <c r="Y923" s="18"/>
      <c r="Z923" s="18"/>
      <c r="AA923" s="18"/>
      <c r="AB923" s="18"/>
      <c r="AC923" s="18"/>
      <c r="AD923" s="18"/>
      <c r="AE923" s="18"/>
      <c r="AF923" s="18"/>
      <c r="AG923" s="18"/>
    </row>
    <row r="924" spans="1:33" ht="16.5" customHeight="1" x14ac:dyDescent="0.3">
      <c r="A924" s="18"/>
      <c r="B924" s="18"/>
      <c r="C924" s="191"/>
      <c r="D924" s="191"/>
      <c r="E924" s="18"/>
      <c r="F924" s="18"/>
      <c r="G924" s="18"/>
      <c r="H924" s="18"/>
      <c r="I924" s="18"/>
      <c r="J924" s="18"/>
      <c r="K924" s="18"/>
      <c r="L924" s="18"/>
      <c r="M924" s="18"/>
      <c r="N924" s="18"/>
      <c r="O924" s="18"/>
      <c r="P924" s="18"/>
      <c r="Q924" s="18"/>
      <c r="R924" s="18"/>
      <c r="S924" s="18"/>
      <c r="T924" s="18"/>
      <c r="U924" s="18"/>
      <c r="V924" s="18"/>
      <c r="W924" s="18"/>
      <c r="X924" s="18"/>
      <c r="Y924" s="18"/>
      <c r="Z924" s="18"/>
      <c r="AA924" s="18"/>
      <c r="AB924" s="18"/>
      <c r="AC924" s="18"/>
      <c r="AD924" s="18"/>
      <c r="AE924" s="18"/>
      <c r="AF924" s="18"/>
      <c r="AG924" s="18"/>
    </row>
    <row r="925" spans="1:33" ht="16.5" customHeight="1" x14ac:dyDescent="0.3">
      <c r="A925" s="18"/>
      <c r="B925" s="18"/>
      <c r="C925" s="191"/>
      <c r="D925" s="191"/>
      <c r="E925" s="18"/>
      <c r="F925" s="18"/>
      <c r="G925" s="18"/>
      <c r="H925" s="18"/>
      <c r="I925" s="18"/>
      <c r="J925" s="18"/>
      <c r="K925" s="18"/>
      <c r="L925" s="18"/>
      <c r="M925" s="18"/>
      <c r="N925" s="18"/>
      <c r="O925" s="18"/>
      <c r="P925" s="18"/>
      <c r="Q925" s="18"/>
      <c r="R925" s="18"/>
      <c r="S925" s="18"/>
      <c r="T925" s="18"/>
      <c r="U925" s="18"/>
      <c r="V925" s="18"/>
      <c r="W925" s="18"/>
      <c r="X925" s="18"/>
      <c r="Y925" s="18"/>
      <c r="Z925" s="18"/>
      <c r="AA925" s="18"/>
      <c r="AB925" s="18"/>
      <c r="AC925" s="18"/>
      <c r="AD925" s="18"/>
      <c r="AE925" s="18"/>
      <c r="AF925" s="18"/>
      <c r="AG925" s="18"/>
    </row>
    <row r="926" spans="1:33" ht="16.5" customHeight="1" x14ac:dyDescent="0.3">
      <c r="A926" s="18"/>
      <c r="B926" s="18"/>
      <c r="C926" s="191"/>
      <c r="D926" s="191"/>
      <c r="E926" s="18"/>
      <c r="F926" s="18"/>
      <c r="G926" s="18"/>
      <c r="H926" s="18"/>
      <c r="I926" s="18"/>
      <c r="J926" s="18"/>
      <c r="K926" s="18"/>
      <c r="L926" s="18"/>
      <c r="M926" s="18"/>
      <c r="N926" s="18"/>
      <c r="O926" s="18"/>
      <c r="P926" s="18"/>
      <c r="Q926" s="18"/>
      <c r="R926" s="18"/>
      <c r="S926" s="18"/>
      <c r="T926" s="18"/>
      <c r="U926" s="18"/>
      <c r="V926" s="18"/>
      <c r="W926" s="18"/>
      <c r="X926" s="18"/>
      <c r="Y926" s="18"/>
      <c r="Z926" s="18"/>
      <c r="AA926" s="18"/>
      <c r="AB926" s="18"/>
      <c r="AC926" s="18"/>
      <c r="AD926" s="18"/>
      <c r="AE926" s="18"/>
      <c r="AF926" s="18"/>
      <c r="AG926" s="18"/>
    </row>
    <row r="927" spans="1:33" ht="16.5" customHeight="1" x14ac:dyDescent="0.3">
      <c r="A927" s="18"/>
      <c r="B927" s="18"/>
      <c r="C927" s="191"/>
      <c r="D927" s="191"/>
      <c r="E927" s="18"/>
      <c r="F927" s="18"/>
      <c r="G927" s="18"/>
      <c r="H927" s="18"/>
      <c r="I927" s="18"/>
      <c r="J927" s="18"/>
      <c r="K927" s="18"/>
      <c r="L927" s="18"/>
      <c r="M927" s="18"/>
      <c r="N927" s="18"/>
      <c r="O927" s="18"/>
      <c r="P927" s="18"/>
      <c r="Q927" s="18"/>
      <c r="R927" s="18"/>
      <c r="S927" s="18"/>
      <c r="T927" s="18"/>
      <c r="U927" s="18"/>
      <c r="V927" s="18"/>
      <c r="W927" s="18"/>
      <c r="X927" s="18"/>
      <c r="Y927" s="18"/>
      <c r="Z927" s="18"/>
      <c r="AA927" s="18"/>
      <c r="AB927" s="18"/>
      <c r="AC927" s="18"/>
      <c r="AD927" s="18"/>
      <c r="AE927" s="18"/>
      <c r="AF927" s="18"/>
      <c r="AG927" s="18"/>
    </row>
    <row r="928" spans="1:33" ht="16.5" customHeight="1" x14ac:dyDescent="0.3">
      <c r="A928" s="18"/>
      <c r="B928" s="18"/>
      <c r="C928" s="191"/>
      <c r="D928" s="191"/>
      <c r="E928" s="18"/>
      <c r="F928" s="18"/>
      <c r="G928" s="18"/>
      <c r="H928" s="18"/>
      <c r="I928" s="18"/>
      <c r="J928" s="18"/>
      <c r="K928" s="18"/>
      <c r="L928" s="18"/>
      <c r="M928" s="18"/>
      <c r="N928" s="18"/>
      <c r="O928" s="18"/>
      <c r="P928" s="18"/>
      <c r="Q928" s="18"/>
      <c r="R928" s="18"/>
      <c r="S928" s="18"/>
      <c r="T928" s="18"/>
      <c r="U928" s="18"/>
      <c r="V928" s="18"/>
      <c r="W928" s="18"/>
      <c r="X928" s="18"/>
      <c r="Y928" s="18"/>
      <c r="Z928" s="18"/>
      <c r="AA928" s="18"/>
      <c r="AB928" s="18"/>
      <c r="AC928" s="18"/>
      <c r="AD928" s="18"/>
      <c r="AE928" s="18"/>
      <c r="AF928" s="18"/>
      <c r="AG928" s="18"/>
    </row>
    <row r="929" spans="1:33" ht="16.5" customHeight="1" x14ac:dyDescent="0.3">
      <c r="A929" s="18"/>
      <c r="B929" s="18"/>
      <c r="C929" s="191"/>
      <c r="D929" s="191"/>
      <c r="E929" s="18"/>
      <c r="F929" s="18"/>
      <c r="G929" s="18"/>
      <c r="H929" s="18"/>
      <c r="I929" s="18"/>
      <c r="J929" s="18"/>
      <c r="K929" s="18"/>
      <c r="L929" s="18"/>
      <c r="M929" s="18"/>
      <c r="N929" s="18"/>
      <c r="O929" s="18"/>
      <c r="P929" s="18"/>
      <c r="Q929" s="18"/>
      <c r="R929" s="18"/>
      <c r="S929" s="18"/>
      <c r="T929" s="18"/>
      <c r="U929" s="18"/>
      <c r="V929" s="18"/>
      <c r="W929" s="18"/>
      <c r="X929" s="18"/>
      <c r="Y929" s="18"/>
      <c r="Z929" s="18"/>
      <c r="AA929" s="18"/>
      <c r="AB929" s="18"/>
      <c r="AC929" s="18"/>
      <c r="AD929" s="18"/>
      <c r="AE929" s="18"/>
      <c r="AF929" s="18"/>
      <c r="AG929" s="18"/>
    </row>
    <row r="930" spans="1:33" ht="16.5" customHeight="1" x14ac:dyDescent="0.3">
      <c r="A930" s="18"/>
      <c r="B930" s="18"/>
      <c r="C930" s="191"/>
      <c r="D930" s="191"/>
      <c r="E930" s="18"/>
      <c r="F930" s="18"/>
      <c r="G930" s="18"/>
      <c r="H930" s="18"/>
      <c r="I930" s="18"/>
      <c r="J930" s="18"/>
      <c r="K930" s="18"/>
      <c r="L930" s="18"/>
      <c r="M930" s="18"/>
      <c r="N930" s="18"/>
      <c r="O930" s="18"/>
      <c r="P930" s="18"/>
      <c r="Q930" s="18"/>
      <c r="R930" s="18"/>
      <c r="S930" s="18"/>
      <c r="T930" s="18"/>
      <c r="U930" s="18"/>
      <c r="V930" s="18"/>
      <c r="W930" s="18"/>
      <c r="X930" s="18"/>
      <c r="Y930" s="18"/>
      <c r="Z930" s="18"/>
      <c r="AA930" s="18"/>
      <c r="AB930" s="18"/>
      <c r="AC930" s="18"/>
      <c r="AD930" s="18"/>
      <c r="AE930" s="18"/>
      <c r="AF930" s="18"/>
      <c r="AG930" s="18"/>
    </row>
    <row r="931" spans="1:33" ht="16.5" customHeight="1" x14ac:dyDescent="0.3">
      <c r="A931" s="18"/>
      <c r="B931" s="18"/>
      <c r="C931" s="191"/>
      <c r="D931" s="191"/>
      <c r="E931" s="18"/>
      <c r="F931" s="18"/>
      <c r="G931" s="18"/>
      <c r="H931" s="18"/>
      <c r="I931" s="18"/>
      <c r="J931" s="18"/>
      <c r="K931" s="18"/>
      <c r="L931" s="18"/>
      <c r="M931" s="18"/>
      <c r="N931" s="18"/>
      <c r="O931" s="18"/>
      <c r="P931" s="18"/>
      <c r="Q931" s="18"/>
      <c r="R931" s="18"/>
      <c r="S931" s="18"/>
      <c r="T931" s="18"/>
      <c r="U931" s="18"/>
      <c r="V931" s="18"/>
      <c r="W931" s="18"/>
      <c r="X931" s="18"/>
      <c r="Y931" s="18"/>
      <c r="Z931" s="18"/>
      <c r="AA931" s="18"/>
      <c r="AB931" s="18"/>
      <c r="AC931" s="18"/>
      <c r="AD931" s="18"/>
      <c r="AE931" s="18"/>
      <c r="AF931" s="18"/>
      <c r="AG931" s="18"/>
    </row>
    <row r="932" spans="1:33" ht="16.5" customHeight="1" x14ac:dyDescent="0.3">
      <c r="A932" s="18"/>
      <c r="B932" s="18"/>
      <c r="C932" s="191"/>
      <c r="D932" s="191"/>
      <c r="E932" s="18"/>
      <c r="F932" s="18"/>
      <c r="G932" s="18"/>
      <c r="H932" s="18"/>
      <c r="I932" s="18"/>
      <c r="J932" s="18"/>
      <c r="K932" s="18"/>
      <c r="L932" s="18"/>
      <c r="M932" s="18"/>
      <c r="N932" s="18"/>
      <c r="O932" s="18"/>
      <c r="P932" s="18"/>
      <c r="Q932" s="18"/>
      <c r="R932" s="18"/>
      <c r="S932" s="18"/>
      <c r="T932" s="18"/>
      <c r="U932" s="18"/>
      <c r="V932" s="18"/>
      <c r="W932" s="18"/>
      <c r="X932" s="18"/>
      <c r="Y932" s="18"/>
      <c r="Z932" s="18"/>
      <c r="AA932" s="18"/>
      <c r="AB932" s="18"/>
      <c r="AC932" s="18"/>
      <c r="AD932" s="18"/>
      <c r="AE932" s="18"/>
      <c r="AF932" s="18"/>
      <c r="AG932" s="18"/>
    </row>
    <row r="933" spans="1:33" ht="16.5" customHeight="1" x14ac:dyDescent="0.3">
      <c r="A933" s="18"/>
      <c r="B933" s="18"/>
      <c r="C933" s="191"/>
      <c r="D933" s="191"/>
      <c r="E933" s="18"/>
      <c r="F933" s="18"/>
      <c r="G933" s="18"/>
      <c r="H933" s="18"/>
      <c r="I933" s="18"/>
      <c r="J933" s="18"/>
      <c r="K933" s="18"/>
      <c r="L933" s="18"/>
      <c r="M933" s="18"/>
      <c r="N933" s="18"/>
      <c r="O933" s="18"/>
      <c r="P933" s="18"/>
      <c r="Q933" s="18"/>
      <c r="R933" s="18"/>
      <c r="S933" s="18"/>
      <c r="T933" s="18"/>
      <c r="U933" s="18"/>
      <c r="V933" s="18"/>
      <c r="W933" s="18"/>
      <c r="X933" s="18"/>
      <c r="Y933" s="18"/>
      <c r="Z933" s="18"/>
      <c r="AA933" s="18"/>
      <c r="AB933" s="18"/>
      <c r="AC933" s="18"/>
      <c r="AD933" s="18"/>
      <c r="AE933" s="18"/>
      <c r="AF933" s="18"/>
      <c r="AG933" s="18"/>
    </row>
    <row r="934" spans="1:33" ht="16.5" customHeight="1" x14ac:dyDescent="0.3">
      <c r="A934" s="18"/>
      <c r="B934" s="18"/>
      <c r="C934" s="191"/>
      <c r="D934" s="191"/>
      <c r="E934" s="18"/>
      <c r="F934" s="18"/>
      <c r="G934" s="18"/>
      <c r="H934" s="18"/>
      <c r="I934" s="18"/>
      <c r="J934" s="18"/>
      <c r="K934" s="18"/>
      <c r="L934" s="18"/>
      <c r="M934" s="18"/>
      <c r="N934" s="18"/>
      <c r="O934" s="18"/>
      <c r="P934" s="18"/>
      <c r="Q934" s="18"/>
      <c r="R934" s="18"/>
      <c r="S934" s="18"/>
      <c r="T934" s="18"/>
      <c r="U934" s="18"/>
      <c r="V934" s="18"/>
      <c r="W934" s="18"/>
      <c r="X934" s="18"/>
      <c r="Y934" s="18"/>
      <c r="Z934" s="18"/>
      <c r="AA934" s="18"/>
      <c r="AB934" s="18"/>
      <c r="AC934" s="18"/>
      <c r="AD934" s="18"/>
      <c r="AE934" s="18"/>
      <c r="AF934" s="18"/>
      <c r="AG934" s="18"/>
    </row>
    <row r="935" spans="1:33" ht="16.5" customHeight="1" x14ac:dyDescent="0.3">
      <c r="A935" s="18"/>
      <c r="B935" s="18"/>
      <c r="C935" s="191"/>
      <c r="D935" s="191"/>
      <c r="E935" s="18"/>
      <c r="F935" s="18"/>
      <c r="G935" s="18"/>
      <c r="H935" s="18"/>
      <c r="I935" s="18"/>
      <c r="J935" s="18"/>
      <c r="K935" s="18"/>
      <c r="L935" s="18"/>
      <c r="M935" s="18"/>
      <c r="N935" s="18"/>
      <c r="O935" s="18"/>
      <c r="P935" s="18"/>
      <c r="Q935" s="18"/>
      <c r="R935" s="18"/>
      <c r="S935" s="18"/>
      <c r="T935" s="18"/>
      <c r="U935" s="18"/>
      <c r="V935" s="18"/>
      <c r="W935" s="18"/>
      <c r="X935" s="18"/>
      <c r="Y935" s="18"/>
      <c r="Z935" s="18"/>
      <c r="AA935" s="18"/>
      <c r="AB935" s="18"/>
      <c r="AC935" s="18"/>
      <c r="AD935" s="18"/>
      <c r="AE935" s="18"/>
      <c r="AF935" s="18"/>
      <c r="AG935" s="18"/>
    </row>
    <row r="936" spans="1:33" ht="16.5" customHeight="1" x14ac:dyDescent="0.3">
      <c r="A936" s="18"/>
      <c r="B936" s="18"/>
      <c r="C936" s="191"/>
      <c r="D936" s="191"/>
      <c r="E936" s="18"/>
      <c r="F936" s="18"/>
      <c r="G936" s="18"/>
      <c r="H936" s="18"/>
      <c r="I936" s="18"/>
      <c r="J936" s="18"/>
      <c r="K936" s="18"/>
      <c r="L936" s="18"/>
      <c r="M936" s="18"/>
      <c r="N936" s="18"/>
      <c r="O936" s="18"/>
      <c r="P936" s="18"/>
      <c r="Q936" s="18"/>
      <c r="R936" s="18"/>
      <c r="S936" s="18"/>
      <c r="T936" s="18"/>
      <c r="U936" s="18"/>
      <c r="V936" s="18"/>
      <c r="W936" s="18"/>
      <c r="X936" s="18"/>
      <c r="Y936" s="18"/>
      <c r="Z936" s="18"/>
      <c r="AA936" s="18"/>
      <c r="AB936" s="18"/>
      <c r="AC936" s="18"/>
      <c r="AD936" s="18"/>
      <c r="AE936" s="18"/>
      <c r="AF936" s="18"/>
      <c r="AG936" s="18"/>
    </row>
    <row r="937" spans="1:33" ht="16.5" customHeight="1" x14ac:dyDescent="0.3">
      <c r="A937" s="18"/>
      <c r="B937" s="18"/>
      <c r="C937" s="191"/>
      <c r="D937" s="191"/>
      <c r="E937" s="18"/>
      <c r="F937" s="18"/>
      <c r="G937" s="18"/>
      <c r="H937" s="18"/>
      <c r="I937" s="18"/>
      <c r="J937" s="18"/>
      <c r="K937" s="18"/>
      <c r="L937" s="18"/>
      <c r="M937" s="18"/>
      <c r="N937" s="18"/>
      <c r="O937" s="18"/>
      <c r="P937" s="18"/>
      <c r="Q937" s="18"/>
      <c r="R937" s="18"/>
      <c r="S937" s="18"/>
      <c r="T937" s="18"/>
      <c r="U937" s="18"/>
      <c r="V937" s="18"/>
      <c r="W937" s="18"/>
      <c r="X937" s="18"/>
      <c r="Y937" s="18"/>
      <c r="Z937" s="18"/>
      <c r="AA937" s="18"/>
      <c r="AB937" s="18"/>
      <c r="AC937" s="18"/>
      <c r="AD937" s="18"/>
      <c r="AE937" s="18"/>
      <c r="AF937" s="18"/>
      <c r="AG937" s="18"/>
    </row>
    <row r="938" spans="1:33" ht="16.5" customHeight="1" x14ac:dyDescent="0.3">
      <c r="A938" s="18"/>
      <c r="B938" s="18"/>
      <c r="C938" s="191"/>
      <c r="D938" s="191"/>
      <c r="E938" s="18"/>
      <c r="F938" s="18"/>
      <c r="G938" s="18"/>
      <c r="H938" s="18"/>
      <c r="I938" s="18"/>
      <c r="J938" s="18"/>
      <c r="K938" s="18"/>
      <c r="L938" s="18"/>
      <c r="M938" s="18"/>
      <c r="N938" s="18"/>
      <c r="O938" s="18"/>
      <c r="P938" s="18"/>
      <c r="Q938" s="18"/>
      <c r="R938" s="18"/>
      <c r="S938" s="18"/>
      <c r="T938" s="18"/>
      <c r="U938" s="18"/>
      <c r="V938" s="18"/>
      <c r="W938" s="18"/>
      <c r="X938" s="18"/>
      <c r="Y938" s="18"/>
      <c r="Z938" s="18"/>
      <c r="AA938" s="18"/>
      <c r="AB938" s="18"/>
      <c r="AC938" s="18"/>
      <c r="AD938" s="18"/>
      <c r="AE938" s="18"/>
      <c r="AF938" s="18"/>
      <c r="AG938" s="18"/>
    </row>
    <row r="939" spans="1:33" ht="16.5" customHeight="1" x14ac:dyDescent="0.3">
      <c r="A939" s="18"/>
      <c r="B939" s="18"/>
      <c r="C939" s="191"/>
      <c r="D939" s="191"/>
      <c r="E939" s="18"/>
      <c r="F939" s="18"/>
      <c r="G939" s="18"/>
      <c r="H939" s="18"/>
      <c r="I939" s="18"/>
      <c r="J939" s="18"/>
      <c r="K939" s="18"/>
      <c r="L939" s="18"/>
      <c r="M939" s="18"/>
      <c r="N939" s="18"/>
      <c r="O939" s="18"/>
      <c r="P939" s="18"/>
      <c r="Q939" s="18"/>
      <c r="R939" s="18"/>
      <c r="S939" s="18"/>
      <c r="T939" s="18"/>
      <c r="U939" s="18"/>
      <c r="V939" s="18"/>
      <c r="W939" s="18"/>
      <c r="X939" s="18"/>
      <c r="Y939" s="18"/>
      <c r="Z939" s="18"/>
      <c r="AA939" s="18"/>
      <c r="AB939" s="18"/>
      <c r="AC939" s="18"/>
      <c r="AD939" s="18"/>
      <c r="AE939" s="18"/>
      <c r="AF939" s="18"/>
      <c r="AG939" s="18"/>
    </row>
    <row r="940" spans="1:33" ht="16.5" customHeight="1" x14ac:dyDescent="0.3">
      <c r="A940" s="18"/>
      <c r="B940" s="18"/>
      <c r="C940" s="191"/>
      <c r="D940" s="191"/>
      <c r="E940" s="18"/>
      <c r="F940" s="18"/>
      <c r="G940" s="18"/>
      <c r="H940" s="18"/>
      <c r="I940" s="18"/>
      <c r="J940" s="18"/>
      <c r="K940" s="18"/>
      <c r="L940" s="18"/>
      <c r="M940" s="18"/>
      <c r="N940" s="18"/>
      <c r="O940" s="18"/>
      <c r="P940" s="18"/>
      <c r="Q940" s="18"/>
      <c r="R940" s="18"/>
      <c r="S940" s="18"/>
      <c r="T940" s="18"/>
      <c r="U940" s="18"/>
      <c r="V940" s="18"/>
      <c r="W940" s="18"/>
      <c r="X940" s="18"/>
      <c r="Y940" s="18"/>
      <c r="Z940" s="18"/>
      <c r="AA940" s="18"/>
      <c r="AB940" s="18"/>
      <c r="AC940" s="18"/>
      <c r="AD940" s="18"/>
      <c r="AE940" s="18"/>
      <c r="AF940" s="18"/>
      <c r="AG940" s="18"/>
    </row>
    <row r="941" spans="1:33" ht="16.5" customHeight="1" x14ac:dyDescent="0.3">
      <c r="A941" s="18"/>
      <c r="B941" s="18"/>
      <c r="C941" s="191"/>
      <c r="D941" s="191"/>
      <c r="E941" s="18"/>
      <c r="F941" s="18"/>
      <c r="G941" s="18"/>
      <c r="H941" s="18"/>
      <c r="I941" s="18"/>
      <c r="J941" s="18"/>
      <c r="K941" s="18"/>
      <c r="L941" s="18"/>
      <c r="M941" s="18"/>
      <c r="N941" s="18"/>
      <c r="O941" s="18"/>
      <c r="P941" s="18"/>
      <c r="Q941" s="18"/>
      <c r="R941" s="18"/>
      <c r="S941" s="18"/>
      <c r="T941" s="18"/>
      <c r="U941" s="18"/>
      <c r="V941" s="18"/>
      <c r="W941" s="18"/>
      <c r="X941" s="18"/>
      <c r="Y941" s="18"/>
      <c r="Z941" s="18"/>
      <c r="AA941" s="18"/>
      <c r="AB941" s="18"/>
      <c r="AC941" s="18"/>
      <c r="AD941" s="18"/>
      <c r="AE941" s="18"/>
      <c r="AF941" s="18"/>
      <c r="AG941" s="18"/>
    </row>
    <row r="942" spans="1:33" ht="16.5" customHeight="1" x14ac:dyDescent="0.3">
      <c r="A942" s="18"/>
      <c r="B942" s="18"/>
      <c r="C942" s="191"/>
      <c r="D942" s="191"/>
      <c r="E942" s="18"/>
      <c r="F942" s="18"/>
      <c r="G942" s="18"/>
      <c r="H942" s="18"/>
      <c r="I942" s="18"/>
      <c r="J942" s="18"/>
      <c r="K942" s="18"/>
      <c r="L942" s="18"/>
      <c r="M942" s="18"/>
      <c r="N942" s="18"/>
      <c r="O942" s="18"/>
      <c r="P942" s="18"/>
      <c r="Q942" s="18"/>
      <c r="R942" s="18"/>
      <c r="S942" s="18"/>
      <c r="T942" s="18"/>
      <c r="U942" s="18"/>
      <c r="V942" s="18"/>
      <c r="W942" s="18"/>
      <c r="X942" s="18"/>
      <c r="Y942" s="18"/>
      <c r="Z942" s="18"/>
      <c r="AA942" s="18"/>
      <c r="AB942" s="18"/>
      <c r="AC942" s="18"/>
      <c r="AD942" s="18"/>
      <c r="AE942" s="18"/>
      <c r="AF942" s="18"/>
      <c r="AG942" s="18"/>
    </row>
    <row r="943" spans="1:33" ht="16.5" customHeight="1" x14ac:dyDescent="0.3">
      <c r="A943" s="18"/>
      <c r="B943" s="18"/>
      <c r="C943" s="191"/>
      <c r="D943" s="191"/>
      <c r="E943" s="18"/>
      <c r="F943" s="18"/>
      <c r="G943" s="18"/>
      <c r="H943" s="18"/>
      <c r="I943" s="18"/>
      <c r="J943" s="18"/>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row>
    <row r="944" spans="1:33" ht="16.5" customHeight="1" x14ac:dyDescent="0.3">
      <c r="A944" s="18"/>
      <c r="B944" s="18"/>
      <c r="C944" s="191"/>
      <c r="D944" s="191"/>
      <c r="E944" s="18"/>
      <c r="F944" s="18"/>
      <c r="G944" s="18"/>
      <c r="H944" s="18"/>
      <c r="I944" s="18"/>
      <c r="J944" s="18"/>
      <c r="K944" s="18"/>
      <c r="L944" s="18"/>
      <c r="M944" s="18"/>
      <c r="N944" s="18"/>
      <c r="O944" s="18"/>
      <c r="P944" s="18"/>
      <c r="Q944" s="18"/>
      <c r="R944" s="18"/>
      <c r="S944" s="18"/>
      <c r="T944" s="18"/>
      <c r="U944" s="18"/>
      <c r="V944" s="18"/>
      <c r="W944" s="18"/>
      <c r="X944" s="18"/>
      <c r="Y944" s="18"/>
      <c r="Z944" s="18"/>
      <c r="AA944" s="18"/>
      <c r="AB944" s="18"/>
      <c r="AC944" s="18"/>
      <c r="AD944" s="18"/>
      <c r="AE944" s="18"/>
      <c r="AF944" s="18"/>
      <c r="AG944" s="18"/>
    </row>
    <row r="945" spans="1:33" ht="16.5" customHeight="1" x14ac:dyDescent="0.3">
      <c r="A945" s="18"/>
      <c r="B945" s="18"/>
      <c r="C945" s="191"/>
      <c r="D945" s="191"/>
      <c r="E945" s="18"/>
      <c r="F945" s="18"/>
      <c r="G945" s="18"/>
      <c r="H945" s="18"/>
      <c r="I945" s="18"/>
      <c r="J945" s="18"/>
      <c r="K945" s="18"/>
      <c r="L945" s="18"/>
      <c r="M945" s="18"/>
      <c r="N945" s="18"/>
      <c r="O945" s="18"/>
      <c r="P945" s="18"/>
      <c r="Q945" s="18"/>
      <c r="R945" s="18"/>
      <c r="S945" s="18"/>
      <c r="T945" s="18"/>
      <c r="U945" s="18"/>
      <c r="V945" s="18"/>
      <c r="W945" s="18"/>
      <c r="X945" s="18"/>
      <c r="Y945" s="18"/>
      <c r="Z945" s="18"/>
      <c r="AA945" s="18"/>
      <c r="AB945" s="18"/>
      <c r="AC945" s="18"/>
      <c r="AD945" s="18"/>
      <c r="AE945" s="18"/>
      <c r="AF945" s="18"/>
      <c r="AG945" s="18"/>
    </row>
    <row r="946" spans="1:33" ht="16.5" customHeight="1" x14ac:dyDescent="0.3">
      <c r="A946" s="18"/>
      <c r="B946" s="18"/>
      <c r="C946" s="191"/>
      <c r="D946" s="191"/>
      <c r="E946" s="18"/>
      <c r="F946" s="18"/>
      <c r="G946" s="18"/>
      <c r="H946" s="18"/>
      <c r="I946" s="18"/>
      <c r="J946" s="18"/>
      <c r="K946" s="18"/>
      <c r="L946" s="18"/>
      <c r="M946" s="18"/>
      <c r="N946" s="18"/>
      <c r="O946" s="18"/>
      <c r="P946" s="18"/>
      <c r="Q946" s="18"/>
      <c r="R946" s="18"/>
      <c r="S946" s="18"/>
      <c r="T946" s="18"/>
      <c r="U946" s="18"/>
      <c r="V946" s="18"/>
      <c r="W946" s="18"/>
      <c r="X946" s="18"/>
      <c r="Y946" s="18"/>
      <c r="Z946" s="18"/>
      <c r="AA946" s="18"/>
      <c r="AB946" s="18"/>
      <c r="AC946" s="18"/>
      <c r="AD946" s="18"/>
      <c r="AE946" s="18"/>
      <c r="AF946" s="18"/>
      <c r="AG946" s="18"/>
    </row>
    <row r="947" spans="1:33" ht="16.5" customHeight="1" x14ac:dyDescent="0.3">
      <c r="A947" s="18"/>
      <c r="B947" s="18"/>
      <c r="C947" s="191"/>
      <c r="D947" s="191"/>
      <c r="E947" s="18"/>
      <c r="F947" s="18"/>
      <c r="G947" s="18"/>
      <c r="H947" s="18"/>
      <c r="I947" s="18"/>
      <c r="J947" s="18"/>
      <c r="K947" s="18"/>
      <c r="L947" s="18"/>
      <c r="M947" s="18"/>
      <c r="N947" s="18"/>
      <c r="O947" s="18"/>
      <c r="P947" s="18"/>
      <c r="Q947" s="18"/>
      <c r="R947" s="18"/>
      <c r="S947" s="18"/>
      <c r="T947" s="18"/>
      <c r="U947" s="18"/>
      <c r="V947" s="18"/>
      <c r="W947" s="18"/>
      <c r="X947" s="18"/>
      <c r="Y947" s="18"/>
      <c r="Z947" s="18"/>
      <c r="AA947" s="18"/>
      <c r="AB947" s="18"/>
      <c r="AC947" s="18"/>
      <c r="AD947" s="18"/>
      <c r="AE947" s="18"/>
      <c r="AF947" s="18"/>
      <c r="AG947" s="18"/>
    </row>
    <row r="948" spans="1:33" ht="16.5" customHeight="1" x14ac:dyDescent="0.3">
      <c r="A948" s="18"/>
      <c r="B948" s="18"/>
      <c r="C948" s="191"/>
      <c r="D948" s="191"/>
      <c r="E948" s="18"/>
      <c r="F948" s="18"/>
      <c r="G948" s="18"/>
      <c r="H948" s="18"/>
      <c r="I948" s="18"/>
      <c r="J948" s="18"/>
      <c r="K948" s="18"/>
      <c r="L948" s="18"/>
      <c r="M948" s="18"/>
      <c r="N948" s="18"/>
      <c r="O948" s="18"/>
      <c r="P948" s="18"/>
      <c r="Q948" s="18"/>
      <c r="R948" s="18"/>
      <c r="S948" s="18"/>
      <c r="T948" s="18"/>
      <c r="U948" s="18"/>
      <c r="V948" s="18"/>
      <c r="W948" s="18"/>
      <c r="X948" s="18"/>
      <c r="Y948" s="18"/>
      <c r="Z948" s="18"/>
      <c r="AA948" s="18"/>
      <c r="AB948" s="18"/>
      <c r="AC948" s="18"/>
      <c r="AD948" s="18"/>
      <c r="AE948" s="18"/>
      <c r="AF948" s="18"/>
      <c r="AG948" s="18"/>
    </row>
    <row r="949" spans="1:33" ht="16.5" customHeight="1" x14ac:dyDescent="0.3">
      <c r="A949" s="18"/>
      <c r="B949" s="18"/>
      <c r="C949" s="191"/>
      <c r="D949" s="191"/>
      <c r="E949" s="18"/>
      <c r="F949" s="18"/>
      <c r="G949" s="18"/>
      <c r="H949" s="18"/>
      <c r="I949" s="18"/>
      <c r="J949" s="18"/>
      <c r="K949" s="18"/>
      <c r="L949" s="18"/>
      <c r="M949" s="18"/>
      <c r="N949" s="18"/>
      <c r="O949" s="18"/>
      <c r="P949" s="18"/>
      <c r="Q949" s="18"/>
      <c r="R949" s="18"/>
      <c r="S949" s="18"/>
      <c r="T949" s="18"/>
      <c r="U949" s="18"/>
      <c r="V949" s="18"/>
      <c r="W949" s="18"/>
      <c r="X949" s="18"/>
      <c r="Y949" s="18"/>
      <c r="Z949" s="18"/>
      <c r="AA949" s="18"/>
      <c r="AB949" s="18"/>
      <c r="AC949" s="18"/>
      <c r="AD949" s="18"/>
      <c r="AE949" s="18"/>
      <c r="AF949" s="18"/>
      <c r="AG949" s="18"/>
    </row>
    <row r="950" spans="1:33" ht="16.5" customHeight="1" x14ac:dyDescent="0.3">
      <c r="A950" s="18"/>
      <c r="B950" s="18"/>
      <c r="C950" s="191"/>
      <c r="D950" s="191"/>
      <c r="E950" s="18"/>
      <c r="F950" s="18"/>
      <c r="G950" s="18"/>
      <c r="H950" s="18"/>
      <c r="I950" s="18"/>
      <c r="J950" s="18"/>
      <c r="K950" s="18"/>
      <c r="L950" s="18"/>
      <c r="M950" s="18"/>
      <c r="N950" s="18"/>
      <c r="O950" s="18"/>
      <c r="P950" s="18"/>
      <c r="Q950" s="18"/>
      <c r="R950" s="18"/>
      <c r="S950" s="18"/>
      <c r="T950" s="18"/>
      <c r="U950" s="18"/>
      <c r="V950" s="18"/>
      <c r="W950" s="18"/>
      <c r="X950" s="18"/>
      <c r="Y950" s="18"/>
      <c r="Z950" s="18"/>
      <c r="AA950" s="18"/>
      <c r="AB950" s="18"/>
      <c r="AC950" s="18"/>
      <c r="AD950" s="18"/>
      <c r="AE950" s="18"/>
      <c r="AF950" s="18"/>
      <c r="AG950" s="18"/>
    </row>
    <row r="951" spans="1:33" ht="16.5" customHeight="1" x14ac:dyDescent="0.3">
      <c r="A951" s="18"/>
      <c r="B951" s="18"/>
      <c r="C951" s="191"/>
      <c r="D951" s="191"/>
      <c r="E951" s="18"/>
      <c r="F951" s="18"/>
      <c r="G951" s="18"/>
      <c r="H951" s="18"/>
      <c r="I951" s="18"/>
      <c r="J951" s="18"/>
      <c r="K951" s="18"/>
      <c r="L951" s="18"/>
      <c r="M951" s="18"/>
      <c r="N951" s="18"/>
      <c r="O951" s="18"/>
      <c r="P951" s="18"/>
      <c r="Q951" s="18"/>
      <c r="R951" s="18"/>
      <c r="S951" s="18"/>
      <c r="T951" s="18"/>
      <c r="U951" s="18"/>
      <c r="V951" s="18"/>
      <c r="W951" s="18"/>
      <c r="X951" s="18"/>
      <c r="Y951" s="18"/>
      <c r="Z951" s="18"/>
      <c r="AA951" s="18"/>
      <c r="AB951" s="18"/>
      <c r="AC951" s="18"/>
      <c r="AD951" s="18"/>
      <c r="AE951" s="18"/>
      <c r="AF951" s="18"/>
      <c r="AG951" s="18"/>
    </row>
    <row r="952" spans="1:33" ht="16.5" customHeight="1" x14ac:dyDescent="0.3">
      <c r="A952" s="18"/>
      <c r="B952" s="18"/>
      <c r="C952" s="191"/>
      <c r="D952" s="191"/>
      <c r="E952" s="18"/>
      <c r="F952" s="18"/>
      <c r="G952" s="18"/>
      <c r="H952" s="18"/>
      <c r="I952" s="18"/>
      <c r="J952" s="18"/>
      <c r="K952" s="18"/>
      <c r="L952" s="18"/>
      <c r="M952" s="18"/>
      <c r="N952" s="18"/>
      <c r="O952" s="18"/>
      <c r="P952" s="18"/>
      <c r="Q952" s="18"/>
      <c r="R952" s="18"/>
      <c r="S952" s="18"/>
      <c r="T952" s="18"/>
      <c r="U952" s="18"/>
      <c r="V952" s="18"/>
      <c r="W952" s="18"/>
      <c r="X952" s="18"/>
      <c r="Y952" s="18"/>
      <c r="Z952" s="18"/>
      <c r="AA952" s="18"/>
      <c r="AB952" s="18"/>
      <c r="AC952" s="18"/>
      <c r="AD952" s="18"/>
      <c r="AE952" s="18"/>
      <c r="AF952" s="18"/>
      <c r="AG952" s="18"/>
    </row>
    <row r="953" spans="1:33" ht="16.5" customHeight="1" x14ac:dyDescent="0.3">
      <c r="A953" s="18"/>
      <c r="B953" s="18"/>
      <c r="C953" s="191"/>
      <c r="D953" s="191"/>
      <c r="E953" s="18"/>
      <c r="F953" s="18"/>
      <c r="G953" s="18"/>
      <c r="H953" s="18"/>
      <c r="I953" s="18"/>
      <c r="J953" s="18"/>
      <c r="K953" s="18"/>
      <c r="L953" s="18"/>
      <c r="M953" s="18"/>
      <c r="N953" s="18"/>
      <c r="O953" s="18"/>
      <c r="P953" s="18"/>
      <c r="Q953" s="18"/>
      <c r="R953" s="18"/>
      <c r="S953" s="18"/>
      <c r="T953" s="18"/>
      <c r="U953" s="18"/>
      <c r="V953" s="18"/>
      <c r="W953" s="18"/>
      <c r="X953" s="18"/>
      <c r="Y953" s="18"/>
      <c r="Z953" s="18"/>
      <c r="AA953" s="18"/>
      <c r="AB953" s="18"/>
      <c r="AC953" s="18"/>
      <c r="AD953" s="18"/>
      <c r="AE953" s="18"/>
      <c r="AF953" s="18"/>
      <c r="AG953" s="18"/>
    </row>
    <row r="954" spans="1:33" ht="16.5" customHeight="1" x14ac:dyDescent="0.3">
      <c r="A954" s="18"/>
      <c r="B954" s="18"/>
      <c r="C954" s="191"/>
      <c r="D954" s="191"/>
      <c r="E954" s="18"/>
      <c r="F954" s="18"/>
      <c r="G954" s="18"/>
      <c r="H954" s="18"/>
      <c r="I954" s="18"/>
      <c r="J954" s="18"/>
      <c r="K954" s="18"/>
      <c r="L954" s="18"/>
      <c r="M954" s="18"/>
      <c r="N954" s="18"/>
      <c r="O954" s="18"/>
      <c r="P954" s="18"/>
      <c r="Q954" s="18"/>
      <c r="R954" s="18"/>
      <c r="S954" s="18"/>
      <c r="T954" s="18"/>
      <c r="U954" s="18"/>
      <c r="V954" s="18"/>
      <c r="W954" s="18"/>
      <c r="X954" s="18"/>
      <c r="Y954" s="18"/>
      <c r="Z954" s="18"/>
      <c r="AA954" s="18"/>
      <c r="AB954" s="18"/>
      <c r="AC954" s="18"/>
      <c r="AD954" s="18"/>
      <c r="AE954" s="18"/>
      <c r="AF954" s="18"/>
      <c r="AG954" s="18"/>
    </row>
    <row r="955" spans="1:33" ht="16.5" customHeight="1" x14ac:dyDescent="0.3">
      <c r="A955" s="18"/>
      <c r="B955" s="18"/>
      <c r="C955" s="191"/>
      <c r="D955" s="191"/>
      <c r="E955" s="18"/>
      <c r="F955" s="18"/>
      <c r="G955" s="18"/>
      <c r="H955" s="18"/>
      <c r="I955" s="18"/>
      <c r="J955" s="18"/>
      <c r="K955" s="18"/>
      <c r="L955" s="18"/>
      <c r="M955" s="18"/>
      <c r="N955" s="18"/>
      <c r="O955" s="18"/>
      <c r="P955" s="18"/>
      <c r="Q955" s="18"/>
      <c r="R955" s="18"/>
      <c r="S955" s="18"/>
      <c r="T955" s="18"/>
      <c r="U955" s="18"/>
      <c r="V955" s="18"/>
      <c r="W955" s="18"/>
      <c r="X955" s="18"/>
      <c r="Y955" s="18"/>
      <c r="Z955" s="18"/>
      <c r="AA955" s="18"/>
      <c r="AB955" s="18"/>
      <c r="AC955" s="18"/>
      <c r="AD955" s="18"/>
      <c r="AE955" s="18"/>
      <c r="AF955" s="18"/>
      <c r="AG955" s="18"/>
    </row>
    <row r="956" spans="1:33" ht="16.5" customHeight="1" x14ac:dyDescent="0.3">
      <c r="A956" s="18"/>
      <c r="B956" s="18"/>
      <c r="C956" s="191"/>
      <c r="D956" s="191"/>
      <c r="E956" s="18"/>
      <c r="F956" s="18"/>
      <c r="G956" s="18"/>
      <c r="H956" s="18"/>
      <c r="I956" s="18"/>
      <c r="J956" s="18"/>
      <c r="K956" s="18"/>
      <c r="L956" s="18"/>
      <c r="M956" s="18"/>
      <c r="N956" s="18"/>
      <c r="O956" s="18"/>
      <c r="P956" s="18"/>
      <c r="Q956" s="18"/>
      <c r="R956" s="18"/>
      <c r="S956" s="18"/>
      <c r="T956" s="18"/>
      <c r="U956" s="18"/>
      <c r="V956" s="18"/>
      <c r="W956" s="18"/>
      <c r="X956" s="18"/>
      <c r="Y956" s="18"/>
      <c r="Z956" s="18"/>
      <c r="AA956" s="18"/>
      <c r="AB956" s="18"/>
      <c r="AC956" s="18"/>
      <c r="AD956" s="18"/>
      <c r="AE956" s="18"/>
      <c r="AF956" s="18"/>
      <c r="AG956" s="18"/>
    </row>
    <row r="957" spans="1:33" ht="16.5" customHeight="1" x14ac:dyDescent="0.3">
      <c r="A957" s="18"/>
      <c r="B957" s="18"/>
      <c r="C957" s="191"/>
      <c r="D957" s="191"/>
      <c r="E957" s="18"/>
      <c r="F957" s="18"/>
      <c r="G957" s="18"/>
      <c r="H957" s="18"/>
      <c r="I957" s="18"/>
      <c r="J957" s="18"/>
      <c r="K957" s="18"/>
      <c r="L957" s="18"/>
      <c r="M957" s="18"/>
      <c r="N957" s="18"/>
      <c r="O957" s="18"/>
      <c r="P957" s="18"/>
      <c r="Q957" s="18"/>
      <c r="R957" s="18"/>
      <c r="S957" s="18"/>
      <c r="T957" s="18"/>
      <c r="U957" s="18"/>
      <c r="V957" s="18"/>
      <c r="W957" s="18"/>
      <c r="X957" s="18"/>
      <c r="Y957" s="18"/>
      <c r="Z957" s="18"/>
      <c r="AA957" s="18"/>
      <c r="AB957" s="18"/>
      <c r="AC957" s="18"/>
      <c r="AD957" s="18"/>
      <c r="AE957" s="18"/>
      <c r="AF957" s="18"/>
      <c r="AG957" s="18"/>
    </row>
    <row r="958" spans="1:33" ht="16.5" customHeight="1" x14ac:dyDescent="0.3">
      <c r="A958" s="18"/>
      <c r="B958" s="18"/>
      <c r="C958" s="191"/>
      <c r="D958" s="191"/>
      <c r="E958" s="18"/>
      <c r="F958" s="18"/>
      <c r="G958" s="18"/>
      <c r="H958" s="18"/>
      <c r="I958" s="18"/>
      <c r="J958" s="18"/>
      <c r="K958" s="18"/>
      <c r="L958" s="18"/>
      <c r="M958" s="18"/>
      <c r="N958" s="18"/>
      <c r="O958" s="18"/>
      <c r="P958" s="18"/>
      <c r="Q958" s="18"/>
      <c r="R958" s="18"/>
      <c r="S958" s="18"/>
      <c r="T958" s="18"/>
      <c r="U958" s="18"/>
      <c r="V958" s="18"/>
      <c r="W958" s="18"/>
      <c r="X958" s="18"/>
      <c r="Y958" s="18"/>
      <c r="Z958" s="18"/>
      <c r="AA958" s="18"/>
      <c r="AB958" s="18"/>
      <c r="AC958" s="18"/>
      <c r="AD958" s="18"/>
      <c r="AE958" s="18"/>
      <c r="AF958" s="18"/>
      <c r="AG958" s="18"/>
    </row>
    <row r="959" spans="1:33" ht="16.5" customHeight="1" x14ac:dyDescent="0.3">
      <c r="A959" s="18"/>
      <c r="B959" s="18"/>
      <c r="C959" s="191"/>
      <c r="D959" s="191"/>
      <c r="E959" s="18"/>
      <c r="F959" s="18"/>
      <c r="G959" s="18"/>
      <c r="H959" s="18"/>
      <c r="I959" s="18"/>
      <c r="J959" s="18"/>
      <c r="K959" s="18"/>
      <c r="L959" s="18"/>
      <c r="M959" s="18"/>
      <c r="N959" s="18"/>
      <c r="O959" s="18"/>
      <c r="P959" s="18"/>
      <c r="Q959" s="18"/>
      <c r="R959" s="18"/>
      <c r="S959" s="18"/>
      <c r="T959" s="18"/>
      <c r="U959" s="18"/>
      <c r="V959" s="18"/>
      <c r="W959" s="18"/>
      <c r="X959" s="18"/>
      <c r="Y959" s="18"/>
      <c r="Z959" s="18"/>
      <c r="AA959" s="18"/>
      <c r="AB959" s="18"/>
      <c r="AC959" s="18"/>
      <c r="AD959" s="18"/>
      <c r="AE959" s="18"/>
      <c r="AF959" s="18"/>
      <c r="AG959" s="18"/>
    </row>
    <row r="960" spans="1:33" ht="16.5" customHeight="1" x14ac:dyDescent="0.3">
      <c r="A960" s="18"/>
      <c r="B960" s="18"/>
      <c r="C960" s="191"/>
      <c r="D960" s="191"/>
      <c r="E960" s="18"/>
      <c r="F960" s="18"/>
      <c r="G960" s="18"/>
      <c r="H960" s="18"/>
      <c r="I960" s="18"/>
      <c r="J960" s="18"/>
      <c r="K960" s="18"/>
      <c r="L960" s="18"/>
      <c r="M960" s="18"/>
      <c r="N960" s="18"/>
      <c r="O960" s="18"/>
      <c r="P960" s="18"/>
      <c r="Q960" s="18"/>
      <c r="R960" s="18"/>
      <c r="S960" s="18"/>
      <c r="T960" s="18"/>
      <c r="U960" s="18"/>
      <c r="V960" s="18"/>
      <c r="W960" s="18"/>
      <c r="X960" s="18"/>
      <c r="Y960" s="18"/>
      <c r="Z960" s="18"/>
      <c r="AA960" s="18"/>
      <c r="AB960" s="18"/>
      <c r="AC960" s="18"/>
      <c r="AD960" s="18"/>
      <c r="AE960" s="18"/>
      <c r="AF960" s="18"/>
      <c r="AG960" s="18"/>
    </row>
    <row r="961" spans="1:33" ht="16.5" customHeight="1" x14ac:dyDescent="0.3">
      <c r="A961" s="18"/>
      <c r="B961" s="18"/>
      <c r="C961" s="191"/>
      <c r="D961" s="191"/>
      <c r="E961" s="18"/>
      <c r="F961" s="18"/>
      <c r="G961" s="18"/>
      <c r="H961" s="18"/>
      <c r="I961" s="18"/>
      <c r="J961" s="18"/>
      <c r="K961" s="18"/>
      <c r="L961" s="18"/>
      <c r="M961" s="18"/>
      <c r="N961" s="18"/>
      <c r="O961" s="18"/>
      <c r="P961" s="18"/>
      <c r="Q961" s="18"/>
      <c r="R961" s="18"/>
      <c r="S961" s="18"/>
      <c r="T961" s="18"/>
      <c r="U961" s="18"/>
      <c r="V961" s="18"/>
      <c r="W961" s="18"/>
      <c r="X961" s="18"/>
      <c r="Y961" s="18"/>
      <c r="Z961" s="18"/>
      <c r="AA961" s="18"/>
      <c r="AB961" s="18"/>
      <c r="AC961" s="18"/>
      <c r="AD961" s="18"/>
      <c r="AE961" s="18"/>
      <c r="AF961" s="18"/>
      <c r="AG961" s="18"/>
    </row>
    <row r="962" spans="1:33" ht="16.5" customHeight="1" x14ac:dyDescent="0.3">
      <c r="A962" s="18"/>
      <c r="B962" s="18"/>
      <c r="C962" s="191"/>
      <c r="D962" s="191"/>
      <c r="E962" s="18"/>
      <c r="F962" s="18"/>
      <c r="G962" s="18"/>
      <c r="H962" s="18"/>
      <c r="I962" s="18"/>
      <c r="J962" s="18"/>
      <c r="K962" s="18"/>
      <c r="L962" s="18"/>
      <c r="M962" s="18"/>
      <c r="N962" s="18"/>
      <c r="O962" s="18"/>
      <c r="P962" s="18"/>
      <c r="Q962" s="18"/>
      <c r="R962" s="18"/>
      <c r="S962" s="18"/>
      <c r="T962" s="18"/>
      <c r="U962" s="18"/>
      <c r="V962" s="18"/>
      <c r="W962" s="18"/>
      <c r="X962" s="18"/>
      <c r="Y962" s="18"/>
      <c r="Z962" s="18"/>
      <c r="AA962" s="18"/>
      <c r="AB962" s="18"/>
      <c r="AC962" s="18"/>
      <c r="AD962" s="18"/>
      <c r="AE962" s="18"/>
      <c r="AF962" s="18"/>
      <c r="AG962" s="18"/>
    </row>
    <row r="963" spans="1:33" ht="16.5" customHeight="1" x14ac:dyDescent="0.3">
      <c r="A963" s="18"/>
      <c r="B963" s="18"/>
      <c r="C963" s="191"/>
      <c r="D963" s="191"/>
      <c r="E963" s="18"/>
      <c r="F963" s="18"/>
      <c r="G963" s="18"/>
      <c r="H963" s="18"/>
      <c r="I963" s="18"/>
      <c r="J963" s="18"/>
      <c r="K963" s="18"/>
      <c r="L963" s="18"/>
      <c r="M963" s="18"/>
      <c r="N963" s="18"/>
      <c r="O963" s="18"/>
      <c r="P963" s="18"/>
      <c r="Q963" s="18"/>
      <c r="R963" s="18"/>
      <c r="S963" s="18"/>
      <c r="T963" s="18"/>
      <c r="U963" s="18"/>
      <c r="V963" s="18"/>
      <c r="W963" s="18"/>
      <c r="X963" s="18"/>
      <c r="Y963" s="18"/>
      <c r="Z963" s="18"/>
      <c r="AA963" s="18"/>
      <c r="AB963" s="18"/>
      <c r="AC963" s="18"/>
      <c r="AD963" s="18"/>
      <c r="AE963" s="18"/>
      <c r="AF963" s="18"/>
      <c r="AG963" s="18"/>
    </row>
    <row r="964" spans="1:33" ht="16.5" customHeight="1" x14ac:dyDescent="0.3">
      <c r="A964" s="18"/>
      <c r="B964" s="18"/>
      <c r="C964" s="191"/>
      <c r="D964" s="191"/>
      <c r="E964" s="18"/>
      <c r="F964" s="18"/>
      <c r="G964" s="18"/>
      <c r="H964" s="18"/>
      <c r="I964" s="18"/>
      <c r="J964" s="18"/>
      <c r="K964" s="18"/>
      <c r="L964" s="18"/>
      <c r="M964" s="18"/>
      <c r="N964" s="18"/>
      <c r="O964" s="18"/>
      <c r="P964" s="18"/>
      <c r="Q964" s="18"/>
      <c r="R964" s="18"/>
      <c r="S964" s="18"/>
      <c r="T964" s="18"/>
      <c r="U964" s="18"/>
      <c r="V964" s="18"/>
      <c r="W964" s="18"/>
      <c r="X964" s="18"/>
      <c r="Y964" s="18"/>
      <c r="Z964" s="18"/>
      <c r="AA964" s="18"/>
      <c r="AB964" s="18"/>
      <c r="AC964" s="18"/>
      <c r="AD964" s="18"/>
      <c r="AE964" s="18"/>
      <c r="AF964" s="18"/>
      <c r="AG964" s="18"/>
    </row>
    <row r="965" spans="1:33" ht="16.5" customHeight="1" x14ac:dyDescent="0.3">
      <c r="A965" s="18"/>
      <c r="B965" s="18"/>
      <c r="C965" s="191"/>
      <c r="D965" s="191"/>
      <c r="E965" s="18"/>
      <c r="F965" s="18"/>
      <c r="G965" s="18"/>
      <c r="H965" s="18"/>
      <c r="I965" s="18"/>
      <c r="J965" s="18"/>
      <c r="K965" s="18"/>
      <c r="L965" s="18"/>
      <c r="M965" s="18"/>
      <c r="N965" s="18"/>
      <c r="O965" s="18"/>
      <c r="P965" s="18"/>
      <c r="Q965" s="18"/>
      <c r="R965" s="18"/>
      <c r="S965" s="18"/>
      <c r="T965" s="18"/>
      <c r="U965" s="18"/>
      <c r="V965" s="18"/>
      <c r="W965" s="18"/>
      <c r="X965" s="18"/>
      <c r="Y965" s="18"/>
      <c r="Z965" s="18"/>
      <c r="AA965" s="18"/>
      <c r="AB965" s="18"/>
      <c r="AC965" s="18"/>
      <c r="AD965" s="18"/>
      <c r="AE965" s="18"/>
      <c r="AF965" s="18"/>
      <c r="AG965" s="18"/>
    </row>
    <row r="966" spans="1:33" ht="16.5" customHeight="1" x14ac:dyDescent="0.3">
      <c r="A966" s="18"/>
      <c r="B966" s="18"/>
      <c r="C966" s="191"/>
      <c r="D966" s="191"/>
      <c r="E966" s="18"/>
      <c r="F966" s="18"/>
      <c r="G966" s="18"/>
      <c r="H966" s="18"/>
      <c r="I966" s="18"/>
      <c r="J966" s="18"/>
      <c r="K966" s="18"/>
      <c r="L966" s="18"/>
      <c r="M966" s="18"/>
      <c r="N966" s="18"/>
      <c r="O966" s="18"/>
      <c r="P966" s="18"/>
      <c r="Q966" s="18"/>
      <c r="R966" s="18"/>
      <c r="S966" s="18"/>
      <c r="T966" s="18"/>
      <c r="U966" s="18"/>
      <c r="V966" s="18"/>
      <c r="W966" s="18"/>
      <c r="X966" s="18"/>
      <c r="Y966" s="18"/>
      <c r="Z966" s="18"/>
      <c r="AA966" s="18"/>
      <c r="AB966" s="18"/>
      <c r="AC966" s="18"/>
      <c r="AD966" s="18"/>
      <c r="AE966" s="18"/>
      <c r="AF966" s="18"/>
      <c r="AG966" s="18"/>
    </row>
    <row r="967" spans="1:33" ht="16.5" customHeight="1" x14ac:dyDescent="0.3">
      <c r="A967" s="18"/>
      <c r="B967" s="18"/>
      <c r="C967" s="191"/>
      <c r="D967" s="191"/>
      <c r="E967" s="18"/>
      <c r="F967" s="18"/>
      <c r="G967" s="18"/>
      <c r="H967" s="18"/>
      <c r="I967" s="18"/>
      <c r="J967" s="18"/>
      <c r="K967" s="18"/>
      <c r="L967" s="18"/>
      <c r="M967" s="18"/>
      <c r="N967" s="18"/>
      <c r="O967" s="18"/>
      <c r="P967" s="18"/>
      <c r="Q967" s="18"/>
      <c r="R967" s="18"/>
      <c r="S967" s="18"/>
      <c r="T967" s="18"/>
      <c r="U967" s="18"/>
      <c r="V967" s="18"/>
      <c r="W967" s="18"/>
      <c r="X967" s="18"/>
      <c r="Y967" s="18"/>
      <c r="Z967" s="18"/>
      <c r="AA967" s="18"/>
      <c r="AB967" s="18"/>
      <c r="AC967" s="18"/>
      <c r="AD967" s="18"/>
      <c r="AE967" s="18"/>
      <c r="AF967" s="18"/>
      <c r="AG967" s="18"/>
    </row>
    <row r="968" spans="1:33" ht="16.5" customHeight="1" x14ac:dyDescent="0.3">
      <c r="A968" s="18"/>
      <c r="B968" s="18"/>
      <c r="C968" s="191"/>
      <c r="D968" s="191"/>
      <c r="E968" s="18"/>
      <c r="F968" s="18"/>
      <c r="G968" s="18"/>
      <c r="H968" s="18"/>
      <c r="I968" s="18"/>
      <c r="J968" s="18"/>
      <c r="K968" s="18"/>
      <c r="L968" s="18"/>
      <c r="M968" s="18"/>
      <c r="N968" s="18"/>
      <c r="O968" s="18"/>
      <c r="P968" s="18"/>
      <c r="Q968" s="18"/>
      <c r="R968" s="18"/>
      <c r="S968" s="18"/>
      <c r="T968" s="18"/>
      <c r="U968" s="18"/>
      <c r="V968" s="18"/>
      <c r="W968" s="18"/>
      <c r="X968" s="18"/>
      <c r="Y968" s="18"/>
      <c r="Z968" s="18"/>
      <c r="AA968" s="18"/>
      <c r="AB968" s="18"/>
      <c r="AC968" s="18"/>
      <c r="AD968" s="18"/>
      <c r="AE968" s="18"/>
      <c r="AF968" s="18"/>
      <c r="AG968" s="18"/>
    </row>
    <row r="969" spans="1:33" ht="16.5" customHeight="1" x14ac:dyDescent="0.3">
      <c r="A969" s="18"/>
      <c r="B969" s="18"/>
      <c r="C969" s="191"/>
      <c r="D969" s="191"/>
      <c r="E969" s="18"/>
      <c r="F969" s="18"/>
      <c r="G969" s="18"/>
      <c r="H969" s="18"/>
      <c r="I969" s="18"/>
      <c r="J969" s="18"/>
      <c r="K969" s="18"/>
      <c r="L969" s="18"/>
      <c r="M969" s="18"/>
      <c r="N969" s="18"/>
      <c r="O969" s="18"/>
      <c r="P969" s="18"/>
      <c r="Q969" s="18"/>
      <c r="R969" s="18"/>
      <c r="S969" s="18"/>
      <c r="T969" s="18"/>
      <c r="U969" s="18"/>
      <c r="V969" s="18"/>
      <c r="W969" s="18"/>
      <c r="X969" s="18"/>
      <c r="Y969" s="18"/>
      <c r="Z969" s="18"/>
      <c r="AA969" s="18"/>
      <c r="AB969" s="18"/>
      <c r="AC969" s="18"/>
      <c r="AD969" s="18"/>
      <c r="AE969" s="18"/>
      <c r="AF969" s="18"/>
      <c r="AG969" s="18"/>
    </row>
    <row r="970" spans="1:33" ht="16.5" customHeight="1" x14ac:dyDescent="0.3">
      <c r="A970" s="18"/>
      <c r="B970" s="18"/>
      <c r="C970" s="191"/>
      <c r="D970" s="191"/>
      <c r="E970" s="18"/>
      <c r="F970" s="18"/>
      <c r="G970" s="18"/>
      <c r="H970" s="18"/>
      <c r="I970" s="18"/>
      <c r="J970" s="18"/>
      <c r="K970" s="18"/>
      <c r="L970" s="18"/>
      <c r="M970" s="18"/>
      <c r="N970" s="18"/>
      <c r="O970" s="18"/>
      <c r="P970" s="18"/>
      <c r="Q970" s="18"/>
      <c r="R970" s="18"/>
      <c r="S970" s="18"/>
      <c r="T970" s="18"/>
      <c r="U970" s="18"/>
      <c r="V970" s="18"/>
      <c r="W970" s="18"/>
      <c r="X970" s="18"/>
      <c r="Y970" s="18"/>
      <c r="Z970" s="18"/>
      <c r="AA970" s="18"/>
      <c r="AB970" s="18"/>
      <c r="AC970" s="18"/>
      <c r="AD970" s="18"/>
      <c r="AE970" s="18"/>
      <c r="AF970" s="18"/>
      <c r="AG970" s="18"/>
    </row>
    <row r="971" spans="1:33" ht="16.5" customHeight="1" x14ac:dyDescent="0.3">
      <c r="A971" s="18"/>
      <c r="B971" s="18"/>
      <c r="C971" s="191"/>
      <c r="D971" s="191"/>
      <c r="E971" s="18"/>
      <c r="F971" s="18"/>
      <c r="G971" s="18"/>
      <c r="H971" s="18"/>
      <c r="I971" s="18"/>
      <c r="J971" s="18"/>
      <c r="K971" s="18"/>
      <c r="L971" s="18"/>
      <c r="M971" s="18"/>
      <c r="N971" s="18"/>
      <c r="O971" s="18"/>
      <c r="P971" s="18"/>
      <c r="Q971" s="18"/>
      <c r="R971" s="18"/>
      <c r="S971" s="18"/>
      <c r="T971" s="18"/>
      <c r="U971" s="18"/>
      <c r="V971" s="18"/>
      <c r="W971" s="18"/>
      <c r="X971" s="18"/>
      <c r="Y971" s="18"/>
      <c r="Z971" s="18"/>
      <c r="AA971" s="18"/>
      <c r="AB971" s="18"/>
      <c r="AC971" s="18"/>
      <c r="AD971" s="18"/>
      <c r="AE971" s="18"/>
      <c r="AF971" s="18"/>
      <c r="AG971" s="18"/>
    </row>
    <row r="972" spans="1:33" ht="16.5" customHeight="1" x14ac:dyDescent="0.3">
      <c r="A972" s="18"/>
      <c r="B972" s="18"/>
      <c r="C972" s="191"/>
      <c r="D972" s="191"/>
      <c r="E972" s="18"/>
      <c r="F972" s="18"/>
      <c r="G972" s="18"/>
      <c r="H972" s="18"/>
      <c r="I972" s="18"/>
      <c r="J972" s="18"/>
      <c r="K972" s="18"/>
      <c r="L972" s="18"/>
      <c r="M972" s="18"/>
      <c r="N972" s="18"/>
      <c r="O972" s="18"/>
      <c r="P972" s="18"/>
      <c r="Q972" s="18"/>
      <c r="R972" s="18"/>
      <c r="S972" s="18"/>
      <c r="T972" s="18"/>
      <c r="U972" s="18"/>
      <c r="V972" s="18"/>
      <c r="W972" s="18"/>
      <c r="X972" s="18"/>
      <c r="Y972" s="18"/>
      <c r="Z972" s="18"/>
      <c r="AA972" s="18"/>
      <c r="AB972" s="18"/>
      <c r="AC972" s="18"/>
      <c r="AD972" s="18"/>
      <c r="AE972" s="18"/>
      <c r="AF972" s="18"/>
      <c r="AG972" s="18"/>
    </row>
    <row r="973" spans="1:33" ht="16.5" customHeight="1" x14ac:dyDescent="0.3">
      <c r="A973" s="18"/>
      <c r="B973" s="18"/>
      <c r="C973" s="191"/>
      <c r="D973" s="191"/>
      <c r="E973" s="18"/>
      <c r="F973" s="18"/>
      <c r="G973" s="18"/>
      <c r="H973" s="18"/>
      <c r="I973" s="18"/>
      <c r="J973" s="18"/>
      <c r="K973" s="18"/>
      <c r="L973" s="18"/>
      <c r="M973" s="18"/>
      <c r="N973" s="18"/>
      <c r="O973" s="18"/>
      <c r="P973" s="18"/>
      <c r="Q973" s="18"/>
      <c r="R973" s="18"/>
      <c r="S973" s="18"/>
      <c r="T973" s="18"/>
      <c r="U973" s="18"/>
      <c r="V973" s="18"/>
      <c r="W973" s="18"/>
      <c r="X973" s="18"/>
      <c r="Y973" s="18"/>
      <c r="Z973" s="18"/>
      <c r="AA973" s="18"/>
      <c r="AB973" s="18"/>
      <c r="AC973" s="18"/>
      <c r="AD973" s="18"/>
      <c r="AE973" s="18"/>
      <c r="AF973" s="18"/>
      <c r="AG973" s="18"/>
    </row>
    <row r="974" spans="1:33" ht="16.5" customHeight="1" x14ac:dyDescent="0.3">
      <c r="A974" s="18"/>
      <c r="B974" s="18"/>
      <c r="C974" s="191"/>
      <c r="D974" s="191"/>
      <c r="E974" s="18"/>
      <c r="F974" s="18"/>
      <c r="G974" s="18"/>
      <c r="H974" s="18"/>
      <c r="I974" s="18"/>
      <c r="J974" s="18"/>
      <c r="K974" s="18"/>
      <c r="L974" s="18"/>
      <c r="M974" s="18"/>
      <c r="N974" s="18"/>
      <c r="O974" s="18"/>
      <c r="P974" s="18"/>
      <c r="Q974" s="18"/>
      <c r="R974" s="18"/>
      <c r="S974" s="18"/>
      <c r="T974" s="18"/>
      <c r="U974" s="18"/>
      <c r="V974" s="18"/>
      <c r="W974" s="18"/>
      <c r="X974" s="18"/>
      <c r="Y974" s="18"/>
      <c r="Z974" s="18"/>
      <c r="AA974" s="18"/>
      <c r="AB974" s="18"/>
      <c r="AC974" s="18"/>
      <c r="AD974" s="18"/>
      <c r="AE974" s="18"/>
      <c r="AF974" s="18"/>
      <c r="AG974" s="18"/>
    </row>
    <row r="975" spans="1:33" ht="16.5" customHeight="1" x14ac:dyDescent="0.3">
      <c r="A975" s="18"/>
      <c r="B975" s="18"/>
      <c r="C975" s="191"/>
      <c r="D975" s="191"/>
      <c r="E975" s="18"/>
      <c r="F975" s="18"/>
      <c r="G975" s="18"/>
      <c r="H975" s="18"/>
      <c r="I975" s="18"/>
      <c r="J975" s="18"/>
      <c r="K975" s="18"/>
      <c r="L975" s="18"/>
      <c r="M975" s="18"/>
      <c r="N975" s="18"/>
      <c r="O975" s="18"/>
      <c r="P975" s="18"/>
      <c r="Q975" s="18"/>
      <c r="R975" s="18"/>
      <c r="S975" s="18"/>
      <c r="T975" s="18"/>
      <c r="U975" s="18"/>
      <c r="V975" s="18"/>
      <c r="W975" s="18"/>
      <c r="X975" s="18"/>
      <c r="Y975" s="18"/>
      <c r="Z975" s="18"/>
      <c r="AA975" s="18"/>
      <c r="AB975" s="18"/>
      <c r="AC975" s="18"/>
      <c r="AD975" s="18"/>
      <c r="AE975" s="18"/>
      <c r="AF975" s="18"/>
      <c r="AG975" s="18"/>
    </row>
    <row r="976" spans="1:33" ht="16.5" customHeight="1" x14ac:dyDescent="0.3">
      <c r="A976" s="18"/>
      <c r="B976" s="18"/>
      <c r="C976" s="191"/>
      <c r="D976" s="191"/>
      <c r="E976" s="18"/>
      <c r="F976" s="18"/>
      <c r="G976" s="18"/>
      <c r="H976" s="18"/>
      <c r="I976" s="18"/>
      <c r="J976" s="18"/>
      <c r="K976" s="18"/>
      <c r="L976" s="18"/>
      <c r="M976" s="18"/>
      <c r="N976" s="18"/>
      <c r="O976" s="18"/>
      <c r="P976" s="18"/>
      <c r="Q976" s="18"/>
      <c r="R976" s="18"/>
      <c r="S976" s="18"/>
      <c r="T976" s="18"/>
      <c r="U976" s="18"/>
      <c r="V976" s="18"/>
      <c r="W976" s="18"/>
      <c r="X976" s="18"/>
      <c r="Y976" s="18"/>
      <c r="Z976" s="18"/>
      <c r="AA976" s="18"/>
      <c r="AB976" s="18"/>
      <c r="AC976" s="18"/>
      <c r="AD976" s="18"/>
      <c r="AE976" s="18"/>
      <c r="AF976" s="18"/>
      <c r="AG976" s="18"/>
    </row>
    <row r="977" spans="1:33" ht="16.5" customHeight="1" x14ac:dyDescent="0.3">
      <c r="A977" s="18"/>
      <c r="B977" s="18"/>
      <c r="C977" s="191"/>
      <c r="D977" s="191"/>
      <c r="E977" s="18"/>
      <c r="F977" s="18"/>
      <c r="G977" s="18"/>
      <c r="H977" s="18"/>
      <c r="I977" s="18"/>
      <c r="J977" s="18"/>
      <c r="K977" s="18"/>
      <c r="L977" s="18"/>
      <c r="M977" s="18"/>
      <c r="N977" s="18"/>
      <c r="O977" s="18"/>
      <c r="P977" s="18"/>
      <c r="Q977" s="18"/>
      <c r="R977" s="18"/>
      <c r="S977" s="18"/>
      <c r="T977" s="18"/>
      <c r="U977" s="18"/>
      <c r="V977" s="18"/>
      <c r="W977" s="18"/>
      <c r="X977" s="18"/>
      <c r="Y977" s="18"/>
      <c r="Z977" s="18"/>
      <c r="AA977" s="18"/>
      <c r="AB977" s="18"/>
      <c r="AC977" s="18"/>
      <c r="AD977" s="18"/>
      <c r="AE977" s="18"/>
      <c r="AF977" s="18"/>
      <c r="AG977" s="18"/>
    </row>
    <row r="978" spans="1:33" ht="16.5" customHeight="1" x14ac:dyDescent="0.3">
      <c r="A978" s="18"/>
      <c r="B978" s="18"/>
      <c r="C978" s="191"/>
      <c r="D978" s="191"/>
      <c r="E978" s="18"/>
      <c r="F978" s="18"/>
      <c r="G978" s="18"/>
      <c r="H978" s="18"/>
      <c r="I978" s="18"/>
      <c r="J978" s="18"/>
      <c r="K978" s="18"/>
      <c r="L978" s="18"/>
      <c r="M978" s="18"/>
      <c r="N978" s="18"/>
      <c r="O978" s="18"/>
      <c r="P978" s="18"/>
      <c r="Q978" s="18"/>
      <c r="R978" s="18"/>
      <c r="S978" s="18"/>
      <c r="T978" s="18"/>
      <c r="U978" s="18"/>
      <c r="V978" s="18"/>
      <c r="W978" s="18"/>
      <c r="X978" s="18"/>
      <c r="Y978" s="18"/>
      <c r="Z978" s="18"/>
      <c r="AA978" s="18"/>
      <c r="AB978" s="18"/>
      <c r="AC978" s="18"/>
      <c r="AD978" s="18"/>
      <c r="AE978" s="18"/>
      <c r="AF978" s="18"/>
      <c r="AG978" s="18"/>
    </row>
    <row r="979" spans="1:33" ht="16.5" customHeight="1" x14ac:dyDescent="0.3">
      <c r="A979" s="18"/>
      <c r="B979" s="18"/>
      <c r="C979" s="191"/>
      <c r="D979" s="191"/>
      <c r="E979" s="18"/>
      <c r="F979" s="18"/>
      <c r="G979" s="18"/>
      <c r="H979" s="18"/>
      <c r="I979" s="18"/>
      <c r="J979" s="18"/>
      <c r="K979" s="18"/>
      <c r="L979" s="18"/>
      <c r="M979" s="18"/>
      <c r="N979" s="18"/>
      <c r="O979" s="18"/>
      <c r="P979" s="18"/>
      <c r="Q979" s="18"/>
      <c r="R979" s="18"/>
      <c r="S979" s="18"/>
      <c r="T979" s="18"/>
      <c r="U979" s="18"/>
      <c r="V979" s="18"/>
      <c r="W979" s="18"/>
      <c r="X979" s="18"/>
      <c r="Y979" s="18"/>
      <c r="Z979" s="18"/>
      <c r="AA979" s="18"/>
      <c r="AB979" s="18"/>
      <c r="AC979" s="18"/>
      <c r="AD979" s="18"/>
      <c r="AE979" s="18"/>
      <c r="AF979" s="18"/>
      <c r="AG979" s="18"/>
    </row>
    <row r="980" spans="1:33" ht="16.5" customHeight="1" x14ac:dyDescent="0.3">
      <c r="A980" s="18"/>
      <c r="B980" s="18"/>
      <c r="C980" s="191"/>
      <c r="D980" s="191"/>
      <c r="E980" s="18"/>
      <c r="F980" s="18"/>
      <c r="G980" s="18"/>
      <c r="H980" s="18"/>
      <c r="I980" s="18"/>
      <c r="J980" s="18"/>
      <c r="K980" s="18"/>
      <c r="L980" s="18"/>
      <c r="M980" s="18"/>
      <c r="N980" s="18"/>
      <c r="O980" s="18"/>
      <c r="P980" s="18"/>
      <c r="Q980" s="18"/>
      <c r="R980" s="18"/>
      <c r="S980" s="18"/>
      <c r="T980" s="18"/>
      <c r="U980" s="18"/>
      <c r="V980" s="18"/>
      <c r="W980" s="18"/>
      <c r="X980" s="18"/>
      <c r="Y980" s="18"/>
      <c r="Z980" s="18"/>
      <c r="AA980" s="18"/>
      <c r="AB980" s="18"/>
      <c r="AC980" s="18"/>
      <c r="AD980" s="18"/>
      <c r="AE980" s="18"/>
      <c r="AF980" s="18"/>
      <c r="AG980" s="18"/>
    </row>
    <row r="981" spans="1:33" ht="16.5" customHeight="1" x14ac:dyDescent="0.3">
      <c r="A981" s="18"/>
      <c r="B981" s="18"/>
      <c r="C981" s="191"/>
      <c r="D981" s="191"/>
      <c r="E981" s="18"/>
      <c r="F981" s="18"/>
      <c r="G981" s="18"/>
      <c r="H981" s="18"/>
      <c r="I981" s="18"/>
      <c r="J981" s="18"/>
      <c r="K981" s="18"/>
      <c r="L981" s="18"/>
      <c r="M981" s="18"/>
      <c r="N981" s="18"/>
      <c r="O981" s="18"/>
      <c r="P981" s="18"/>
      <c r="Q981" s="18"/>
      <c r="R981" s="18"/>
      <c r="S981" s="18"/>
      <c r="T981" s="18"/>
      <c r="U981" s="18"/>
      <c r="V981" s="18"/>
      <c r="W981" s="18"/>
      <c r="X981" s="18"/>
      <c r="Y981" s="18"/>
      <c r="Z981" s="18"/>
      <c r="AA981" s="18"/>
      <c r="AB981" s="18"/>
      <c r="AC981" s="18"/>
      <c r="AD981" s="18"/>
      <c r="AE981" s="18"/>
      <c r="AF981" s="18"/>
      <c r="AG981" s="18"/>
    </row>
    <row r="982" spans="1:33" ht="16.5" customHeight="1" x14ac:dyDescent="0.3">
      <c r="A982" s="18"/>
      <c r="B982" s="18"/>
      <c r="C982" s="191"/>
      <c r="D982" s="191"/>
      <c r="E982" s="18"/>
      <c r="F982" s="18"/>
      <c r="G982" s="18"/>
      <c r="H982" s="18"/>
      <c r="I982" s="18"/>
      <c r="J982" s="18"/>
      <c r="K982" s="18"/>
      <c r="L982" s="18"/>
      <c r="M982" s="18"/>
      <c r="N982" s="18"/>
      <c r="O982" s="18"/>
      <c r="P982" s="18"/>
      <c r="Q982" s="18"/>
      <c r="R982" s="18"/>
      <c r="S982" s="18"/>
      <c r="T982" s="18"/>
      <c r="U982" s="18"/>
      <c r="V982" s="18"/>
      <c r="W982" s="18"/>
      <c r="X982" s="18"/>
      <c r="Y982" s="18"/>
      <c r="Z982" s="18"/>
      <c r="AA982" s="18"/>
      <c r="AB982" s="18"/>
      <c r="AC982" s="18"/>
      <c r="AD982" s="18"/>
      <c r="AE982" s="18"/>
      <c r="AF982" s="18"/>
      <c r="AG982" s="18"/>
    </row>
    <row r="983" spans="1:33" ht="16.5" customHeight="1" x14ac:dyDescent="0.3">
      <c r="A983" s="18"/>
      <c r="B983" s="18"/>
      <c r="C983" s="191"/>
      <c r="D983" s="191"/>
      <c r="E983" s="18"/>
      <c r="F983" s="18"/>
      <c r="G983" s="18"/>
      <c r="H983" s="18"/>
      <c r="I983" s="18"/>
      <c r="J983" s="18"/>
      <c r="K983" s="18"/>
      <c r="L983" s="18"/>
      <c r="M983" s="18"/>
      <c r="N983" s="18"/>
      <c r="O983" s="18"/>
      <c r="P983" s="18"/>
      <c r="Q983" s="18"/>
      <c r="R983" s="18"/>
      <c r="S983" s="18"/>
      <c r="T983" s="18"/>
      <c r="U983" s="18"/>
      <c r="V983" s="18"/>
      <c r="W983" s="18"/>
      <c r="X983" s="18"/>
      <c r="Y983" s="18"/>
      <c r="Z983" s="18"/>
      <c r="AA983" s="18"/>
      <c r="AB983" s="18"/>
      <c r="AC983" s="18"/>
      <c r="AD983" s="18"/>
      <c r="AE983" s="18"/>
      <c r="AF983" s="18"/>
      <c r="AG983" s="18"/>
    </row>
    <row r="984" spans="1:33" ht="16.5" customHeight="1" x14ac:dyDescent="0.3">
      <c r="A984" s="18"/>
      <c r="B984" s="18"/>
      <c r="C984" s="191"/>
      <c r="D984" s="191"/>
      <c r="E984" s="18"/>
      <c r="F984" s="18"/>
      <c r="G984" s="18"/>
      <c r="H984" s="18"/>
      <c r="I984" s="18"/>
      <c r="J984" s="18"/>
      <c r="K984" s="18"/>
      <c r="L984" s="18"/>
      <c r="M984" s="18"/>
      <c r="N984" s="18"/>
      <c r="O984" s="18"/>
      <c r="P984" s="18"/>
      <c r="Q984" s="18"/>
      <c r="R984" s="18"/>
      <c r="S984" s="18"/>
      <c r="T984" s="18"/>
      <c r="U984" s="18"/>
      <c r="V984" s="18"/>
      <c r="W984" s="18"/>
      <c r="X984" s="18"/>
      <c r="Y984" s="18"/>
      <c r="Z984" s="18"/>
      <c r="AA984" s="18"/>
      <c r="AB984" s="18"/>
      <c r="AC984" s="18"/>
      <c r="AD984" s="18"/>
      <c r="AE984" s="18"/>
      <c r="AF984" s="18"/>
      <c r="AG984" s="18"/>
    </row>
    <row r="985" spans="1:33" ht="16.5" customHeight="1" x14ac:dyDescent="0.3">
      <c r="A985" s="18"/>
      <c r="B985" s="18"/>
      <c r="C985" s="191"/>
      <c r="D985" s="191"/>
      <c r="E985" s="18"/>
      <c r="F985" s="18"/>
      <c r="G985" s="18"/>
      <c r="H985" s="18"/>
      <c r="I985" s="18"/>
      <c r="J985" s="18"/>
      <c r="K985" s="18"/>
      <c r="L985" s="18"/>
      <c r="M985" s="18"/>
      <c r="N985" s="18"/>
      <c r="O985" s="18"/>
      <c r="P985" s="18"/>
      <c r="Q985" s="18"/>
      <c r="R985" s="18"/>
      <c r="S985" s="18"/>
      <c r="T985" s="18"/>
      <c r="U985" s="18"/>
      <c r="V985" s="18"/>
      <c r="W985" s="18"/>
      <c r="X985" s="18"/>
      <c r="Y985" s="18"/>
      <c r="Z985" s="18"/>
      <c r="AA985" s="18"/>
      <c r="AB985" s="18"/>
      <c r="AC985" s="18"/>
      <c r="AD985" s="18"/>
      <c r="AE985" s="18"/>
      <c r="AF985" s="18"/>
      <c r="AG985" s="18"/>
    </row>
    <row r="986" spans="1:33" ht="16.5" customHeight="1" x14ac:dyDescent="0.3">
      <c r="A986" s="18"/>
      <c r="B986" s="18"/>
      <c r="C986" s="191"/>
      <c r="D986" s="191"/>
      <c r="E986" s="18"/>
      <c r="F986" s="18"/>
      <c r="G986" s="18"/>
      <c r="H986" s="18"/>
      <c r="I986" s="18"/>
      <c r="J986" s="18"/>
      <c r="K986" s="18"/>
      <c r="L986" s="18"/>
      <c r="M986" s="18"/>
      <c r="N986" s="18"/>
      <c r="O986" s="18"/>
      <c r="P986" s="18"/>
      <c r="Q986" s="18"/>
      <c r="R986" s="18"/>
      <c r="S986" s="18"/>
      <c r="T986" s="18"/>
      <c r="U986" s="18"/>
      <c r="V986" s="18"/>
      <c r="W986" s="18"/>
      <c r="X986" s="18"/>
      <c r="Y986" s="18"/>
      <c r="Z986" s="18"/>
      <c r="AA986" s="18"/>
      <c r="AB986" s="18"/>
      <c r="AC986" s="18"/>
      <c r="AD986" s="18"/>
      <c r="AE986" s="18"/>
      <c r="AF986" s="18"/>
      <c r="AG986" s="18"/>
    </row>
    <row r="987" spans="1:33" ht="16.5" customHeight="1" x14ac:dyDescent="0.3">
      <c r="A987" s="18"/>
      <c r="B987" s="18"/>
      <c r="C987" s="191"/>
      <c r="D987" s="191"/>
      <c r="E987" s="18"/>
      <c r="F987" s="18"/>
      <c r="G987" s="18"/>
      <c r="H987" s="18"/>
      <c r="I987" s="18"/>
      <c r="J987" s="18"/>
      <c r="K987" s="18"/>
      <c r="L987" s="18"/>
      <c r="M987" s="18"/>
      <c r="N987" s="18"/>
      <c r="O987" s="18"/>
      <c r="P987" s="18"/>
      <c r="Q987" s="18"/>
      <c r="R987" s="18"/>
      <c r="S987" s="18"/>
      <c r="T987" s="18"/>
      <c r="U987" s="18"/>
      <c r="V987" s="18"/>
      <c r="W987" s="18"/>
      <c r="X987" s="18"/>
      <c r="Y987" s="18"/>
      <c r="Z987" s="18"/>
      <c r="AA987" s="18"/>
      <c r="AB987" s="18"/>
      <c r="AC987" s="18"/>
      <c r="AD987" s="18"/>
      <c r="AE987" s="18"/>
      <c r="AF987" s="18"/>
      <c r="AG987" s="18"/>
    </row>
    <row r="988" spans="1:33" ht="16.5" customHeight="1" x14ac:dyDescent="0.3">
      <c r="A988" s="18"/>
      <c r="B988" s="18"/>
      <c r="C988" s="191"/>
      <c r="D988" s="191"/>
      <c r="E988" s="18"/>
      <c r="F988" s="18"/>
      <c r="G988" s="18"/>
      <c r="H988" s="18"/>
      <c r="I988" s="18"/>
      <c r="J988" s="18"/>
      <c r="K988" s="18"/>
      <c r="L988" s="18"/>
      <c r="M988" s="18"/>
      <c r="N988" s="18"/>
      <c r="O988" s="18"/>
      <c r="P988" s="18"/>
      <c r="Q988" s="18"/>
      <c r="R988" s="18"/>
      <c r="S988" s="18"/>
      <c r="T988" s="18"/>
      <c r="U988" s="18"/>
      <c r="V988" s="18"/>
      <c r="W988" s="18"/>
      <c r="X988" s="18"/>
      <c r="Y988" s="18"/>
      <c r="Z988" s="18"/>
      <c r="AA988" s="18"/>
      <c r="AB988" s="18"/>
      <c r="AC988" s="18"/>
      <c r="AD988" s="18"/>
      <c r="AE988" s="18"/>
      <c r="AF988" s="18"/>
      <c r="AG988" s="18"/>
    </row>
    <row r="989" spans="1:33" ht="16.5" customHeight="1" x14ac:dyDescent="0.3">
      <c r="A989" s="18"/>
      <c r="B989" s="18"/>
      <c r="C989" s="191"/>
      <c r="D989" s="191"/>
      <c r="E989" s="18"/>
      <c r="F989" s="18"/>
      <c r="G989" s="18"/>
      <c r="H989" s="18"/>
      <c r="I989" s="18"/>
      <c r="J989" s="18"/>
      <c r="K989" s="18"/>
      <c r="L989" s="18"/>
      <c r="M989" s="18"/>
      <c r="N989" s="18"/>
      <c r="O989" s="18"/>
      <c r="P989" s="18"/>
      <c r="Q989" s="18"/>
      <c r="R989" s="18"/>
      <c r="S989" s="18"/>
      <c r="T989" s="18"/>
      <c r="U989" s="18"/>
      <c r="V989" s="18"/>
      <c r="W989" s="18"/>
      <c r="X989" s="18"/>
      <c r="Y989" s="18"/>
      <c r="Z989" s="18"/>
      <c r="AA989" s="18"/>
      <c r="AB989" s="18"/>
      <c r="AC989" s="18"/>
      <c r="AD989" s="18"/>
      <c r="AE989" s="18"/>
      <c r="AF989" s="18"/>
      <c r="AG989" s="18"/>
    </row>
    <row r="990" spans="1:33" ht="16.5" customHeight="1" x14ac:dyDescent="0.3">
      <c r="A990" s="18"/>
      <c r="B990" s="18"/>
      <c r="C990" s="191"/>
      <c r="D990" s="191"/>
      <c r="E990" s="18"/>
      <c r="F990" s="18"/>
      <c r="G990" s="18"/>
      <c r="H990" s="18"/>
      <c r="I990" s="18"/>
      <c r="J990" s="18"/>
      <c r="K990" s="18"/>
      <c r="L990" s="18"/>
      <c r="M990" s="18"/>
      <c r="N990" s="18"/>
      <c r="O990" s="18"/>
      <c r="P990" s="18"/>
      <c r="Q990" s="18"/>
      <c r="R990" s="18"/>
      <c r="S990" s="18"/>
      <c r="T990" s="18"/>
      <c r="U990" s="18"/>
      <c r="V990" s="18"/>
      <c r="W990" s="18"/>
      <c r="X990" s="18"/>
      <c r="Y990" s="18"/>
      <c r="Z990" s="18"/>
      <c r="AA990" s="18"/>
      <c r="AB990" s="18"/>
      <c r="AC990" s="18"/>
      <c r="AD990" s="18"/>
      <c r="AE990" s="18"/>
      <c r="AF990" s="18"/>
      <c r="AG990" s="18"/>
    </row>
    <row r="991" spans="1:33" ht="16.5" customHeight="1" x14ac:dyDescent="0.3">
      <c r="A991" s="18"/>
      <c r="B991" s="18"/>
      <c r="C991" s="191"/>
      <c r="D991" s="191"/>
      <c r="E991" s="18"/>
      <c r="F991" s="18"/>
      <c r="G991" s="18"/>
      <c r="H991" s="18"/>
      <c r="I991" s="18"/>
      <c r="J991" s="18"/>
      <c r="K991" s="18"/>
      <c r="L991" s="18"/>
      <c r="M991" s="18"/>
      <c r="N991" s="18"/>
      <c r="O991" s="18"/>
      <c r="P991" s="18"/>
      <c r="Q991" s="18"/>
      <c r="R991" s="18"/>
      <c r="S991" s="18"/>
      <c r="T991" s="18"/>
      <c r="U991" s="18"/>
      <c r="V991" s="18"/>
      <c r="W991" s="18"/>
      <c r="X991" s="18"/>
      <c r="Y991" s="18"/>
      <c r="Z991" s="18"/>
      <c r="AA991" s="18"/>
      <c r="AB991" s="18"/>
      <c r="AC991" s="18"/>
      <c r="AD991" s="18"/>
      <c r="AE991" s="18"/>
      <c r="AF991" s="18"/>
      <c r="AG991" s="18"/>
    </row>
    <row r="992" spans="1:33" ht="16.5" customHeight="1" x14ac:dyDescent="0.3">
      <c r="A992" s="18"/>
      <c r="B992" s="18"/>
      <c r="C992" s="191"/>
      <c r="D992" s="191"/>
      <c r="E992" s="18"/>
      <c r="F992" s="18"/>
      <c r="G992" s="18"/>
      <c r="H992" s="18"/>
      <c r="I992" s="18"/>
      <c r="J992" s="18"/>
      <c r="K992" s="18"/>
      <c r="L992" s="18"/>
      <c r="M992" s="18"/>
      <c r="N992" s="18"/>
      <c r="O992" s="18"/>
      <c r="P992" s="18"/>
      <c r="Q992" s="18"/>
      <c r="R992" s="18"/>
      <c r="S992" s="18"/>
      <c r="T992" s="18"/>
      <c r="U992" s="18"/>
      <c r="V992" s="18"/>
      <c r="W992" s="18"/>
      <c r="X992" s="18"/>
      <c r="Y992" s="18"/>
      <c r="Z992" s="18"/>
      <c r="AA992" s="18"/>
      <c r="AB992" s="18"/>
      <c r="AC992" s="18"/>
      <c r="AD992" s="18"/>
      <c r="AE992" s="18"/>
      <c r="AF992" s="18"/>
      <c r="AG992" s="18"/>
    </row>
    <row r="993" spans="1:33" ht="16.5" customHeight="1" x14ac:dyDescent="0.3">
      <c r="A993" s="18"/>
      <c r="B993" s="18"/>
      <c r="C993" s="191"/>
      <c r="D993" s="191"/>
      <c r="E993" s="18"/>
      <c r="F993" s="18"/>
      <c r="G993" s="18"/>
      <c r="H993" s="18"/>
      <c r="I993" s="18"/>
      <c r="J993" s="18"/>
      <c r="K993" s="18"/>
      <c r="L993" s="18"/>
      <c r="M993" s="18"/>
      <c r="N993" s="18"/>
      <c r="O993" s="18"/>
      <c r="P993" s="18"/>
      <c r="Q993" s="18"/>
      <c r="R993" s="18"/>
      <c r="S993" s="18"/>
      <c r="T993" s="18"/>
      <c r="U993" s="18"/>
      <c r="V993" s="18"/>
      <c r="W993" s="18"/>
      <c r="X993" s="18"/>
      <c r="Y993" s="18"/>
      <c r="Z993" s="18"/>
      <c r="AA993" s="18"/>
      <c r="AB993" s="18"/>
      <c r="AC993" s="18"/>
      <c r="AD993" s="18"/>
      <c r="AE993" s="18"/>
      <c r="AF993" s="18"/>
      <c r="AG993" s="18"/>
    </row>
    <row r="994" spans="1:33" ht="16.5" customHeight="1" x14ac:dyDescent="0.3">
      <c r="A994" s="18"/>
      <c r="B994" s="18"/>
      <c r="C994" s="191"/>
      <c r="D994" s="191"/>
      <c r="E994" s="18"/>
      <c r="F994" s="18"/>
      <c r="G994" s="18"/>
      <c r="H994" s="18"/>
      <c r="I994" s="18"/>
      <c r="J994" s="18"/>
      <c r="K994" s="18"/>
      <c r="L994" s="18"/>
      <c r="M994" s="18"/>
      <c r="N994" s="18"/>
      <c r="O994" s="18"/>
      <c r="P994" s="18"/>
      <c r="Q994" s="18"/>
      <c r="R994" s="18"/>
      <c r="S994" s="18"/>
      <c r="T994" s="18"/>
      <c r="U994" s="18"/>
      <c r="V994" s="18"/>
      <c r="W994" s="18"/>
      <c r="X994" s="18"/>
      <c r="Y994" s="18"/>
      <c r="Z994" s="18"/>
      <c r="AA994" s="18"/>
      <c r="AB994" s="18"/>
      <c r="AC994" s="18"/>
      <c r="AD994" s="18"/>
      <c r="AE994" s="18"/>
      <c r="AF994" s="18"/>
      <c r="AG994" s="18"/>
    </row>
    <row r="995" spans="1:33" ht="16.5" customHeight="1" x14ac:dyDescent="0.3">
      <c r="A995" s="18"/>
      <c r="B995" s="18"/>
      <c r="C995" s="191"/>
      <c r="D995" s="191"/>
      <c r="E995" s="18"/>
      <c r="F995" s="18"/>
      <c r="G995" s="18"/>
      <c r="H995" s="18"/>
      <c r="I995" s="18"/>
      <c r="J995" s="18"/>
      <c r="K995" s="18"/>
      <c r="L995" s="18"/>
      <c r="M995" s="18"/>
      <c r="N995" s="18"/>
      <c r="O995" s="18"/>
      <c r="P995" s="18"/>
      <c r="Q995" s="18"/>
      <c r="R995" s="18"/>
      <c r="S995" s="18"/>
      <c r="T995" s="18"/>
      <c r="U995" s="18"/>
      <c r="V995" s="18"/>
      <c r="W995" s="18"/>
      <c r="X995" s="18"/>
      <c r="Y995" s="18"/>
      <c r="Z995" s="18"/>
      <c r="AA995" s="18"/>
      <c r="AB995" s="18"/>
      <c r="AC995" s="18"/>
      <c r="AD995" s="18"/>
      <c r="AE995" s="18"/>
      <c r="AF995" s="18"/>
      <c r="AG995" s="18"/>
    </row>
    <row r="996" spans="1:33" ht="16.5" customHeight="1" x14ac:dyDescent="0.3">
      <c r="A996" s="18"/>
      <c r="B996" s="18"/>
      <c r="C996" s="191"/>
      <c r="D996" s="191"/>
      <c r="E996" s="18"/>
      <c r="F996" s="18"/>
      <c r="G996" s="18"/>
      <c r="H996" s="18"/>
      <c r="I996" s="18"/>
      <c r="J996" s="18"/>
      <c r="K996" s="18"/>
      <c r="L996" s="18"/>
      <c r="M996" s="18"/>
      <c r="N996" s="18"/>
      <c r="O996" s="18"/>
      <c r="P996" s="18"/>
      <c r="Q996" s="18"/>
      <c r="R996" s="18"/>
      <c r="S996" s="18"/>
      <c r="T996" s="18"/>
      <c r="U996" s="18"/>
      <c r="V996" s="18"/>
      <c r="W996" s="18"/>
      <c r="X996" s="18"/>
      <c r="Y996" s="18"/>
      <c r="Z996" s="18"/>
      <c r="AA996" s="18"/>
      <c r="AB996" s="18"/>
      <c r="AC996" s="18"/>
      <c r="AD996" s="18"/>
      <c r="AE996" s="18"/>
      <c r="AF996" s="18"/>
      <c r="AG996" s="18"/>
    </row>
    <row r="997" spans="1:33" ht="16.5" customHeight="1" x14ac:dyDescent="0.3">
      <c r="A997" s="18"/>
      <c r="B997" s="18"/>
      <c r="C997" s="191"/>
      <c r="D997" s="191"/>
      <c r="E997" s="18"/>
      <c r="F997" s="18"/>
      <c r="G997" s="18"/>
      <c r="H997" s="18"/>
      <c r="I997" s="18"/>
      <c r="J997" s="18"/>
      <c r="K997" s="18"/>
      <c r="L997" s="18"/>
      <c r="M997" s="18"/>
      <c r="N997" s="18"/>
      <c r="O997" s="18"/>
      <c r="P997" s="18"/>
      <c r="Q997" s="18"/>
      <c r="R997" s="18"/>
      <c r="S997" s="18"/>
      <c r="T997" s="18"/>
      <c r="U997" s="18"/>
      <c r="V997" s="18"/>
      <c r="W997" s="18"/>
      <c r="X997" s="18"/>
      <c r="Y997" s="18"/>
      <c r="Z997" s="18"/>
      <c r="AA997" s="18"/>
      <c r="AB997" s="18"/>
      <c r="AC997" s="18"/>
      <c r="AD997" s="18"/>
      <c r="AE997" s="18"/>
      <c r="AF997" s="18"/>
      <c r="AG997" s="18"/>
    </row>
    <row r="998" spans="1:33" ht="16.5" customHeight="1" x14ac:dyDescent="0.3">
      <c r="A998" s="18"/>
      <c r="B998" s="18"/>
      <c r="C998" s="191"/>
      <c r="D998" s="191"/>
      <c r="E998" s="18"/>
      <c r="F998" s="18"/>
      <c r="G998" s="18"/>
      <c r="H998" s="18"/>
      <c r="I998" s="18"/>
      <c r="J998" s="18"/>
      <c r="K998" s="18"/>
      <c r="L998" s="18"/>
      <c r="M998" s="18"/>
      <c r="N998" s="18"/>
      <c r="O998" s="18"/>
      <c r="P998" s="18"/>
      <c r="Q998" s="18"/>
      <c r="R998" s="18"/>
      <c r="S998" s="18"/>
      <c r="T998" s="18"/>
      <c r="U998" s="18"/>
      <c r="V998" s="18"/>
      <c r="W998" s="18"/>
      <c r="X998" s="18"/>
      <c r="Y998" s="18"/>
      <c r="Z998" s="18"/>
      <c r="AA998" s="18"/>
      <c r="AB998" s="18"/>
      <c r="AC998" s="18"/>
      <c r="AD998" s="18"/>
      <c r="AE998" s="18"/>
      <c r="AF998" s="18"/>
      <c r="AG998" s="18"/>
    </row>
    <row r="999" spans="1:33" ht="16.5" customHeight="1" x14ac:dyDescent="0.3">
      <c r="A999" s="18"/>
      <c r="B999" s="18"/>
      <c r="C999" s="191"/>
      <c r="D999" s="191"/>
      <c r="E999" s="18"/>
      <c r="F999" s="18"/>
      <c r="G999" s="18"/>
      <c r="H999" s="18"/>
      <c r="I999" s="18"/>
      <c r="J999" s="18"/>
      <c r="K999" s="18"/>
      <c r="L999" s="18"/>
      <c r="M999" s="18"/>
      <c r="N999" s="18"/>
      <c r="O999" s="18"/>
      <c r="P999" s="18"/>
      <c r="Q999" s="18"/>
      <c r="R999" s="18"/>
      <c r="S999" s="18"/>
      <c r="T999" s="18"/>
      <c r="U999" s="18"/>
      <c r="V999" s="18"/>
      <c r="W999" s="18"/>
      <c r="X999" s="18"/>
      <c r="Y999" s="18"/>
      <c r="Z999" s="18"/>
      <c r="AA999" s="18"/>
      <c r="AB999" s="18"/>
      <c r="AC999" s="18"/>
      <c r="AD999" s="18"/>
      <c r="AE999" s="18"/>
      <c r="AF999" s="18"/>
      <c r="AG999" s="18"/>
    </row>
    <row r="1000" spans="1:33" ht="16.5" customHeight="1" x14ac:dyDescent="0.3">
      <c r="A1000" s="18"/>
      <c r="B1000" s="18"/>
      <c r="C1000" s="191"/>
      <c r="D1000" s="191"/>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c r="AA1000" s="18"/>
      <c r="AB1000" s="18"/>
      <c r="AC1000" s="18"/>
      <c r="AD1000" s="18"/>
      <c r="AE1000" s="18"/>
      <c r="AF1000" s="18"/>
      <c r="AG1000" s="18"/>
    </row>
  </sheetData>
  <mergeCells count="255">
    <mergeCell ref="A2:C2"/>
    <mergeCell ref="D2:L2"/>
    <mergeCell ref="M2:M3"/>
    <mergeCell ref="A3:C6"/>
    <mergeCell ref="D3:L4"/>
    <mergeCell ref="D5:L5"/>
    <mergeCell ref="D6:L6"/>
    <mergeCell ref="D12:D14"/>
    <mergeCell ref="E12:E14"/>
    <mergeCell ref="F12:F14"/>
    <mergeCell ref="G12:G14"/>
    <mergeCell ref="H12:H14"/>
    <mergeCell ref="I12:I14"/>
    <mergeCell ref="J12:J14"/>
    <mergeCell ref="K12:K14"/>
    <mergeCell ref="L12:L14"/>
    <mergeCell ref="M12:M14"/>
    <mergeCell ref="B10:C10"/>
    <mergeCell ref="B12:B14"/>
    <mergeCell ref="C12:C14"/>
    <mergeCell ref="K15:K17"/>
    <mergeCell ref="L15:L17"/>
    <mergeCell ref="M15:M17"/>
    <mergeCell ref="B18:B20"/>
    <mergeCell ref="C18:C20"/>
    <mergeCell ref="D18:D20"/>
    <mergeCell ref="E18:E20"/>
    <mergeCell ref="F18:F20"/>
    <mergeCell ref="G18:G20"/>
    <mergeCell ref="H18:H20"/>
    <mergeCell ref="I18:I20"/>
    <mergeCell ref="J18:J20"/>
    <mergeCell ref="K18:K20"/>
    <mergeCell ref="L18:L20"/>
    <mergeCell ref="M18:M20"/>
    <mergeCell ref="B15:B17"/>
    <mergeCell ref="C15:C17"/>
    <mergeCell ref="D15:D17"/>
    <mergeCell ref="E15:E17"/>
    <mergeCell ref="F15:F17"/>
    <mergeCell ref="G15:G17"/>
    <mergeCell ref="H15:H17"/>
    <mergeCell ref="I15:I17"/>
    <mergeCell ref="J15:J17"/>
    <mergeCell ref="K21:K23"/>
    <mergeCell ref="L21:L23"/>
    <mergeCell ref="M21:M23"/>
    <mergeCell ref="B24:B26"/>
    <mergeCell ref="C24:C26"/>
    <mergeCell ref="D24:D26"/>
    <mergeCell ref="E24:E26"/>
    <mergeCell ref="F24:F26"/>
    <mergeCell ref="G24:G26"/>
    <mergeCell ref="H24:H26"/>
    <mergeCell ref="I24:I26"/>
    <mergeCell ref="J24:J26"/>
    <mergeCell ref="K24:K26"/>
    <mergeCell ref="L24:L26"/>
    <mergeCell ref="M24:M26"/>
    <mergeCell ref="B21:B23"/>
    <mergeCell ref="C21:C23"/>
    <mergeCell ref="D21:D23"/>
    <mergeCell ref="E21:E23"/>
    <mergeCell ref="F21:F23"/>
    <mergeCell ref="G21:G23"/>
    <mergeCell ref="H21:H23"/>
    <mergeCell ref="I21:I23"/>
    <mergeCell ref="J21:J23"/>
    <mergeCell ref="K27:K29"/>
    <mergeCell ref="L27:L29"/>
    <mergeCell ref="M27:M29"/>
    <mergeCell ref="B30:B32"/>
    <mergeCell ref="C30:C32"/>
    <mergeCell ref="D30:D32"/>
    <mergeCell ref="E30:E32"/>
    <mergeCell ref="F30:F32"/>
    <mergeCell ref="G30:G32"/>
    <mergeCell ref="H30:H32"/>
    <mergeCell ref="I30:I32"/>
    <mergeCell ref="J30:J32"/>
    <mergeCell ref="K30:K32"/>
    <mergeCell ref="L30:L32"/>
    <mergeCell ref="M30:M32"/>
    <mergeCell ref="B27:B29"/>
    <mergeCell ref="C27:C29"/>
    <mergeCell ref="D27:D29"/>
    <mergeCell ref="E27:E29"/>
    <mergeCell ref="F27:F29"/>
    <mergeCell ref="G27:G29"/>
    <mergeCell ref="H27:H29"/>
    <mergeCell ref="I27:I29"/>
    <mergeCell ref="J27:J29"/>
    <mergeCell ref="B33:B35"/>
    <mergeCell ref="C33:C35"/>
    <mergeCell ref="D33:D35"/>
    <mergeCell ref="E33:E35"/>
    <mergeCell ref="F33:F35"/>
    <mergeCell ref="G33:G35"/>
    <mergeCell ref="H33:H35"/>
    <mergeCell ref="I33:I35"/>
    <mergeCell ref="J33:J35"/>
    <mergeCell ref="K33:K35"/>
    <mergeCell ref="L33:L35"/>
    <mergeCell ref="M33:M35"/>
    <mergeCell ref="B36:B38"/>
    <mergeCell ref="C36:C38"/>
    <mergeCell ref="F60:F62"/>
    <mergeCell ref="G60:G62"/>
    <mergeCell ref="H60:H62"/>
    <mergeCell ref="I60:I62"/>
    <mergeCell ref="J60:J62"/>
    <mergeCell ref="K60:K62"/>
    <mergeCell ref="L60:L62"/>
    <mergeCell ref="M60:M62"/>
    <mergeCell ref="E36:E38"/>
    <mergeCell ref="F36:F38"/>
    <mergeCell ref="G36:G38"/>
    <mergeCell ref="H36:H38"/>
    <mergeCell ref="I36:I38"/>
    <mergeCell ref="J36:J38"/>
    <mergeCell ref="K36:K38"/>
    <mergeCell ref="L36:L38"/>
    <mergeCell ref="M36:M38"/>
    <mergeCell ref="B39:B41"/>
    <mergeCell ref="C39:C41"/>
    <mergeCell ref="K63:K65"/>
    <mergeCell ref="L63:L65"/>
    <mergeCell ref="M63:M65"/>
    <mergeCell ref="B66:B68"/>
    <mergeCell ref="C66:C68"/>
    <mergeCell ref="D66:D68"/>
    <mergeCell ref="E66:E68"/>
    <mergeCell ref="F66:F68"/>
    <mergeCell ref="G66:G68"/>
    <mergeCell ref="H66:H68"/>
    <mergeCell ref="I66:I68"/>
    <mergeCell ref="B63:B65"/>
    <mergeCell ref="C63:C65"/>
    <mergeCell ref="D63:D65"/>
    <mergeCell ref="E63:E65"/>
    <mergeCell ref="F63:F65"/>
    <mergeCell ref="G63:G65"/>
    <mergeCell ref="H63:H65"/>
    <mergeCell ref="I63:I65"/>
    <mergeCell ref="J63:J65"/>
    <mergeCell ref="L69:L71"/>
    <mergeCell ref="M69:M71"/>
    <mergeCell ref="A7:M7"/>
    <mergeCell ref="A9:M9"/>
    <mergeCell ref="A10:A11"/>
    <mergeCell ref="D10:D11"/>
    <mergeCell ref="E10:E11"/>
    <mergeCell ref="F10:M10"/>
    <mergeCell ref="A12:A71"/>
    <mergeCell ref="J66:J68"/>
    <mergeCell ref="K66:K68"/>
    <mergeCell ref="L66:L68"/>
    <mergeCell ref="M66:M68"/>
    <mergeCell ref="B69:B71"/>
    <mergeCell ref="C69:C71"/>
    <mergeCell ref="D69:D71"/>
    <mergeCell ref="E69:E71"/>
    <mergeCell ref="F69:F71"/>
    <mergeCell ref="G69:G71"/>
    <mergeCell ref="H69:H71"/>
    <mergeCell ref="I69:I71"/>
    <mergeCell ref="J69:J71"/>
    <mergeCell ref="K69:K71"/>
    <mergeCell ref="D36:D38"/>
    <mergeCell ref="M39:M41"/>
    <mergeCell ref="B42:B44"/>
    <mergeCell ref="C42:C44"/>
    <mergeCell ref="D42:D44"/>
    <mergeCell ref="E42:E44"/>
    <mergeCell ref="F42:F44"/>
    <mergeCell ref="G42:G44"/>
    <mergeCell ref="H42:H44"/>
    <mergeCell ref="I42:I44"/>
    <mergeCell ref="J42:J44"/>
    <mergeCell ref="K42:K44"/>
    <mergeCell ref="L42:L44"/>
    <mergeCell ref="M42:M44"/>
    <mergeCell ref="D39:D41"/>
    <mergeCell ref="E39:E41"/>
    <mergeCell ref="F39:F41"/>
    <mergeCell ref="G39:G41"/>
    <mergeCell ref="H39:H41"/>
    <mergeCell ref="I39:I41"/>
    <mergeCell ref="J39:J41"/>
    <mergeCell ref="K39:K41"/>
    <mergeCell ref="L39:L41"/>
    <mergeCell ref="K45:K47"/>
    <mergeCell ref="L45:L47"/>
    <mergeCell ref="M45:M47"/>
    <mergeCell ref="B48:B50"/>
    <mergeCell ref="C48:C50"/>
    <mergeCell ref="D48:D50"/>
    <mergeCell ref="E48:E50"/>
    <mergeCell ref="F48:F50"/>
    <mergeCell ref="G48:G50"/>
    <mergeCell ref="H48:H50"/>
    <mergeCell ref="I48:I50"/>
    <mergeCell ref="J48:J50"/>
    <mergeCell ref="K48:K50"/>
    <mergeCell ref="L48:L50"/>
    <mergeCell ref="M48:M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K57:K59"/>
    <mergeCell ref="L57:L59"/>
    <mergeCell ref="M57:M59"/>
    <mergeCell ref="B60:B62"/>
    <mergeCell ref="C60:C62"/>
    <mergeCell ref="D60:D62"/>
    <mergeCell ref="E60:E62"/>
    <mergeCell ref="B57:B59"/>
    <mergeCell ref="C57:C59"/>
    <mergeCell ref="D57:D59"/>
    <mergeCell ref="E57:E59"/>
    <mergeCell ref="F57:F59"/>
    <mergeCell ref="G57:G59"/>
    <mergeCell ref="H57:H59"/>
    <mergeCell ref="I57:I59"/>
    <mergeCell ref="J57:J59"/>
  </mergeCells>
  <conditionalFormatting sqref="F12:M71">
    <cfRule type="containsText" dxfId="2" priority="1" operator="containsText" text="No">
      <formula>NOT(ISERROR(SEARCH(("No"),(F12))))</formula>
    </cfRule>
  </conditionalFormatting>
  <pageMargins left="0.7" right="0.7" top="0.75" bottom="0.75" header="0" footer="0"/>
  <pageSetup orientation="portrait"/>
  <colBreaks count="1" manualBreakCount="1">
    <brk id="13" man="1"/>
  </colBreaks>
  <drawing r:id="rId1"/>
  <legacyDrawing r:id="rId2"/>
  <extLst>
    <ext xmlns:x14="http://schemas.microsoft.com/office/spreadsheetml/2009/9/main" uri="{CCE6A557-97BC-4b89-ADB6-D9C93CAAB3DF}">
      <x14:dataValidations xmlns:xm="http://schemas.microsoft.com/office/excel/2006/main" count="2">
        <x14:dataValidation type="list" allowBlank="1" showErrorMessage="1">
          <x14:formula1>
            <xm:f>'Opciones Tratamiento'!$D$38:$D$39</xm:f>
          </x14:formula1>
          <xm:sqref>H12 H69 H66 H63 H60 H57 H54 H51 H48 H45 H42 H39 H36 H33 H30 H27 H24 H21 H18 H15</xm:sqref>
        </x14:dataValidation>
        <x14:dataValidation type="list" allowBlank="1" showErrorMessage="1">
          <x14:formula1>
            <xm:f>'Opciones Tratamiento'!$D$33:$D$35</xm:f>
          </x14:formula1>
          <xm:sqref>E12 E69 E66 E63 E60 E57 E54 E51 E48 E45 E42 E39 E36 E33 E30 E27 E24 E21 E18 E15</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000"/>
  <sheetViews>
    <sheetView zoomScale="40" zoomScaleNormal="40" workbookViewId="0">
      <selection activeCell="D3" sqref="D3:L4"/>
    </sheetView>
  </sheetViews>
  <sheetFormatPr baseColWidth="10" defaultColWidth="14.42578125" defaultRowHeight="15" customHeight="1" x14ac:dyDescent="0.25"/>
  <cols>
    <col min="1" max="1" width="54.42578125" customWidth="1"/>
    <col min="2" max="2" width="31.5703125" customWidth="1"/>
    <col min="3" max="3" width="91.140625" style="182" customWidth="1"/>
    <col min="4" max="4" width="131.85546875" style="182" customWidth="1"/>
    <col min="5" max="5" width="41.5703125" customWidth="1"/>
    <col min="6" max="6" width="90.85546875" customWidth="1"/>
    <col min="7" max="8" width="45.140625" customWidth="1"/>
    <col min="9" max="10" width="90.85546875" customWidth="1"/>
    <col min="11" max="11" width="54.42578125" customWidth="1"/>
    <col min="12" max="12" width="38.7109375" customWidth="1"/>
    <col min="13" max="13" width="72.7109375" customWidth="1"/>
    <col min="14" max="14" width="3.28515625" customWidth="1"/>
    <col min="15" max="15" width="35.85546875" customWidth="1"/>
    <col min="16" max="33" width="11.42578125" customWidth="1"/>
  </cols>
  <sheetData>
    <row r="1" spans="1:33" ht="16.5" customHeight="1" x14ac:dyDescent="0.35">
      <c r="A1" s="21"/>
      <c r="B1" s="21"/>
      <c r="C1" s="198"/>
      <c r="D1" s="198"/>
      <c r="E1" s="21"/>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row>
    <row r="2" spans="1:33" ht="70.5" customHeight="1" x14ac:dyDescent="0.35">
      <c r="A2" s="358" t="s">
        <v>61</v>
      </c>
      <c r="B2" s="256"/>
      <c r="C2" s="359"/>
      <c r="D2" s="360" t="s">
        <v>110</v>
      </c>
      <c r="E2" s="256"/>
      <c r="F2" s="256"/>
      <c r="G2" s="256"/>
      <c r="H2" s="256"/>
      <c r="I2" s="256"/>
      <c r="J2" s="256"/>
      <c r="K2" s="256"/>
      <c r="L2" s="359"/>
      <c r="M2" s="361" t="s">
        <v>111</v>
      </c>
      <c r="N2" s="21"/>
      <c r="O2" s="21"/>
      <c r="P2" s="21"/>
      <c r="Q2" s="21"/>
      <c r="R2" s="21"/>
      <c r="S2" s="21"/>
      <c r="T2" s="21"/>
      <c r="U2" s="21"/>
      <c r="V2" s="21"/>
      <c r="W2" s="21"/>
      <c r="X2" s="21"/>
      <c r="Y2" s="21"/>
      <c r="Z2" s="21"/>
      <c r="AA2" s="21"/>
      <c r="AB2" s="21"/>
      <c r="AC2" s="21"/>
      <c r="AD2" s="21"/>
      <c r="AE2" s="21"/>
      <c r="AF2" s="21"/>
      <c r="AG2" s="21"/>
    </row>
    <row r="3" spans="1:33" ht="64.5" customHeight="1" x14ac:dyDescent="0.35">
      <c r="A3" s="363"/>
      <c r="B3" s="364"/>
      <c r="C3" s="365"/>
      <c r="D3" s="368" t="s">
        <v>64</v>
      </c>
      <c r="E3" s="364"/>
      <c r="F3" s="364"/>
      <c r="G3" s="364"/>
      <c r="H3" s="364"/>
      <c r="I3" s="364"/>
      <c r="J3" s="364"/>
      <c r="K3" s="364"/>
      <c r="L3" s="365"/>
      <c r="M3" s="362"/>
      <c r="N3" s="22"/>
      <c r="O3" s="22"/>
      <c r="P3" s="22"/>
      <c r="Q3" s="22"/>
      <c r="R3" s="22"/>
      <c r="S3" s="22"/>
      <c r="T3" s="22"/>
      <c r="U3" s="23"/>
      <c r="V3" s="23"/>
      <c r="W3" s="23"/>
      <c r="X3" s="21"/>
      <c r="Y3" s="21"/>
      <c r="Z3" s="21"/>
      <c r="AA3" s="21"/>
      <c r="AB3" s="21"/>
      <c r="AC3" s="21"/>
      <c r="AD3" s="21"/>
      <c r="AE3" s="21"/>
      <c r="AF3" s="21"/>
      <c r="AG3" s="21"/>
    </row>
    <row r="4" spans="1:33" ht="64.5" customHeight="1" x14ac:dyDescent="0.35">
      <c r="A4" s="271"/>
      <c r="B4" s="259"/>
      <c r="C4" s="366"/>
      <c r="D4" s="369"/>
      <c r="E4" s="262"/>
      <c r="F4" s="262"/>
      <c r="G4" s="262"/>
      <c r="H4" s="262"/>
      <c r="I4" s="262"/>
      <c r="J4" s="262"/>
      <c r="K4" s="262"/>
      <c r="L4" s="367"/>
      <c r="M4" s="24" t="s">
        <v>65</v>
      </c>
      <c r="N4" s="21"/>
      <c r="O4" s="23"/>
      <c r="P4" s="25"/>
      <c r="Q4" s="25"/>
      <c r="R4" s="25"/>
      <c r="S4" s="25"/>
      <c r="T4" s="25"/>
      <c r="U4" s="25"/>
      <c r="V4" s="25"/>
      <c r="W4" s="25"/>
      <c r="X4" s="21"/>
      <c r="Y4" s="21"/>
      <c r="Z4" s="21"/>
      <c r="AA4" s="21"/>
      <c r="AB4" s="21"/>
      <c r="AC4" s="21"/>
      <c r="AD4" s="21"/>
      <c r="AE4" s="21"/>
      <c r="AF4" s="21"/>
      <c r="AG4" s="21"/>
    </row>
    <row r="5" spans="1:33" ht="64.5" customHeight="1" x14ac:dyDescent="0.35">
      <c r="A5" s="271"/>
      <c r="B5" s="259"/>
      <c r="C5" s="366"/>
      <c r="D5" s="370" t="s">
        <v>66</v>
      </c>
      <c r="E5" s="371"/>
      <c r="F5" s="371"/>
      <c r="G5" s="371"/>
      <c r="H5" s="371"/>
      <c r="I5" s="371"/>
      <c r="J5" s="371"/>
      <c r="K5" s="371"/>
      <c r="L5" s="372"/>
      <c r="M5" s="24" t="s">
        <v>112</v>
      </c>
      <c r="N5" s="21"/>
      <c r="O5" s="23"/>
      <c r="P5" s="25"/>
      <c r="Q5" s="25"/>
      <c r="R5" s="25"/>
      <c r="S5" s="25"/>
      <c r="T5" s="25"/>
      <c r="U5" s="25"/>
      <c r="V5" s="25"/>
      <c r="W5" s="25"/>
      <c r="X5" s="21"/>
      <c r="Y5" s="21"/>
      <c r="Z5" s="21"/>
      <c r="AA5" s="21"/>
      <c r="AB5" s="21"/>
      <c r="AC5" s="21"/>
      <c r="AD5" s="21"/>
      <c r="AE5" s="21"/>
      <c r="AF5" s="21"/>
      <c r="AG5" s="21"/>
    </row>
    <row r="6" spans="1:33" ht="64.5" customHeight="1" x14ac:dyDescent="0.35">
      <c r="A6" s="261"/>
      <c r="B6" s="262"/>
      <c r="C6" s="367"/>
      <c r="D6" s="373" t="s">
        <v>68</v>
      </c>
      <c r="E6" s="371"/>
      <c r="F6" s="371"/>
      <c r="G6" s="371"/>
      <c r="H6" s="371"/>
      <c r="I6" s="371"/>
      <c r="J6" s="371"/>
      <c r="K6" s="371"/>
      <c r="L6" s="372"/>
      <c r="M6" s="24" t="s">
        <v>69</v>
      </c>
      <c r="N6" s="21"/>
      <c r="O6" s="23"/>
      <c r="P6" s="26"/>
      <c r="Q6" s="26"/>
      <c r="R6" s="26"/>
      <c r="S6" s="26"/>
      <c r="T6" s="26"/>
      <c r="U6" s="26"/>
      <c r="V6" s="26"/>
      <c r="W6" s="26"/>
      <c r="X6" s="21"/>
      <c r="Y6" s="21"/>
      <c r="Z6" s="21"/>
      <c r="AA6" s="21"/>
      <c r="AB6" s="21"/>
      <c r="AC6" s="21"/>
      <c r="AD6" s="21"/>
      <c r="AE6" s="21"/>
      <c r="AF6" s="21"/>
      <c r="AG6" s="21"/>
    </row>
    <row r="7" spans="1:33" ht="33" customHeight="1" x14ac:dyDescent="0.35">
      <c r="A7" s="351"/>
      <c r="B7" s="352"/>
      <c r="C7" s="352"/>
      <c r="D7" s="352"/>
      <c r="E7" s="352"/>
      <c r="F7" s="352"/>
      <c r="G7" s="352"/>
      <c r="H7" s="352"/>
      <c r="I7" s="352"/>
      <c r="J7" s="352"/>
      <c r="K7" s="352"/>
      <c r="L7" s="352"/>
      <c r="M7" s="353"/>
      <c r="N7" s="21"/>
      <c r="O7" s="26"/>
      <c r="P7" s="26"/>
      <c r="Q7" s="26"/>
      <c r="R7" s="26"/>
      <c r="S7" s="26"/>
      <c r="T7" s="26"/>
      <c r="U7" s="26"/>
      <c r="V7" s="26"/>
      <c r="W7" s="26"/>
      <c r="X7" s="21"/>
      <c r="Y7" s="21"/>
      <c r="Z7" s="21"/>
      <c r="AA7" s="21"/>
      <c r="AB7" s="21"/>
      <c r="AC7" s="21"/>
      <c r="AD7" s="21"/>
      <c r="AE7" s="21"/>
      <c r="AF7" s="21"/>
      <c r="AG7" s="21"/>
    </row>
    <row r="8" spans="1:33" ht="29.25" customHeight="1" thickBot="1" x14ac:dyDescent="0.4">
      <c r="A8" s="27"/>
      <c r="B8" s="28"/>
      <c r="C8" s="199"/>
      <c r="D8" s="199"/>
      <c r="E8" s="29"/>
      <c r="F8" s="29"/>
      <c r="G8" s="29"/>
      <c r="H8" s="29"/>
      <c r="I8" s="29"/>
      <c r="J8" s="29"/>
      <c r="K8" s="29"/>
      <c r="L8" s="29"/>
      <c r="M8" s="29"/>
      <c r="N8" s="21"/>
      <c r="O8" s="21"/>
      <c r="P8" s="21"/>
      <c r="Q8" s="21"/>
      <c r="R8" s="21"/>
      <c r="S8" s="21"/>
      <c r="T8" s="21"/>
      <c r="U8" s="21"/>
      <c r="V8" s="21"/>
      <c r="W8" s="21"/>
      <c r="X8" s="21"/>
      <c r="Y8" s="21"/>
      <c r="Z8" s="21"/>
      <c r="AA8" s="21"/>
      <c r="AB8" s="21"/>
      <c r="AC8" s="21"/>
      <c r="AD8" s="21"/>
      <c r="AE8" s="21"/>
      <c r="AF8" s="21"/>
      <c r="AG8" s="21"/>
    </row>
    <row r="9" spans="1:33" ht="213" customHeight="1" thickTop="1" thickBot="1" x14ac:dyDescent="0.4">
      <c r="A9" s="387" t="s">
        <v>169</v>
      </c>
      <c r="B9" s="346"/>
      <c r="C9" s="346"/>
      <c r="D9" s="346"/>
      <c r="E9" s="346"/>
      <c r="F9" s="346"/>
      <c r="G9" s="346"/>
      <c r="H9" s="346"/>
      <c r="I9" s="346"/>
      <c r="J9" s="346"/>
      <c r="K9" s="346"/>
      <c r="L9" s="346"/>
      <c r="M9" s="346"/>
      <c r="N9" s="21"/>
      <c r="O9" s="21"/>
      <c r="P9" s="21"/>
      <c r="Q9" s="21"/>
      <c r="R9" s="21"/>
      <c r="S9" s="21"/>
      <c r="T9" s="21"/>
      <c r="U9" s="21"/>
      <c r="V9" s="21"/>
      <c r="W9" s="21"/>
      <c r="X9" s="21"/>
      <c r="Y9" s="21"/>
      <c r="Z9" s="21"/>
      <c r="AA9" s="21"/>
      <c r="AB9" s="21"/>
      <c r="AC9" s="21"/>
      <c r="AD9" s="21"/>
      <c r="AE9" s="21"/>
      <c r="AF9" s="21"/>
      <c r="AG9" s="21"/>
    </row>
    <row r="10" spans="1:33" ht="99.75" customHeight="1" thickTop="1" thickBot="1" x14ac:dyDescent="0.4">
      <c r="A10" s="385" t="s">
        <v>170</v>
      </c>
      <c r="B10" s="386" t="s">
        <v>115</v>
      </c>
      <c r="C10" s="374"/>
      <c r="D10" s="386" t="s">
        <v>171</v>
      </c>
      <c r="E10" s="386" t="s">
        <v>117</v>
      </c>
      <c r="F10" s="386" t="s">
        <v>118</v>
      </c>
      <c r="G10" s="346"/>
      <c r="H10" s="346"/>
      <c r="I10" s="346"/>
      <c r="J10" s="346"/>
      <c r="K10" s="346"/>
      <c r="L10" s="346"/>
      <c r="M10" s="346"/>
      <c r="N10" s="21"/>
      <c r="O10" s="21"/>
      <c r="P10" s="21"/>
      <c r="Q10" s="21"/>
      <c r="R10" s="21"/>
      <c r="S10" s="21"/>
      <c r="T10" s="21"/>
      <c r="U10" s="21"/>
      <c r="V10" s="21"/>
      <c r="W10" s="21"/>
      <c r="X10" s="21"/>
      <c r="Y10" s="21"/>
      <c r="Z10" s="21"/>
      <c r="AA10" s="21"/>
      <c r="AB10" s="21"/>
      <c r="AC10" s="21"/>
      <c r="AD10" s="21"/>
      <c r="AE10" s="21"/>
      <c r="AF10" s="21"/>
      <c r="AG10" s="21"/>
    </row>
    <row r="11" spans="1:33" ht="211.5" customHeight="1" thickTop="1" thickBot="1" x14ac:dyDescent="0.4">
      <c r="A11" s="346"/>
      <c r="B11" s="197" t="s">
        <v>119</v>
      </c>
      <c r="C11" s="197" t="s">
        <v>21</v>
      </c>
      <c r="D11" s="356"/>
      <c r="E11" s="346"/>
      <c r="F11" s="197" t="s">
        <v>172</v>
      </c>
      <c r="G11" s="197" t="s">
        <v>173</v>
      </c>
      <c r="H11" s="197" t="s">
        <v>174</v>
      </c>
      <c r="I11" s="197" t="s">
        <v>175</v>
      </c>
      <c r="J11" s="197" t="s">
        <v>130</v>
      </c>
      <c r="K11" s="197" t="s">
        <v>95</v>
      </c>
      <c r="L11" s="197" t="s">
        <v>125</v>
      </c>
      <c r="M11" s="197" t="s">
        <v>126</v>
      </c>
      <c r="N11" s="21"/>
      <c r="O11" s="21"/>
      <c r="P11" s="21"/>
      <c r="Q11" s="21"/>
      <c r="R11" s="21"/>
      <c r="S11" s="21"/>
      <c r="T11" s="21"/>
      <c r="U11" s="21"/>
      <c r="V11" s="21"/>
      <c r="W11" s="21"/>
      <c r="X11" s="21"/>
      <c r="Y11" s="21"/>
      <c r="Z11" s="21"/>
      <c r="AA11" s="21"/>
      <c r="AB11" s="21"/>
      <c r="AC11" s="21"/>
      <c r="AD11" s="21"/>
      <c r="AE11" s="21"/>
      <c r="AF11" s="21"/>
      <c r="AG11" s="21"/>
    </row>
    <row r="12" spans="1:33" ht="122.25" customHeight="1" thickTop="1" thickBot="1" x14ac:dyDescent="0.35">
      <c r="A12" s="384" t="s">
        <v>176</v>
      </c>
      <c r="B12" s="347" t="str">
        <f>'Mapa final'!B13</f>
        <v>GBG_02</v>
      </c>
      <c r="C12"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348"/>
      <c r="E12" s="350"/>
      <c r="F12" s="345" t="str">
        <f t="shared" ref="F12:M12" si="0">IFERROR(IF($E12="","No",IF($E12="No","No"," "))," ")</f>
        <v>No</v>
      </c>
      <c r="G12" s="345" t="str">
        <f t="shared" si="0"/>
        <v>No</v>
      </c>
      <c r="H12" s="345" t="str">
        <f t="shared" si="0"/>
        <v>No</v>
      </c>
      <c r="I12" s="345" t="str">
        <f t="shared" si="0"/>
        <v>No</v>
      </c>
      <c r="J12" s="345" t="str">
        <f t="shared" si="0"/>
        <v>No</v>
      </c>
      <c r="K12" s="345" t="str">
        <f t="shared" si="0"/>
        <v>No</v>
      </c>
      <c r="L12" s="345" t="str">
        <f t="shared" si="0"/>
        <v>No</v>
      </c>
      <c r="M12" s="345" t="str">
        <f t="shared" si="0"/>
        <v>No</v>
      </c>
      <c r="N12" s="30"/>
      <c r="O12" s="30"/>
      <c r="P12" s="30"/>
      <c r="Q12" s="30"/>
      <c r="R12" s="30"/>
      <c r="S12" s="30"/>
      <c r="T12" s="30"/>
      <c r="U12" s="30"/>
      <c r="V12" s="30"/>
      <c r="W12" s="30"/>
      <c r="X12" s="30"/>
      <c r="Y12" s="30"/>
      <c r="Z12" s="30"/>
      <c r="AA12" s="30"/>
      <c r="AB12" s="30"/>
      <c r="AC12" s="30"/>
      <c r="AD12" s="30"/>
      <c r="AE12" s="30"/>
      <c r="AF12" s="30"/>
      <c r="AG12" s="30"/>
    </row>
    <row r="13" spans="1:33" ht="122.25" customHeight="1" thickTop="1" thickBot="1" x14ac:dyDescent="0.35">
      <c r="A13" s="346"/>
      <c r="B13" s="346"/>
      <c r="C13" s="349"/>
      <c r="D13" s="349"/>
      <c r="E13" s="346"/>
      <c r="F13" s="346"/>
      <c r="G13" s="346"/>
      <c r="H13" s="346"/>
      <c r="I13" s="346"/>
      <c r="J13" s="346"/>
      <c r="K13" s="346"/>
      <c r="L13" s="346"/>
      <c r="M13" s="346"/>
      <c r="N13" s="30"/>
      <c r="O13" s="30"/>
      <c r="P13" s="30"/>
      <c r="Q13" s="30"/>
      <c r="R13" s="30"/>
      <c r="S13" s="30"/>
      <c r="T13" s="30"/>
      <c r="U13" s="30"/>
      <c r="V13" s="30"/>
      <c r="W13" s="30"/>
      <c r="X13" s="30"/>
      <c r="Y13" s="30"/>
      <c r="Z13" s="30"/>
      <c r="AA13" s="30"/>
      <c r="AB13" s="30"/>
      <c r="AC13" s="30"/>
      <c r="AD13" s="30"/>
      <c r="AE13" s="30"/>
      <c r="AF13" s="30"/>
      <c r="AG13" s="30"/>
    </row>
    <row r="14" spans="1:33" ht="122.25" customHeight="1" thickTop="1" thickBot="1" x14ac:dyDescent="0.35">
      <c r="A14" s="346"/>
      <c r="B14" s="346"/>
      <c r="C14" s="349"/>
      <c r="D14" s="349"/>
      <c r="E14" s="346"/>
      <c r="F14" s="346"/>
      <c r="G14" s="346"/>
      <c r="H14" s="346"/>
      <c r="I14" s="346"/>
      <c r="J14" s="346"/>
      <c r="K14" s="346"/>
      <c r="L14" s="346"/>
      <c r="M14" s="346"/>
      <c r="N14" s="30"/>
      <c r="O14" s="30"/>
      <c r="P14" s="30"/>
      <c r="Q14" s="30"/>
      <c r="R14" s="30"/>
      <c r="S14" s="30"/>
      <c r="T14" s="30"/>
      <c r="U14" s="30"/>
      <c r="V14" s="30"/>
      <c r="W14" s="30"/>
      <c r="X14" s="30"/>
      <c r="Y14" s="30"/>
      <c r="Z14" s="30"/>
      <c r="AA14" s="30"/>
      <c r="AB14" s="30"/>
      <c r="AC14" s="30"/>
      <c r="AD14" s="30"/>
      <c r="AE14" s="30"/>
      <c r="AF14" s="30"/>
      <c r="AG14" s="30"/>
    </row>
    <row r="15" spans="1:33" ht="122.25" customHeight="1" thickTop="1" thickBot="1" x14ac:dyDescent="0.35">
      <c r="A15" s="384" t="s">
        <v>177</v>
      </c>
      <c r="B15" s="347" t="str">
        <f>'Mapa final'!B13</f>
        <v>GBG_02</v>
      </c>
      <c r="C15"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5" s="348"/>
      <c r="E15" s="350"/>
      <c r="F15" s="345" t="str">
        <f t="shared" ref="F15:M15" si="1">IFERROR(IF($E15="","No",IF($E15="No","No"," "))," ")</f>
        <v>No</v>
      </c>
      <c r="G15" s="345" t="str">
        <f t="shared" si="1"/>
        <v>No</v>
      </c>
      <c r="H15" s="345" t="str">
        <f t="shared" si="1"/>
        <v>No</v>
      </c>
      <c r="I15" s="345" t="str">
        <f t="shared" si="1"/>
        <v>No</v>
      </c>
      <c r="J15" s="345" t="str">
        <f t="shared" si="1"/>
        <v>No</v>
      </c>
      <c r="K15" s="345" t="str">
        <f t="shared" si="1"/>
        <v>No</v>
      </c>
      <c r="L15" s="345" t="str">
        <f t="shared" si="1"/>
        <v>No</v>
      </c>
      <c r="M15" s="345" t="str">
        <f t="shared" si="1"/>
        <v>No</v>
      </c>
      <c r="N15" s="30"/>
      <c r="O15" s="30"/>
      <c r="P15" s="30"/>
      <c r="Q15" s="30"/>
      <c r="R15" s="30"/>
      <c r="S15" s="30"/>
      <c r="T15" s="30"/>
      <c r="U15" s="30"/>
      <c r="V15" s="30"/>
      <c r="W15" s="30"/>
      <c r="X15" s="30"/>
      <c r="Y15" s="30"/>
      <c r="Z15" s="30"/>
      <c r="AA15" s="30"/>
      <c r="AB15" s="30"/>
      <c r="AC15" s="30"/>
      <c r="AD15" s="30"/>
      <c r="AE15" s="30"/>
      <c r="AF15" s="30"/>
      <c r="AG15" s="30"/>
    </row>
    <row r="16" spans="1:33" ht="122.25" customHeight="1" thickTop="1" thickBot="1" x14ac:dyDescent="0.35">
      <c r="A16" s="346"/>
      <c r="B16" s="346"/>
      <c r="C16" s="349"/>
      <c r="D16" s="349"/>
      <c r="E16" s="346"/>
      <c r="F16" s="346"/>
      <c r="G16" s="346"/>
      <c r="H16" s="346"/>
      <c r="I16" s="346"/>
      <c r="J16" s="346"/>
      <c r="K16" s="346"/>
      <c r="L16" s="346"/>
      <c r="M16" s="346"/>
      <c r="N16" s="30"/>
      <c r="O16" s="30"/>
      <c r="P16" s="30"/>
      <c r="Q16" s="30"/>
      <c r="R16" s="30"/>
      <c r="S16" s="30"/>
      <c r="T16" s="30"/>
      <c r="U16" s="30"/>
      <c r="V16" s="30"/>
      <c r="W16" s="30"/>
      <c r="X16" s="30"/>
      <c r="Y16" s="30"/>
      <c r="Z16" s="30"/>
      <c r="AA16" s="30"/>
      <c r="AB16" s="30"/>
      <c r="AC16" s="30"/>
      <c r="AD16" s="30"/>
      <c r="AE16" s="30"/>
      <c r="AF16" s="30"/>
      <c r="AG16" s="30"/>
    </row>
    <row r="17" spans="1:33" ht="122.25" customHeight="1" thickTop="1" thickBot="1" x14ac:dyDescent="0.35">
      <c r="A17" s="346"/>
      <c r="B17" s="346"/>
      <c r="C17" s="349"/>
      <c r="D17" s="349"/>
      <c r="E17" s="346"/>
      <c r="F17" s="346"/>
      <c r="G17" s="346"/>
      <c r="H17" s="346"/>
      <c r="I17" s="346"/>
      <c r="J17" s="346"/>
      <c r="K17" s="346"/>
      <c r="L17" s="346"/>
      <c r="M17" s="346"/>
      <c r="N17" s="30"/>
      <c r="O17" s="30"/>
      <c r="P17" s="30"/>
      <c r="Q17" s="30"/>
      <c r="R17" s="30"/>
      <c r="S17" s="30"/>
      <c r="T17" s="30"/>
      <c r="U17" s="30"/>
      <c r="V17" s="30"/>
      <c r="W17" s="30"/>
      <c r="X17" s="30"/>
      <c r="Y17" s="30"/>
      <c r="Z17" s="30"/>
      <c r="AA17" s="30"/>
      <c r="AB17" s="30"/>
      <c r="AC17" s="30"/>
      <c r="AD17" s="30"/>
      <c r="AE17" s="30"/>
      <c r="AF17" s="30"/>
      <c r="AG17" s="30"/>
    </row>
    <row r="18" spans="1:33" ht="122.25" customHeight="1" thickTop="1" thickBot="1" x14ac:dyDescent="0.35">
      <c r="A18" s="384" t="s">
        <v>178</v>
      </c>
      <c r="B18" s="347" t="str">
        <f>'Mapa final'!B13</f>
        <v>GBG_02</v>
      </c>
      <c r="C18"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18" s="348"/>
      <c r="E18" s="350"/>
      <c r="F18" s="345" t="str">
        <f t="shared" ref="F18:M18" si="2">IFERROR(IF($E18="","No",IF($E18="No","No"," "))," ")</f>
        <v>No</v>
      </c>
      <c r="G18" s="345" t="str">
        <f t="shared" si="2"/>
        <v>No</v>
      </c>
      <c r="H18" s="345" t="str">
        <f t="shared" si="2"/>
        <v>No</v>
      </c>
      <c r="I18" s="345" t="str">
        <f t="shared" si="2"/>
        <v>No</v>
      </c>
      <c r="J18" s="345" t="str">
        <f t="shared" si="2"/>
        <v>No</v>
      </c>
      <c r="K18" s="345" t="str">
        <f t="shared" si="2"/>
        <v>No</v>
      </c>
      <c r="L18" s="345" t="str">
        <f t="shared" si="2"/>
        <v>No</v>
      </c>
      <c r="M18" s="345" t="str">
        <f t="shared" si="2"/>
        <v>No</v>
      </c>
      <c r="N18" s="30"/>
      <c r="O18" s="30"/>
      <c r="P18" s="30"/>
      <c r="Q18" s="30"/>
      <c r="R18" s="30"/>
      <c r="S18" s="30"/>
      <c r="T18" s="30"/>
      <c r="U18" s="30"/>
      <c r="V18" s="30"/>
      <c r="W18" s="30"/>
      <c r="X18" s="30"/>
      <c r="Y18" s="30"/>
      <c r="Z18" s="30"/>
      <c r="AA18" s="30"/>
      <c r="AB18" s="30"/>
      <c r="AC18" s="30"/>
      <c r="AD18" s="30"/>
      <c r="AE18" s="30"/>
      <c r="AF18" s="30"/>
      <c r="AG18" s="30"/>
    </row>
    <row r="19" spans="1:33" ht="122.25" customHeight="1" thickTop="1" thickBot="1" x14ac:dyDescent="0.35">
      <c r="A19" s="346"/>
      <c r="B19" s="346"/>
      <c r="C19" s="349"/>
      <c r="D19" s="349"/>
      <c r="E19" s="346"/>
      <c r="F19" s="346"/>
      <c r="G19" s="346"/>
      <c r="H19" s="346"/>
      <c r="I19" s="346"/>
      <c r="J19" s="346"/>
      <c r="K19" s="346"/>
      <c r="L19" s="346"/>
      <c r="M19" s="346"/>
      <c r="N19" s="30"/>
      <c r="O19" s="30"/>
      <c r="P19" s="30"/>
      <c r="Q19" s="30"/>
      <c r="R19" s="30"/>
      <c r="S19" s="30"/>
      <c r="T19" s="30"/>
      <c r="U19" s="30"/>
      <c r="V19" s="30"/>
      <c r="W19" s="30"/>
      <c r="X19" s="30"/>
      <c r="Y19" s="30"/>
      <c r="Z19" s="30"/>
      <c r="AA19" s="30"/>
      <c r="AB19" s="30"/>
      <c r="AC19" s="30"/>
      <c r="AD19" s="30"/>
      <c r="AE19" s="30"/>
      <c r="AF19" s="30"/>
      <c r="AG19" s="30"/>
    </row>
    <row r="20" spans="1:33" ht="122.25" customHeight="1" thickTop="1" thickBot="1" x14ac:dyDescent="0.35">
      <c r="A20" s="346"/>
      <c r="B20" s="346"/>
      <c r="C20" s="349"/>
      <c r="D20" s="349"/>
      <c r="E20" s="346"/>
      <c r="F20" s="346"/>
      <c r="G20" s="346"/>
      <c r="H20" s="346"/>
      <c r="I20" s="346"/>
      <c r="J20" s="346"/>
      <c r="K20" s="346"/>
      <c r="L20" s="346"/>
      <c r="M20" s="346"/>
      <c r="N20" s="30"/>
      <c r="O20" s="30"/>
      <c r="P20" s="30"/>
      <c r="Q20" s="30"/>
      <c r="R20" s="30"/>
      <c r="S20" s="30"/>
      <c r="T20" s="30"/>
      <c r="U20" s="30"/>
      <c r="V20" s="30"/>
      <c r="W20" s="30"/>
      <c r="X20" s="30"/>
      <c r="Y20" s="30"/>
      <c r="Z20" s="30"/>
      <c r="AA20" s="30"/>
      <c r="AB20" s="30"/>
      <c r="AC20" s="30"/>
      <c r="AD20" s="30"/>
      <c r="AE20" s="30"/>
      <c r="AF20" s="30"/>
      <c r="AG20" s="30"/>
    </row>
    <row r="21" spans="1:33" ht="122.25" customHeight="1" thickTop="1" thickBot="1" x14ac:dyDescent="0.35">
      <c r="A21" s="384" t="s">
        <v>179</v>
      </c>
      <c r="B21" s="347" t="str">
        <f>'Mapa final'!B13</f>
        <v>GBG_02</v>
      </c>
      <c r="C21"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21" s="348"/>
      <c r="E21" s="350"/>
      <c r="F21" s="345" t="str">
        <f t="shared" ref="F21:M21" si="3">IFERROR(IF($E21="","No",IF($E21="No","No"," "))," ")</f>
        <v>No</v>
      </c>
      <c r="G21" s="345" t="str">
        <f t="shared" si="3"/>
        <v>No</v>
      </c>
      <c r="H21" s="345" t="str">
        <f t="shared" si="3"/>
        <v>No</v>
      </c>
      <c r="I21" s="345" t="str">
        <f t="shared" si="3"/>
        <v>No</v>
      </c>
      <c r="J21" s="345" t="str">
        <f t="shared" si="3"/>
        <v>No</v>
      </c>
      <c r="K21" s="345" t="str">
        <f t="shared" si="3"/>
        <v>No</v>
      </c>
      <c r="L21" s="345" t="str">
        <f t="shared" si="3"/>
        <v>No</v>
      </c>
      <c r="M21" s="345" t="str">
        <f t="shared" si="3"/>
        <v>No</v>
      </c>
      <c r="N21" s="30"/>
      <c r="O21" s="30"/>
      <c r="P21" s="30"/>
      <c r="Q21" s="30"/>
      <c r="R21" s="30"/>
      <c r="S21" s="30"/>
      <c r="T21" s="30"/>
      <c r="U21" s="30"/>
      <c r="V21" s="30"/>
      <c r="W21" s="30"/>
      <c r="X21" s="30"/>
      <c r="Y21" s="30"/>
      <c r="Z21" s="30"/>
      <c r="AA21" s="30"/>
      <c r="AB21" s="30"/>
      <c r="AC21" s="30"/>
      <c r="AD21" s="30"/>
      <c r="AE21" s="30"/>
      <c r="AF21" s="30"/>
      <c r="AG21" s="30"/>
    </row>
    <row r="22" spans="1:33" ht="122.25" customHeight="1" thickTop="1" thickBot="1" x14ac:dyDescent="0.35">
      <c r="A22" s="346"/>
      <c r="B22" s="346"/>
      <c r="C22" s="349"/>
      <c r="D22" s="349"/>
      <c r="E22" s="346"/>
      <c r="F22" s="346"/>
      <c r="G22" s="346"/>
      <c r="H22" s="346"/>
      <c r="I22" s="346"/>
      <c r="J22" s="346"/>
      <c r="K22" s="346"/>
      <c r="L22" s="346"/>
      <c r="M22" s="346"/>
      <c r="N22" s="30"/>
      <c r="O22" s="30"/>
      <c r="P22" s="30"/>
      <c r="Q22" s="30"/>
      <c r="R22" s="30"/>
      <c r="S22" s="30"/>
      <c r="T22" s="30"/>
      <c r="U22" s="30"/>
      <c r="V22" s="30"/>
      <c r="W22" s="30"/>
      <c r="X22" s="30"/>
      <c r="Y22" s="30"/>
      <c r="Z22" s="30"/>
      <c r="AA22" s="30"/>
      <c r="AB22" s="30"/>
      <c r="AC22" s="30"/>
      <c r="AD22" s="30"/>
      <c r="AE22" s="30"/>
      <c r="AF22" s="30"/>
      <c r="AG22" s="30"/>
    </row>
    <row r="23" spans="1:33" ht="122.25" customHeight="1" thickTop="1" thickBot="1" x14ac:dyDescent="0.35">
      <c r="A23" s="346"/>
      <c r="B23" s="346"/>
      <c r="C23" s="349"/>
      <c r="D23" s="349"/>
      <c r="E23" s="346"/>
      <c r="F23" s="346"/>
      <c r="G23" s="346"/>
      <c r="H23" s="346"/>
      <c r="I23" s="346"/>
      <c r="J23" s="346"/>
      <c r="K23" s="346"/>
      <c r="L23" s="346"/>
      <c r="M23" s="346"/>
      <c r="N23" s="30"/>
      <c r="O23" s="30"/>
      <c r="P23" s="30"/>
      <c r="Q23" s="30"/>
      <c r="R23" s="30"/>
      <c r="S23" s="30"/>
      <c r="T23" s="30"/>
      <c r="U23" s="30"/>
      <c r="V23" s="30"/>
      <c r="W23" s="30"/>
      <c r="X23" s="30"/>
      <c r="Y23" s="30"/>
      <c r="Z23" s="30"/>
      <c r="AA23" s="30"/>
      <c r="AB23" s="30"/>
      <c r="AC23" s="30"/>
      <c r="AD23" s="30"/>
      <c r="AE23" s="30"/>
      <c r="AF23" s="30"/>
      <c r="AG23" s="30"/>
    </row>
    <row r="24" spans="1:33" ht="122.25" customHeight="1" thickTop="1" thickBot="1" x14ac:dyDescent="0.35">
      <c r="A24" s="384" t="s">
        <v>180</v>
      </c>
      <c r="B24" s="347" t="str">
        <f>'Mapa final'!B13</f>
        <v>GBG_02</v>
      </c>
      <c r="C24"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24" s="348"/>
      <c r="E24" s="350"/>
      <c r="F24" s="345" t="str">
        <f t="shared" ref="F24:M24" si="4">IFERROR(IF($E24="","No",IF($E24="No","No"," "))," ")</f>
        <v>No</v>
      </c>
      <c r="G24" s="345" t="str">
        <f t="shared" si="4"/>
        <v>No</v>
      </c>
      <c r="H24" s="345" t="str">
        <f t="shared" si="4"/>
        <v>No</v>
      </c>
      <c r="I24" s="345" t="str">
        <f t="shared" si="4"/>
        <v>No</v>
      </c>
      <c r="J24" s="345" t="str">
        <f t="shared" si="4"/>
        <v>No</v>
      </c>
      <c r="K24" s="345" t="str">
        <f t="shared" si="4"/>
        <v>No</v>
      </c>
      <c r="L24" s="345" t="str">
        <f t="shared" si="4"/>
        <v>No</v>
      </c>
      <c r="M24" s="345" t="str">
        <f t="shared" si="4"/>
        <v>No</v>
      </c>
      <c r="N24" s="30"/>
      <c r="O24" s="30"/>
      <c r="P24" s="30"/>
      <c r="Q24" s="30"/>
      <c r="R24" s="30"/>
      <c r="S24" s="30"/>
      <c r="T24" s="30"/>
      <c r="U24" s="30"/>
      <c r="V24" s="30"/>
      <c r="W24" s="30"/>
      <c r="X24" s="30"/>
      <c r="Y24" s="30"/>
      <c r="Z24" s="30"/>
      <c r="AA24" s="30"/>
      <c r="AB24" s="30"/>
      <c r="AC24" s="30"/>
      <c r="AD24" s="30"/>
      <c r="AE24" s="30"/>
      <c r="AF24" s="30"/>
      <c r="AG24" s="30"/>
    </row>
    <row r="25" spans="1:33" ht="122.25" customHeight="1" thickTop="1" thickBot="1" x14ac:dyDescent="0.35">
      <c r="A25" s="346"/>
      <c r="B25" s="346"/>
      <c r="C25" s="349"/>
      <c r="D25" s="349"/>
      <c r="E25" s="346"/>
      <c r="F25" s="346"/>
      <c r="G25" s="346"/>
      <c r="H25" s="346"/>
      <c r="I25" s="346"/>
      <c r="J25" s="346"/>
      <c r="K25" s="346"/>
      <c r="L25" s="346"/>
      <c r="M25" s="346"/>
      <c r="N25" s="30"/>
      <c r="O25" s="30"/>
      <c r="P25" s="30"/>
      <c r="Q25" s="30"/>
      <c r="R25" s="30"/>
      <c r="S25" s="30"/>
      <c r="T25" s="30"/>
      <c r="U25" s="30"/>
      <c r="V25" s="30"/>
      <c r="W25" s="30"/>
      <c r="X25" s="30"/>
      <c r="Y25" s="30"/>
      <c r="Z25" s="30"/>
      <c r="AA25" s="30"/>
      <c r="AB25" s="30"/>
      <c r="AC25" s="30"/>
      <c r="AD25" s="30"/>
      <c r="AE25" s="30"/>
      <c r="AF25" s="30"/>
      <c r="AG25" s="30"/>
    </row>
    <row r="26" spans="1:33" ht="122.25" customHeight="1" thickTop="1" thickBot="1" x14ac:dyDescent="0.35">
      <c r="A26" s="346"/>
      <c r="B26" s="346"/>
      <c r="C26" s="349"/>
      <c r="D26" s="349"/>
      <c r="E26" s="346"/>
      <c r="F26" s="346"/>
      <c r="G26" s="346"/>
      <c r="H26" s="346"/>
      <c r="I26" s="346"/>
      <c r="J26" s="346"/>
      <c r="K26" s="346"/>
      <c r="L26" s="346"/>
      <c r="M26" s="346"/>
      <c r="N26" s="30"/>
      <c r="O26" s="30"/>
      <c r="P26" s="30"/>
      <c r="Q26" s="30"/>
      <c r="R26" s="30"/>
      <c r="S26" s="30"/>
      <c r="T26" s="30"/>
      <c r="U26" s="30"/>
      <c r="V26" s="30"/>
      <c r="W26" s="30"/>
      <c r="X26" s="30"/>
      <c r="Y26" s="30"/>
      <c r="Z26" s="30"/>
      <c r="AA26" s="30"/>
      <c r="AB26" s="30"/>
      <c r="AC26" s="30"/>
      <c r="AD26" s="30"/>
      <c r="AE26" s="30"/>
      <c r="AF26" s="30"/>
      <c r="AG26" s="30"/>
    </row>
    <row r="27" spans="1:33" ht="122.25" customHeight="1" thickTop="1" thickBot="1" x14ac:dyDescent="0.35">
      <c r="A27" s="384" t="s">
        <v>181</v>
      </c>
      <c r="B27" s="347" t="str">
        <f>'Mapa final'!B13</f>
        <v>GBG_02</v>
      </c>
      <c r="C27"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27" s="348"/>
      <c r="E27" s="350"/>
      <c r="F27" s="345" t="str">
        <f t="shared" ref="F27:M27" si="5">IFERROR(IF($E27="","No",IF($E27="No","No"," "))," ")</f>
        <v>No</v>
      </c>
      <c r="G27" s="345" t="str">
        <f t="shared" si="5"/>
        <v>No</v>
      </c>
      <c r="H27" s="345" t="str">
        <f t="shared" si="5"/>
        <v>No</v>
      </c>
      <c r="I27" s="345" t="str">
        <f t="shared" si="5"/>
        <v>No</v>
      </c>
      <c r="J27" s="345" t="str">
        <f t="shared" si="5"/>
        <v>No</v>
      </c>
      <c r="K27" s="345" t="str">
        <f t="shared" si="5"/>
        <v>No</v>
      </c>
      <c r="L27" s="345" t="str">
        <f t="shared" si="5"/>
        <v>No</v>
      </c>
      <c r="M27" s="345" t="str">
        <f t="shared" si="5"/>
        <v>No</v>
      </c>
      <c r="N27" s="30"/>
      <c r="O27" s="30"/>
      <c r="P27" s="30"/>
      <c r="Q27" s="30"/>
      <c r="R27" s="30"/>
      <c r="S27" s="30"/>
      <c r="T27" s="30"/>
      <c r="U27" s="30"/>
      <c r="V27" s="30"/>
      <c r="W27" s="30"/>
      <c r="X27" s="30"/>
      <c r="Y27" s="30"/>
      <c r="Z27" s="30"/>
      <c r="AA27" s="30"/>
      <c r="AB27" s="30"/>
      <c r="AC27" s="30"/>
      <c r="AD27" s="30"/>
      <c r="AE27" s="30"/>
      <c r="AF27" s="30"/>
      <c r="AG27" s="30"/>
    </row>
    <row r="28" spans="1:33" ht="122.25" customHeight="1" thickTop="1" thickBot="1" x14ac:dyDescent="0.35">
      <c r="A28" s="346"/>
      <c r="B28" s="346"/>
      <c r="C28" s="349"/>
      <c r="D28" s="349"/>
      <c r="E28" s="346"/>
      <c r="F28" s="346"/>
      <c r="G28" s="346"/>
      <c r="H28" s="346"/>
      <c r="I28" s="346"/>
      <c r="J28" s="346"/>
      <c r="K28" s="346"/>
      <c r="L28" s="346"/>
      <c r="M28" s="346"/>
      <c r="N28" s="30"/>
      <c r="O28" s="30"/>
      <c r="P28" s="30"/>
      <c r="Q28" s="30"/>
      <c r="R28" s="30"/>
      <c r="S28" s="30"/>
      <c r="T28" s="30"/>
      <c r="U28" s="30"/>
      <c r="V28" s="30"/>
      <c r="W28" s="30"/>
      <c r="X28" s="30"/>
      <c r="Y28" s="30"/>
      <c r="Z28" s="30"/>
      <c r="AA28" s="30"/>
      <c r="AB28" s="30"/>
      <c r="AC28" s="30"/>
      <c r="AD28" s="30"/>
      <c r="AE28" s="30"/>
      <c r="AF28" s="30"/>
      <c r="AG28" s="30"/>
    </row>
    <row r="29" spans="1:33" ht="122.25" customHeight="1" thickTop="1" thickBot="1" x14ac:dyDescent="0.35">
      <c r="A29" s="346"/>
      <c r="B29" s="346"/>
      <c r="C29" s="349"/>
      <c r="D29" s="349"/>
      <c r="E29" s="346"/>
      <c r="F29" s="346"/>
      <c r="G29" s="346"/>
      <c r="H29" s="346"/>
      <c r="I29" s="346"/>
      <c r="J29" s="346"/>
      <c r="K29" s="346"/>
      <c r="L29" s="346"/>
      <c r="M29" s="346"/>
      <c r="N29" s="30"/>
      <c r="O29" s="30"/>
      <c r="P29" s="30"/>
      <c r="Q29" s="30"/>
      <c r="R29" s="30"/>
      <c r="S29" s="30"/>
      <c r="T29" s="30"/>
      <c r="U29" s="30"/>
      <c r="V29" s="30"/>
      <c r="W29" s="30"/>
      <c r="X29" s="30"/>
      <c r="Y29" s="30"/>
      <c r="Z29" s="30"/>
      <c r="AA29" s="30"/>
      <c r="AB29" s="30"/>
      <c r="AC29" s="30"/>
      <c r="AD29" s="30"/>
      <c r="AE29" s="30"/>
      <c r="AF29" s="30"/>
      <c r="AG29" s="30"/>
    </row>
    <row r="30" spans="1:33" ht="122.25" customHeight="1" thickTop="1" thickBot="1" x14ac:dyDescent="0.35">
      <c r="A30" s="384" t="s">
        <v>182</v>
      </c>
      <c r="B30" s="347" t="str">
        <f>'Mapa final'!B13</f>
        <v>GBG_02</v>
      </c>
      <c r="C30"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30" s="348"/>
      <c r="E30" s="350"/>
      <c r="F30" s="345" t="str">
        <f t="shared" ref="F30:M30" si="6">IFERROR(IF($E30="","No",IF($E30="No","No"," "))," ")</f>
        <v>No</v>
      </c>
      <c r="G30" s="345" t="str">
        <f t="shared" si="6"/>
        <v>No</v>
      </c>
      <c r="H30" s="345" t="str">
        <f t="shared" si="6"/>
        <v>No</v>
      </c>
      <c r="I30" s="345" t="str">
        <f t="shared" si="6"/>
        <v>No</v>
      </c>
      <c r="J30" s="345" t="str">
        <f t="shared" si="6"/>
        <v>No</v>
      </c>
      <c r="K30" s="345" t="str">
        <f t="shared" si="6"/>
        <v>No</v>
      </c>
      <c r="L30" s="345" t="str">
        <f t="shared" si="6"/>
        <v>No</v>
      </c>
      <c r="M30" s="345" t="str">
        <f t="shared" si="6"/>
        <v>No</v>
      </c>
      <c r="N30" s="30"/>
      <c r="O30" s="30"/>
      <c r="P30" s="30"/>
      <c r="Q30" s="30"/>
      <c r="R30" s="30"/>
      <c r="S30" s="30"/>
      <c r="T30" s="30"/>
      <c r="U30" s="30"/>
      <c r="V30" s="30"/>
      <c r="W30" s="30"/>
      <c r="X30" s="30"/>
      <c r="Y30" s="30"/>
      <c r="Z30" s="30"/>
      <c r="AA30" s="30"/>
      <c r="AB30" s="30"/>
      <c r="AC30" s="30"/>
      <c r="AD30" s="30"/>
      <c r="AE30" s="30"/>
      <c r="AF30" s="30"/>
      <c r="AG30" s="30"/>
    </row>
    <row r="31" spans="1:33" ht="122.25" customHeight="1" thickTop="1" thickBot="1" x14ac:dyDescent="0.35">
      <c r="A31" s="346"/>
      <c r="B31" s="346"/>
      <c r="C31" s="349"/>
      <c r="D31" s="349"/>
      <c r="E31" s="346"/>
      <c r="F31" s="346"/>
      <c r="G31" s="346"/>
      <c r="H31" s="346"/>
      <c r="I31" s="346"/>
      <c r="J31" s="346"/>
      <c r="K31" s="346"/>
      <c r="L31" s="346"/>
      <c r="M31" s="346"/>
      <c r="N31" s="30"/>
      <c r="O31" s="30"/>
      <c r="P31" s="30"/>
      <c r="Q31" s="30"/>
      <c r="R31" s="30"/>
      <c r="S31" s="30"/>
      <c r="T31" s="30"/>
      <c r="U31" s="30"/>
      <c r="V31" s="30"/>
      <c r="W31" s="30"/>
      <c r="X31" s="30"/>
      <c r="Y31" s="30"/>
      <c r="Z31" s="30"/>
      <c r="AA31" s="30"/>
      <c r="AB31" s="30"/>
      <c r="AC31" s="30"/>
      <c r="AD31" s="30"/>
      <c r="AE31" s="30"/>
      <c r="AF31" s="30"/>
      <c r="AG31" s="30"/>
    </row>
    <row r="32" spans="1:33" ht="122.25" customHeight="1" thickTop="1" thickBot="1" x14ac:dyDescent="0.35">
      <c r="A32" s="346"/>
      <c r="B32" s="346"/>
      <c r="C32" s="349"/>
      <c r="D32" s="349"/>
      <c r="E32" s="346"/>
      <c r="F32" s="346"/>
      <c r="G32" s="346"/>
      <c r="H32" s="346"/>
      <c r="I32" s="346"/>
      <c r="J32" s="346"/>
      <c r="K32" s="346"/>
      <c r="L32" s="346"/>
      <c r="M32" s="346"/>
      <c r="N32" s="30"/>
      <c r="O32" s="30"/>
      <c r="P32" s="30"/>
      <c r="Q32" s="30"/>
      <c r="R32" s="30"/>
      <c r="S32" s="30"/>
      <c r="T32" s="30"/>
      <c r="U32" s="30"/>
      <c r="V32" s="30"/>
      <c r="W32" s="30"/>
      <c r="X32" s="30"/>
      <c r="Y32" s="30"/>
      <c r="Z32" s="30"/>
      <c r="AA32" s="30"/>
      <c r="AB32" s="30"/>
      <c r="AC32" s="30"/>
      <c r="AD32" s="30"/>
      <c r="AE32" s="30"/>
      <c r="AF32" s="30"/>
      <c r="AG32" s="30"/>
    </row>
    <row r="33" spans="1:33" ht="122.25" customHeight="1" thickTop="1" thickBot="1" x14ac:dyDescent="0.35">
      <c r="A33" s="384" t="s">
        <v>183</v>
      </c>
      <c r="B33" s="347" t="str">
        <f>'Mapa final'!B13</f>
        <v>GBG_02</v>
      </c>
      <c r="C33"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33" s="348"/>
      <c r="E33" s="350"/>
      <c r="F33" s="345" t="str">
        <f t="shared" ref="F33:M33" si="7">IFERROR(IF($E33="","No",IF($E33="No","No"," "))," ")</f>
        <v>No</v>
      </c>
      <c r="G33" s="345" t="str">
        <f t="shared" si="7"/>
        <v>No</v>
      </c>
      <c r="H33" s="345" t="str">
        <f t="shared" si="7"/>
        <v>No</v>
      </c>
      <c r="I33" s="345" t="str">
        <f t="shared" si="7"/>
        <v>No</v>
      </c>
      <c r="J33" s="345" t="str">
        <f t="shared" si="7"/>
        <v>No</v>
      </c>
      <c r="K33" s="345" t="str">
        <f t="shared" si="7"/>
        <v>No</v>
      </c>
      <c r="L33" s="345" t="str">
        <f t="shared" si="7"/>
        <v>No</v>
      </c>
      <c r="M33" s="345" t="str">
        <f t="shared" si="7"/>
        <v>No</v>
      </c>
      <c r="N33" s="30"/>
      <c r="O33" s="30"/>
      <c r="P33" s="30"/>
      <c r="Q33" s="30"/>
      <c r="R33" s="30"/>
      <c r="S33" s="30"/>
      <c r="T33" s="30"/>
      <c r="U33" s="30"/>
      <c r="V33" s="30"/>
      <c r="W33" s="30"/>
      <c r="X33" s="30"/>
      <c r="Y33" s="30"/>
      <c r="Z33" s="30"/>
      <c r="AA33" s="30"/>
      <c r="AB33" s="30"/>
      <c r="AC33" s="30"/>
      <c r="AD33" s="30"/>
      <c r="AE33" s="30"/>
      <c r="AF33" s="30"/>
      <c r="AG33" s="30"/>
    </row>
    <row r="34" spans="1:33" ht="122.25" customHeight="1" thickTop="1" thickBot="1" x14ac:dyDescent="0.35">
      <c r="A34" s="346"/>
      <c r="B34" s="346"/>
      <c r="C34" s="349"/>
      <c r="D34" s="349"/>
      <c r="E34" s="346"/>
      <c r="F34" s="346"/>
      <c r="G34" s="346"/>
      <c r="H34" s="346"/>
      <c r="I34" s="346"/>
      <c r="J34" s="346"/>
      <c r="K34" s="346"/>
      <c r="L34" s="346"/>
      <c r="M34" s="346"/>
      <c r="N34" s="30"/>
      <c r="O34" s="30"/>
      <c r="P34" s="30"/>
      <c r="Q34" s="30"/>
      <c r="R34" s="30"/>
      <c r="S34" s="30"/>
      <c r="T34" s="30"/>
      <c r="U34" s="30"/>
      <c r="V34" s="30"/>
      <c r="W34" s="30"/>
      <c r="X34" s="30"/>
      <c r="Y34" s="30"/>
      <c r="Z34" s="30"/>
      <c r="AA34" s="30"/>
      <c r="AB34" s="30"/>
      <c r="AC34" s="30"/>
      <c r="AD34" s="30"/>
      <c r="AE34" s="30"/>
      <c r="AF34" s="30"/>
      <c r="AG34" s="30"/>
    </row>
    <row r="35" spans="1:33" ht="122.25" customHeight="1" thickTop="1" thickBot="1" x14ac:dyDescent="0.35">
      <c r="A35" s="346"/>
      <c r="B35" s="346"/>
      <c r="C35" s="349"/>
      <c r="D35" s="349"/>
      <c r="E35" s="346"/>
      <c r="F35" s="346"/>
      <c r="G35" s="346"/>
      <c r="H35" s="346"/>
      <c r="I35" s="346"/>
      <c r="J35" s="346"/>
      <c r="K35" s="346"/>
      <c r="L35" s="346"/>
      <c r="M35" s="346"/>
      <c r="N35" s="30"/>
      <c r="O35" s="30"/>
      <c r="P35" s="30"/>
      <c r="Q35" s="30"/>
      <c r="R35" s="30"/>
      <c r="S35" s="30"/>
      <c r="T35" s="30"/>
      <c r="U35" s="30"/>
      <c r="V35" s="30"/>
      <c r="W35" s="30"/>
      <c r="X35" s="30"/>
      <c r="Y35" s="30"/>
      <c r="Z35" s="30"/>
      <c r="AA35" s="30"/>
      <c r="AB35" s="30"/>
      <c r="AC35" s="30"/>
      <c r="AD35" s="30"/>
      <c r="AE35" s="30"/>
      <c r="AF35" s="30"/>
      <c r="AG35" s="30"/>
    </row>
    <row r="36" spans="1:33" ht="122.25" customHeight="1" thickTop="1" thickBot="1" x14ac:dyDescent="0.35">
      <c r="A36" s="384" t="s">
        <v>184</v>
      </c>
      <c r="B36" s="347" t="str">
        <f>'Mapa final'!B13</f>
        <v>GBG_02</v>
      </c>
      <c r="C36"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36" s="348"/>
      <c r="E36" s="350"/>
      <c r="F36" s="345" t="str">
        <f t="shared" ref="F36:M36" si="8">IFERROR(IF($E36="","No",IF($E36="No","No"," "))," ")</f>
        <v>No</v>
      </c>
      <c r="G36" s="345" t="str">
        <f t="shared" si="8"/>
        <v>No</v>
      </c>
      <c r="H36" s="345" t="str">
        <f t="shared" si="8"/>
        <v>No</v>
      </c>
      <c r="I36" s="345" t="str">
        <f t="shared" si="8"/>
        <v>No</v>
      </c>
      <c r="J36" s="345" t="str">
        <f t="shared" si="8"/>
        <v>No</v>
      </c>
      <c r="K36" s="345" t="str">
        <f t="shared" si="8"/>
        <v>No</v>
      </c>
      <c r="L36" s="345" t="str">
        <f t="shared" si="8"/>
        <v>No</v>
      </c>
      <c r="M36" s="345" t="str">
        <f t="shared" si="8"/>
        <v>No</v>
      </c>
      <c r="N36" s="30"/>
      <c r="O36" s="30"/>
      <c r="P36" s="30"/>
      <c r="Q36" s="30"/>
      <c r="R36" s="30"/>
      <c r="S36" s="30"/>
      <c r="T36" s="30"/>
      <c r="U36" s="30"/>
      <c r="V36" s="30"/>
      <c r="W36" s="30"/>
      <c r="X36" s="30"/>
      <c r="Y36" s="30"/>
      <c r="Z36" s="30"/>
      <c r="AA36" s="30"/>
      <c r="AB36" s="30"/>
      <c r="AC36" s="30"/>
      <c r="AD36" s="30"/>
      <c r="AE36" s="30"/>
      <c r="AF36" s="30"/>
      <c r="AG36" s="30"/>
    </row>
    <row r="37" spans="1:33" ht="122.25" customHeight="1" thickTop="1" thickBot="1" x14ac:dyDescent="0.35">
      <c r="A37" s="346"/>
      <c r="B37" s="346"/>
      <c r="C37" s="349"/>
      <c r="D37" s="349"/>
      <c r="E37" s="346"/>
      <c r="F37" s="346"/>
      <c r="G37" s="346"/>
      <c r="H37" s="346"/>
      <c r="I37" s="346"/>
      <c r="J37" s="346"/>
      <c r="K37" s="346"/>
      <c r="L37" s="346"/>
      <c r="M37" s="346"/>
      <c r="N37" s="30"/>
      <c r="O37" s="30"/>
      <c r="P37" s="30"/>
      <c r="Q37" s="30"/>
      <c r="R37" s="30"/>
      <c r="S37" s="30"/>
      <c r="T37" s="30"/>
      <c r="U37" s="30"/>
      <c r="V37" s="30"/>
      <c r="W37" s="30"/>
      <c r="X37" s="30"/>
      <c r="Y37" s="30"/>
      <c r="Z37" s="30"/>
      <c r="AA37" s="30"/>
      <c r="AB37" s="30"/>
      <c r="AC37" s="30"/>
      <c r="AD37" s="30"/>
      <c r="AE37" s="30"/>
      <c r="AF37" s="30"/>
      <c r="AG37" s="30"/>
    </row>
    <row r="38" spans="1:33" ht="122.25" customHeight="1" thickTop="1" thickBot="1" x14ac:dyDescent="0.35">
      <c r="A38" s="346"/>
      <c r="B38" s="346"/>
      <c r="C38" s="349"/>
      <c r="D38" s="349"/>
      <c r="E38" s="346"/>
      <c r="F38" s="346"/>
      <c r="G38" s="346"/>
      <c r="H38" s="346"/>
      <c r="I38" s="346"/>
      <c r="J38" s="346"/>
      <c r="K38" s="346"/>
      <c r="L38" s="346"/>
      <c r="M38" s="346"/>
      <c r="N38" s="30"/>
      <c r="O38" s="30"/>
      <c r="P38" s="30"/>
      <c r="Q38" s="30"/>
      <c r="R38" s="30"/>
      <c r="S38" s="30"/>
      <c r="T38" s="30"/>
      <c r="U38" s="30"/>
      <c r="V38" s="30"/>
      <c r="W38" s="30"/>
      <c r="X38" s="30"/>
      <c r="Y38" s="30"/>
      <c r="Z38" s="30"/>
      <c r="AA38" s="30"/>
      <c r="AB38" s="30"/>
      <c r="AC38" s="30"/>
      <c r="AD38" s="30"/>
      <c r="AE38" s="30"/>
      <c r="AF38" s="30"/>
      <c r="AG38" s="30"/>
    </row>
    <row r="39" spans="1:33" ht="122.25" customHeight="1" thickTop="1" thickBot="1" x14ac:dyDescent="0.35">
      <c r="A39" s="384" t="s">
        <v>185</v>
      </c>
      <c r="B39" s="347" t="str">
        <f>'Mapa final'!B13</f>
        <v>GBG_02</v>
      </c>
      <c r="C39"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39" s="348"/>
      <c r="E39" s="350"/>
      <c r="F39" s="345" t="str">
        <f t="shared" ref="F39:M39" si="9">IFERROR(IF($E39="","No",IF($E39="No","No"," "))," ")</f>
        <v>No</v>
      </c>
      <c r="G39" s="345" t="str">
        <f t="shared" si="9"/>
        <v>No</v>
      </c>
      <c r="H39" s="345" t="str">
        <f t="shared" si="9"/>
        <v>No</v>
      </c>
      <c r="I39" s="345" t="str">
        <f t="shared" si="9"/>
        <v>No</v>
      </c>
      <c r="J39" s="345" t="str">
        <f t="shared" si="9"/>
        <v>No</v>
      </c>
      <c r="K39" s="345" t="str">
        <f t="shared" si="9"/>
        <v>No</v>
      </c>
      <c r="L39" s="345" t="str">
        <f t="shared" si="9"/>
        <v>No</v>
      </c>
      <c r="M39" s="345" t="str">
        <f t="shared" si="9"/>
        <v>No</v>
      </c>
      <c r="N39" s="30"/>
      <c r="O39" s="30"/>
      <c r="P39" s="30"/>
      <c r="Q39" s="30"/>
      <c r="R39" s="30"/>
      <c r="S39" s="30"/>
      <c r="T39" s="30"/>
      <c r="U39" s="30"/>
      <c r="V39" s="30"/>
      <c r="W39" s="30"/>
      <c r="X39" s="30"/>
      <c r="Y39" s="30"/>
      <c r="Z39" s="30"/>
      <c r="AA39" s="30"/>
      <c r="AB39" s="30"/>
      <c r="AC39" s="30"/>
      <c r="AD39" s="30"/>
      <c r="AE39" s="30"/>
      <c r="AF39" s="30"/>
      <c r="AG39" s="30"/>
    </row>
    <row r="40" spans="1:33" ht="122.25" customHeight="1" thickTop="1" thickBot="1" x14ac:dyDescent="0.35">
      <c r="A40" s="346"/>
      <c r="B40" s="346"/>
      <c r="C40" s="349"/>
      <c r="D40" s="349"/>
      <c r="E40" s="346"/>
      <c r="F40" s="346"/>
      <c r="G40" s="346"/>
      <c r="H40" s="346"/>
      <c r="I40" s="346"/>
      <c r="J40" s="346"/>
      <c r="K40" s="346"/>
      <c r="L40" s="346"/>
      <c r="M40" s="346"/>
      <c r="N40" s="30"/>
      <c r="O40" s="30"/>
      <c r="P40" s="30"/>
      <c r="Q40" s="30"/>
      <c r="R40" s="30"/>
      <c r="S40" s="30"/>
      <c r="T40" s="30"/>
      <c r="U40" s="30"/>
      <c r="V40" s="30"/>
      <c r="W40" s="30"/>
      <c r="X40" s="30"/>
      <c r="Y40" s="30"/>
      <c r="Z40" s="30"/>
      <c r="AA40" s="30"/>
      <c r="AB40" s="30"/>
      <c r="AC40" s="30"/>
      <c r="AD40" s="30"/>
      <c r="AE40" s="30"/>
      <c r="AF40" s="30"/>
      <c r="AG40" s="30"/>
    </row>
    <row r="41" spans="1:33" ht="122.25" customHeight="1" thickTop="1" thickBot="1" x14ac:dyDescent="0.35">
      <c r="A41" s="346"/>
      <c r="B41" s="346"/>
      <c r="C41" s="349"/>
      <c r="D41" s="349"/>
      <c r="E41" s="346"/>
      <c r="F41" s="346"/>
      <c r="G41" s="346"/>
      <c r="H41" s="346"/>
      <c r="I41" s="346"/>
      <c r="J41" s="346"/>
      <c r="K41" s="346"/>
      <c r="L41" s="346"/>
      <c r="M41" s="346"/>
      <c r="N41" s="30"/>
      <c r="O41" s="30"/>
      <c r="P41" s="30"/>
      <c r="Q41" s="30"/>
      <c r="R41" s="30"/>
      <c r="S41" s="30"/>
      <c r="T41" s="30"/>
      <c r="U41" s="30"/>
      <c r="V41" s="30"/>
      <c r="W41" s="30"/>
      <c r="X41" s="30"/>
      <c r="Y41" s="30"/>
      <c r="Z41" s="30"/>
      <c r="AA41" s="30"/>
      <c r="AB41" s="30"/>
      <c r="AC41" s="30"/>
      <c r="AD41" s="30"/>
      <c r="AE41" s="30"/>
      <c r="AF41" s="30"/>
      <c r="AG41" s="30"/>
    </row>
    <row r="42" spans="1:33" ht="122.25" customHeight="1" thickTop="1" thickBot="1" x14ac:dyDescent="0.35">
      <c r="A42" s="384" t="s">
        <v>186</v>
      </c>
      <c r="B42" s="347" t="str">
        <f>'Mapa final'!B13</f>
        <v>GBG_02</v>
      </c>
      <c r="C42"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42" s="348"/>
      <c r="E42" s="350"/>
      <c r="F42" s="345" t="str">
        <f t="shared" ref="F42:M42" si="10">IFERROR(IF($E42="","No",IF($E42="No","No"," "))," ")</f>
        <v>No</v>
      </c>
      <c r="G42" s="345" t="str">
        <f t="shared" si="10"/>
        <v>No</v>
      </c>
      <c r="H42" s="345" t="str">
        <f t="shared" si="10"/>
        <v>No</v>
      </c>
      <c r="I42" s="345" t="str">
        <f t="shared" si="10"/>
        <v>No</v>
      </c>
      <c r="J42" s="345" t="str">
        <f t="shared" si="10"/>
        <v>No</v>
      </c>
      <c r="K42" s="345" t="str">
        <f t="shared" si="10"/>
        <v>No</v>
      </c>
      <c r="L42" s="345" t="str">
        <f t="shared" si="10"/>
        <v>No</v>
      </c>
      <c r="M42" s="345" t="str">
        <f t="shared" si="10"/>
        <v>No</v>
      </c>
      <c r="N42" s="19"/>
      <c r="O42" s="19"/>
      <c r="P42" s="19"/>
      <c r="Q42" s="19"/>
      <c r="R42" s="19"/>
      <c r="S42" s="19"/>
      <c r="T42" s="19"/>
      <c r="U42" s="19"/>
      <c r="V42" s="19"/>
      <c r="W42" s="19"/>
      <c r="X42" s="19"/>
      <c r="Y42" s="19"/>
      <c r="Z42" s="19"/>
      <c r="AA42" s="19"/>
      <c r="AB42" s="19"/>
      <c r="AC42" s="19"/>
      <c r="AD42" s="19"/>
      <c r="AE42" s="19"/>
      <c r="AF42" s="19"/>
      <c r="AG42" s="19"/>
    </row>
    <row r="43" spans="1:33" ht="122.25" customHeight="1" thickTop="1" thickBot="1" x14ac:dyDescent="0.35">
      <c r="A43" s="346"/>
      <c r="B43" s="346"/>
      <c r="C43" s="349"/>
      <c r="D43" s="349"/>
      <c r="E43" s="346"/>
      <c r="F43" s="346"/>
      <c r="G43" s="346"/>
      <c r="H43" s="346"/>
      <c r="I43" s="346"/>
      <c r="J43" s="346"/>
      <c r="K43" s="346"/>
      <c r="L43" s="346"/>
      <c r="M43" s="346"/>
      <c r="N43" s="19"/>
      <c r="O43" s="19"/>
      <c r="P43" s="19"/>
      <c r="Q43" s="19"/>
      <c r="R43" s="19"/>
      <c r="S43" s="19"/>
      <c r="T43" s="19"/>
      <c r="U43" s="19"/>
      <c r="V43" s="19"/>
      <c r="W43" s="19"/>
      <c r="X43" s="19"/>
      <c r="Y43" s="19"/>
      <c r="Z43" s="19"/>
      <c r="AA43" s="19"/>
      <c r="AB43" s="19"/>
      <c r="AC43" s="19"/>
      <c r="AD43" s="19"/>
      <c r="AE43" s="19"/>
      <c r="AF43" s="19"/>
      <c r="AG43" s="19"/>
    </row>
    <row r="44" spans="1:33" ht="122.25" customHeight="1" thickTop="1" thickBot="1" x14ac:dyDescent="0.35">
      <c r="A44" s="346"/>
      <c r="B44" s="346"/>
      <c r="C44" s="349"/>
      <c r="D44" s="349"/>
      <c r="E44" s="346"/>
      <c r="F44" s="346"/>
      <c r="G44" s="346"/>
      <c r="H44" s="346"/>
      <c r="I44" s="346"/>
      <c r="J44" s="346"/>
      <c r="K44" s="346"/>
      <c r="L44" s="346"/>
      <c r="M44" s="346"/>
      <c r="N44" s="19"/>
      <c r="O44" s="19"/>
      <c r="P44" s="19"/>
      <c r="Q44" s="19"/>
      <c r="R44" s="19"/>
      <c r="S44" s="19"/>
      <c r="T44" s="19"/>
      <c r="U44" s="19"/>
      <c r="V44" s="19"/>
      <c r="W44" s="19"/>
      <c r="X44" s="19"/>
      <c r="Y44" s="19"/>
      <c r="Z44" s="19"/>
      <c r="AA44" s="19"/>
      <c r="AB44" s="19"/>
      <c r="AC44" s="19"/>
      <c r="AD44" s="19"/>
      <c r="AE44" s="19"/>
      <c r="AF44" s="19"/>
      <c r="AG44" s="19"/>
    </row>
    <row r="45" spans="1:33" ht="122.25" customHeight="1" thickTop="1" thickBot="1" x14ac:dyDescent="0.35">
      <c r="A45" s="384" t="s">
        <v>187</v>
      </c>
      <c r="B45" s="347" t="str">
        <f>'Mapa final'!B13</f>
        <v>GBG_02</v>
      </c>
      <c r="C45" s="348" t="str">
        <f>'Mapa final'!H13</f>
        <v>Posibilidad de afectación económica y reputacional por multas y sanciones, debido a la vinculación de personas naturales y/o jurídicas, sin considerar los lineamientos contemplados relacionados con conflictos de interés. (Política de Integridad).</v>
      </c>
      <c r="D45" s="348"/>
      <c r="E45" s="350"/>
      <c r="F45" s="345" t="str">
        <f t="shared" ref="F45:M45" si="11">IFERROR(IF($E45="","No",IF($E45="No","No"," "))," ")</f>
        <v>No</v>
      </c>
      <c r="G45" s="345" t="str">
        <f t="shared" si="11"/>
        <v>No</v>
      </c>
      <c r="H45" s="345" t="str">
        <f t="shared" si="11"/>
        <v>No</v>
      </c>
      <c r="I45" s="345" t="str">
        <f t="shared" si="11"/>
        <v>No</v>
      </c>
      <c r="J45" s="345" t="str">
        <f t="shared" si="11"/>
        <v>No</v>
      </c>
      <c r="K45" s="345" t="str">
        <f t="shared" si="11"/>
        <v>No</v>
      </c>
      <c r="L45" s="345" t="str">
        <f t="shared" si="11"/>
        <v>No</v>
      </c>
      <c r="M45" s="345" t="str">
        <f t="shared" si="11"/>
        <v>No</v>
      </c>
      <c r="N45" s="19"/>
      <c r="O45" s="19"/>
      <c r="P45" s="19"/>
      <c r="Q45" s="19"/>
      <c r="R45" s="19"/>
      <c r="S45" s="19"/>
      <c r="T45" s="19"/>
      <c r="U45" s="19"/>
      <c r="V45" s="19"/>
      <c r="W45" s="19"/>
      <c r="X45" s="19"/>
      <c r="Y45" s="19"/>
      <c r="Z45" s="19"/>
      <c r="AA45" s="19"/>
      <c r="AB45" s="19"/>
      <c r="AC45" s="19"/>
      <c r="AD45" s="19"/>
      <c r="AE45" s="19"/>
      <c r="AF45" s="19"/>
      <c r="AG45" s="19"/>
    </row>
    <row r="46" spans="1:33" ht="122.25" customHeight="1" thickTop="1" thickBot="1" x14ac:dyDescent="0.35">
      <c r="A46" s="346"/>
      <c r="B46" s="346"/>
      <c r="C46" s="349"/>
      <c r="D46" s="349"/>
      <c r="E46" s="346"/>
      <c r="F46" s="346"/>
      <c r="G46" s="346"/>
      <c r="H46" s="346"/>
      <c r="I46" s="346"/>
      <c r="J46" s="346"/>
      <c r="K46" s="346"/>
      <c r="L46" s="346"/>
      <c r="M46" s="346"/>
      <c r="N46" s="19"/>
      <c r="O46" s="19"/>
      <c r="P46" s="19"/>
      <c r="Q46" s="19"/>
      <c r="R46" s="19"/>
      <c r="S46" s="19"/>
      <c r="T46" s="19"/>
      <c r="U46" s="19"/>
      <c r="V46" s="19"/>
      <c r="W46" s="19"/>
      <c r="X46" s="19"/>
      <c r="Y46" s="19"/>
      <c r="Z46" s="19"/>
      <c r="AA46" s="19"/>
      <c r="AB46" s="19"/>
      <c r="AC46" s="19"/>
      <c r="AD46" s="19"/>
      <c r="AE46" s="19"/>
      <c r="AF46" s="19"/>
      <c r="AG46" s="19"/>
    </row>
    <row r="47" spans="1:33" ht="122.25" customHeight="1" thickTop="1" thickBot="1" x14ac:dyDescent="0.35">
      <c r="A47" s="346"/>
      <c r="B47" s="346"/>
      <c r="C47" s="349"/>
      <c r="D47" s="349"/>
      <c r="E47" s="346"/>
      <c r="F47" s="346"/>
      <c r="G47" s="346"/>
      <c r="H47" s="346"/>
      <c r="I47" s="346"/>
      <c r="J47" s="346"/>
      <c r="K47" s="346"/>
      <c r="L47" s="346"/>
      <c r="M47" s="346"/>
      <c r="N47" s="19"/>
      <c r="O47" s="19"/>
      <c r="P47" s="19"/>
      <c r="Q47" s="19"/>
      <c r="R47" s="19"/>
      <c r="S47" s="19"/>
      <c r="T47" s="19"/>
      <c r="U47" s="19"/>
      <c r="V47" s="19"/>
      <c r="W47" s="19"/>
      <c r="X47" s="19"/>
      <c r="Y47" s="19"/>
      <c r="Z47" s="19"/>
      <c r="AA47" s="19"/>
      <c r="AB47" s="19"/>
      <c r="AC47" s="19"/>
      <c r="AD47" s="19"/>
      <c r="AE47" s="19"/>
      <c r="AF47" s="19"/>
      <c r="AG47" s="19"/>
    </row>
    <row r="48" spans="1:33" ht="16.5" customHeight="1" thickTop="1" x14ac:dyDescent="0.3">
      <c r="A48" s="18"/>
      <c r="B48" s="18"/>
      <c r="C48" s="191"/>
      <c r="D48" s="191"/>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row>
    <row r="49" spans="1:33" ht="16.5" customHeight="1" x14ac:dyDescent="0.3">
      <c r="A49" s="18"/>
      <c r="B49" s="18"/>
      <c r="C49" s="191"/>
      <c r="D49" s="191"/>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row>
    <row r="50" spans="1:33" ht="16.5" customHeight="1" x14ac:dyDescent="0.3">
      <c r="A50" s="18"/>
      <c r="B50" s="18"/>
      <c r="C50" s="191"/>
      <c r="D50" s="191"/>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row>
    <row r="51" spans="1:33" ht="16.5" customHeight="1" x14ac:dyDescent="0.3">
      <c r="A51" s="18"/>
      <c r="B51" s="18"/>
      <c r="C51" s="191"/>
      <c r="D51" s="191"/>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row>
    <row r="52" spans="1:33" ht="16.5" customHeight="1" x14ac:dyDescent="0.3">
      <c r="A52" s="18"/>
      <c r="B52" s="18"/>
      <c r="C52" s="191"/>
      <c r="D52" s="191"/>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row>
    <row r="53" spans="1:33" ht="16.5" customHeight="1" x14ac:dyDescent="0.3">
      <c r="A53" s="18"/>
      <c r="B53" s="18"/>
      <c r="C53" s="191"/>
      <c r="D53" s="191"/>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row>
    <row r="54" spans="1:33" ht="16.5" customHeight="1" x14ac:dyDescent="0.3">
      <c r="A54" s="18"/>
      <c r="B54" s="18"/>
      <c r="C54" s="191"/>
      <c r="D54" s="191"/>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row>
    <row r="55" spans="1:33" ht="16.5" customHeight="1" x14ac:dyDescent="0.3">
      <c r="A55" s="18"/>
      <c r="B55" s="18"/>
      <c r="C55" s="191"/>
      <c r="D55" s="191"/>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row>
    <row r="56" spans="1:33" ht="16.5" customHeight="1" x14ac:dyDescent="0.3">
      <c r="A56" s="18"/>
      <c r="B56" s="18"/>
      <c r="C56" s="191"/>
      <c r="D56" s="191"/>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row>
    <row r="57" spans="1:33" ht="16.5" customHeight="1" x14ac:dyDescent="0.3">
      <c r="A57" s="18"/>
      <c r="B57" s="18"/>
      <c r="C57" s="191"/>
      <c r="D57" s="191"/>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row>
    <row r="58" spans="1:33" ht="16.5" customHeight="1" x14ac:dyDescent="0.3">
      <c r="A58" s="18"/>
      <c r="B58" s="18"/>
      <c r="C58" s="191"/>
      <c r="D58" s="191"/>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row>
    <row r="59" spans="1:33" ht="16.5" customHeight="1" x14ac:dyDescent="0.3">
      <c r="A59" s="18"/>
      <c r="B59" s="18"/>
      <c r="C59" s="191"/>
      <c r="D59" s="191"/>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row>
    <row r="60" spans="1:33" ht="16.5" customHeight="1" x14ac:dyDescent="0.3">
      <c r="A60" s="18"/>
      <c r="B60" s="18"/>
      <c r="C60" s="191"/>
      <c r="D60" s="191"/>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row>
    <row r="61" spans="1:33" ht="16.5" customHeight="1" x14ac:dyDescent="0.3">
      <c r="A61" s="18"/>
      <c r="B61" s="18"/>
      <c r="C61" s="191"/>
      <c r="D61" s="191"/>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row>
    <row r="62" spans="1:33" ht="16.5" customHeight="1" x14ac:dyDescent="0.3">
      <c r="A62" s="18"/>
      <c r="B62" s="18"/>
      <c r="C62" s="191"/>
      <c r="D62" s="191"/>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row>
    <row r="63" spans="1:33" ht="16.5" customHeight="1" x14ac:dyDescent="0.3">
      <c r="A63" s="18"/>
      <c r="B63" s="18"/>
      <c r="C63" s="191"/>
      <c r="D63" s="191"/>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row>
    <row r="64" spans="1:33" ht="16.5" customHeight="1" x14ac:dyDescent="0.3">
      <c r="A64" s="18"/>
      <c r="B64" s="18"/>
      <c r="C64" s="191"/>
      <c r="D64" s="191"/>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row>
    <row r="65" spans="1:33" ht="16.5" customHeight="1" x14ac:dyDescent="0.3">
      <c r="A65" s="18"/>
      <c r="B65" s="18"/>
      <c r="C65" s="191"/>
      <c r="D65" s="191"/>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row>
    <row r="66" spans="1:33" ht="16.5" customHeight="1" x14ac:dyDescent="0.3">
      <c r="A66" s="18"/>
      <c r="B66" s="18"/>
      <c r="C66" s="191"/>
      <c r="D66" s="191"/>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row>
    <row r="67" spans="1:33" ht="16.5" customHeight="1" x14ac:dyDescent="0.3">
      <c r="A67" s="18"/>
      <c r="B67" s="18"/>
      <c r="C67" s="191"/>
      <c r="D67" s="191"/>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row>
    <row r="68" spans="1:33" ht="16.5" customHeight="1" x14ac:dyDescent="0.3">
      <c r="A68" s="18"/>
      <c r="B68" s="18"/>
      <c r="C68" s="191"/>
      <c r="D68" s="191"/>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row>
    <row r="69" spans="1:33" ht="16.5" customHeight="1" x14ac:dyDescent="0.3">
      <c r="A69" s="18"/>
      <c r="B69" s="18"/>
      <c r="C69" s="191"/>
      <c r="D69" s="191"/>
      <c r="E69" s="18"/>
      <c r="F69" s="18"/>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row>
    <row r="70" spans="1:33" ht="16.5" customHeight="1" x14ac:dyDescent="0.3">
      <c r="A70" s="18"/>
      <c r="B70" s="18"/>
      <c r="C70" s="191"/>
      <c r="D70" s="191"/>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row>
    <row r="71" spans="1:33" ht="16.5" customHeight="1" x14ac:dyDescent="0.3">
      <c r="A71" s="18"/>
      <c r="B71" s="18"/>
      <c r="C71" s="191"/>
      <c r="D71" s="191"/>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row>
    <row r="72" spans="1:33" ht="16.5" customHeight="1" x14ac:dyDescent="0.3">
      <c r="A72" s="18"/>
      <c r="B72" s="18"/>
      <c r="C72" s="191"/>
      <c r="D72" s="191"/>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row>
    <row r="73" spans="1:33" ht="16.5" customHeight="1" x14ac:dyDescent="0.3">
      <c r="A73" s="18"/>
      <c r="B73" s="18"/>
      <c r="C73" s="191"/>
      <c r="D73" s="191"/>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row>
    <row r="74" spans="1:33" ht="16.5" customHeight="1" x14ac:dyDescent="0.3">
      <c r="A74" s="18"/>
      <c r="B74" s="18"/>
      <c r="C74" s="191"/>
      <c r="D74" s="191"/>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row>
    <row r="75" spans="1:33" ht="16.5" customHeight="1" x14ac:dyDescent="0.3">
      <c r="A75" s="18"/>
      <c r="B75" s="18"/>
      <c r="C75" s="191"/>
      <c r="D75" s="191"/>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row>
    <row r="76" spans="1:33" ht="16.5" customHeight="1" x14ac:dyDescent="0.3">
      <c r="A76" s="18"/>
      <c r="B76" s="18"/>
      <c r="C76" s="191"/>
      <c r="D76" s="191"/>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row>
    <row r="77" spans="1:33" ht="16.5" customHeight="1" x14ac:dyDescent="0.3">
      <c r="A77" s="18"/>
      <c r="B77" s="18"/>
      <c r="C77" s="191"/>
      <c r="D77" s="191"/>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row>
    <row r="78" spans="1:33" ht="16.5" customHeight="1" x14ac:dyDescent="0.3">
      <c r="A78" s="18"/>
      <c r="B78" s="18"/>
      <c r="C78" s="191"/>
      <c r="D78" s="191"/>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row>
    <row r="79" spans="1:33" ht="16.5" customHeight="1" x14ac:dyDescent="0.3">
      <c r="A79" s="18"/>
      <c r="B79" s="18"/>
      <c r="C79" s="191"/>
      <c r="D79" s="191"/>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row>
    <row r="80" spans="1:33" ht="16.5" customHeight="1" x14ac:dyDescent="0.3">
      <c r="A80" s="18"/>
      <c r="B80" s="18"/>
      <c r="C80" s="191"/>
      <c r="D80" s="191"/>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row>
    <row r="81" spans="1:33" ht="16.5" customHeight="1" x14ac:dyDescent="0.3">
      <c r="A81" s="18"/>
      <c r="B81" s="18"/>
      <c r="C81" s="191"/>
      <c r="D81" s="191"/>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row>
    <row r="82" spans="1:33" ht="16.5" customHeight="1" x14ac:dyDescent="0.3">
      <c r="A82" s="18"/>
      <c r="B82" s="18"/>
      <c r="C82" s="191"/>
      <c r="D82" s="191"/>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row>
    <row r="83" spans="1:33" ht="16.5" customHeight="1" x14ac:dyDescent="0.3">
      <c r="A83" s="18"/>
      <c r="B83" s="18"/>
      <c r="C83" s="191"/>
      <c r="D83" s="191"/>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row>
    <row r="84" spans="1:33" ht="16.5" customHeight="1" x14ac:dyDescent="0.3">
      <c r="A84" s="18"/>
      <c r="B84" s="18"/>
      <c r="C84" s="191"/>
      <c r="D84" s="191"/>
      <c r="E84" s="18"/>
      <c r="F84" s="18"/>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row>
    <row r="85" spans="1:33" ht="16.5" customHeight="1" x14ac:dyDescent="0.3">
      <c r="A85" s="18"/>
      <c r="B85" s="18"/>
      <c r="C85" s="191"/>
      <c r="D85" s="191"/>
      <c r="E85" s="18"/>
      <c r="F85" s="18"/>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row>
    <row r="86" spans="1:33" ht="16.5" customHeight="1" x14ac:dyDescent="0.3">
      <c r="A86" s="18"/>
      <c r="B86" s="18"/>
      <c r="C86" s="191"/>
      <c r="D86" s="191"/>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row>
    <row r="87" spans="1:33" ht="16.5" customHeight="1" x14ac:dyDescent="0.3">
      <c r="A87" s="18"/>
      <c r="B87" s="18"/>
      <c r="C87" s="191"/>
      <c r="D87" s="191"/>
      <c r="E87" s="18"/>
      <c r="F87" s="18"/>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row>
    <row r="88" spans="1:33" ht="16.5" customHeight="1" x14ac:dyDescent="0.3">
      <c r="A88" s="18"/>
      <c r="B88" s="18"/>
      <c r="C88" s="191"/>
      <c r="D88" s="191"/>
      <c r="E88" s="18"/>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row>
    <row r="89" spans="1:33" ht="16.5" customHeight="1" x14ac:dyDescent="0.3">
      <c r="A89" s="18"/>
      <c r="B89" s="18"/>
      <c r="C89" s="191"/>
      <c r="D89" s="191"/>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row>
    <row r="90" spans="1:33" ht="16.5" customHeight="1" x14ac:dyDescent="0.3">
      <c r="A90" s="18"/>
      <c r="B90" s="18"/>
      <c r="C90" s="191"/>
      <c r="D90" s="191"/>
      <c r="E90" s="18"/>
      <c r="F90" s="18"/>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row>
    <row r="91" spans="1:33" ht="16.5" customHeight="1" x14ac:dyDescent="0.3">
      <c r="A91" s="18"/>
      <c r="B91" s="18"/>
      <c r="C91" s="191"/>
      <c r="D91" s="191"/>
      <c r="E91" s="18"/>
      <c r="F91" s="18"/>
      <c r="G91" s="18"/>
      <c r="H91" s="18"/>
      <c r="I91" s="18"/>
      <c r="J91" s="18"/>
      <c r="K91" s="18"/>
      <c r="L91" s="18"/>
      <c r="M91" s="18"/>
      <c r="N91" s="18"/>
      <c r="O91" s="18"/>
      <c r="P91" s="18"/>
      <c r="Q91" s="18"/>
      <c r="R91" s="18"/>
      <c r="S91" s="18"/>
      <c r="T91" s="18"/>
      <c r="U91" s="18"/>
      <c r="V91" s="18"/>
      <c r="W91" s="18"/>
      <c r="X91" s="18"/>
      <c r="Y91" s="18"/>
      <c r="Z91" s="18"/>
      <c r="AA91" s="18"/>
      <c r="AB91" s="18"/>
      <c r="AC91" s="18"/>
      <c r="AD91" s="18"/>
      <c r="AE91" s="18"/>
      <c r="AF91" s="18"/>
      <c r="AG91" s="18"/>
    </row>
    <row r="92" spans="1:33" ht="16.5" customHeight="1" x14ac:dyDescent="0.3">
      <c r="A92" s="18"/>
      <c r="B92" s="18"/>
      <c r="C92" s="191"/>
      <c r="D92" s="191"/>
      <c r="E92" s="18"/>
      <c r="F92" s="18"/>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row>
    <row r="93" spans="1:33" ht="16.5" customHeight="1" x14ac:dyDescent="0.3">
      <c r="A93" s="18"/>
      <c r="B93" s="18"/>
      <c r="C93" s="191"/>
      <c r="D93" s="191"/>
      <c r="E93" s="18"/>
      <c r="F93" s="18"/>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row>
    <row r="94" spans="1:33" ht="16.5" customHeight="1" x14ac:dyDescent="0.3">
      <c r="A94" s="18"/>
      <c r="B94" s="18"/>
      <c r="C94" s="191"/>
      <c r="D94" s="191"/>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row>
    <row r="95" spans="1:33" ht="16.5" customHeight="1" x14ac:dyDescent="0.3">
      <c r="A95" s="18"/>
      <c r="B95" s="18"/>
      <c r="C95" s="191"/>
      <c r="D95" s="191"/>
      <c r="E95" s="18"/>
      <c r="F95" s="18"/>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row>
    <row r="96" spans="1:33" ht="16.5" customHeight="1" x14ac:dyDescent="0.3">
      <c r="A96" s="18"/>
      <c r="B96" s="18"/>
      <c r="C96" s="191"/>
      <c r="D96" s="191"/>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row>
    <row r="97" spans="1:33" ht="16.5" customHeight="1" x14ac:dyDescent="0.3">
      <c r="A97" s="18"/>
      <c r="B97" s="18"/>
      <c r="C97" s="191"/>
      <c r="D97" s="191"/>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row>
    <row r="98" spans="1:33" ht="16.5" customHeight="1" x14ac:dyDescent="0.3">
      <c r="A98" s="18"/>
      <c r="B98" s="18"/>
      <c r="C98" s="191"/>
      <c r="D98" s="191"/>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row>
    <row r="99" spans="1:33" ht="16.5" customHeight="1" x14ac:dyDescent="0.3">
      <c r="A99" s="18"/>
      <c r="B99" s="18"/>
      <c r="C99" s="191"/>
      <c r="D99" s="191"/>
      <c r="E99" s="18"/>
      <c r="F99" s="18"/>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row>
    <row r="100" spans="1:33" ht="16.5" customHeight="1" x14ac:dyDescent="0.3">
      <c r="A100" s="18"/>
      <c r="B100" s="18"/>
      <c r="C100" s="191"/>
      <c r="D100" s="191"/>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row>
    <row r="101" spans="1:33" ht="16.5" customHeight="1" x14ac:dyDescent="0.3">
      <c r="A101" s="18"/>
      <c r="B101" s="18"/>
      <c r="C101" s="191"/>
      <c r="D101" s="191"/>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row>
    <row r="102" spans="1:33" ht="16.5" customHeight="1" x14ac:dyDescent="0.3">
      <c r="A102" s="18"/>
      <c r="B102" s="18"/>
      <c r="C102" s="191"/>
      <c r="D102" s="191"/>
      <c r="E102" s="18"/>
      <c r="F102" s="18"/>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row>
    <row r="103" spans="1:33" ht="16.5" customHeight="1" x14ac:dyDescent="0.3">
      <c r="A103" s="18"/>
      <c r="B103" s="18"/>
      <c r="C103" s="191"/>
      <c r="D103" s="191"/>
      <c r="E103" s="18"/>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row>
    <row r="104" spans="1:33" ht="16.5" customHeight="1" x14ac:dyDescent="0.3">
      <c r="A104" s="18"/>
      <c r="B104" s="18"/>
      <c r="C104" s="191"/>
      <c r="D104" s="191"/>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row>
    <row r="105" spans="1:33" ht="16.5" customHeight="1" x14ac:dyDescent="0.3">
      <c r="A105" s="18"/>
      <c r="B105" s="18"/>
      <c r="C105" s="191"/>
      <c r="D105" s="191"/>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16.5" customHeight="1" x14ac:dyDescent="0.3">
      <c r="A106" s="18"/>
      <c r="B106" s="18"/>
      <c r="C106" s="191"/>
      <c r="D106" s="191"/>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row>
    <row r="107" spans="1:33" ht="16.5" customHeight="1" x14ac:dyDescent="0.3">
      <c r="A107" s="18"/>
      <c r="B107" s="18"/>
      <c r="C107" s="191"/>
      <c r="D107" s="191"/>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row>
    <row r="108" spans="1:33" ht="16.5" customHeight="1" x14ac:dyDescent="0.3">
      <c r="A108" s="18"/>
      <c r="B108" s="18"/>
      <c r="C108" s="191"/>
      <c r="D108" s="191"/>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row>
    <row r="109" spans="1:33" ht="16.5" customHeight="1" x14ac:dyDescent="0.3">
      <c r="A109" s="18"/>
      <c r="B109" s="18"/>
      <c r="C109" s="191"/>
      <c r="D109" s="191"/>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row>
    <row r="110" spans="1:33" ht="16.5" customHeight="1" x14ac:dyDescent="0.3">
      <c r="A110" s="18"/>
      <c r="B110" s="18"/>
      <c r="C110" s="191"/>
      <c r="D110" s="191"/>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row>
    <row r="111" spans="1:33" ht="16.5" customHeight="1" x14ac:dyDescent="0.3">
      <c r="A111" s="18"/>
      <c r="B111" s="18"/>
      <c r="C111" s="191"/>
      <c r="D111" s="191"/>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row>
    <row r="112" spans="1:33" ht="16.5" customHeight="1" x14ac:dyDescent="0.3">
      <c r="A112" s="18"/>
      <c r="B112" s="18"/>
      <c r="C112" s="191"/>
      <c r="D112" s="191"/>
      <c r="E112" s="18"/>
      <c r="F112" s="18"/>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row>
    <row r="113" spans="1:33" ht="16.5" customHeight="1" x14ac:dyDescent="0.3">
      <c r="A113" s="18"/>
      <c r="B113" s="18"/>
      <c r="C113" s="191"/>
      <c r="D113" s="191"/>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row>
    <row r="114" spans="1:33" ht="16.5" customHeight="1" x14ac:dyDescent="0.3">
      <c r="A114" s="18"/>
      <c r="B114" s="18"/>
      <c r="C114" s="191"/>
      <c r="D114" s="191"/>
      <c r="E114" s="18"/>
      <c r="F114" s="18"/>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row>
    <row r="115" spans="1:33" ht="16.5" customHeight="1" x14ac:dyDescent="0.3">
      <c r="A115" s="18"/>
      <c r="B115" s="18"/>
      <c r="C115" s="191"/>
      <c r="D115" s="191"/>
      <c r="E115" s="18"/>
      <c r="F115" s="18"/>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row>
    <row r="116" spans="1:33" ht="16.5" customHeight="1" x14ac:dyDescent="0.3">
      <c r="A116" s="18"/>
      <c r="B116" s="18"/>
      <c r="C116" s="191"/>
      <c r="D116" s="191"/>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row>
    <row r="117" spans="1:33" ht="16.5" customHeight="1" x14ac:dyDescent="0.3">
      <c r="A117" s="18"/>
      <c r="B117" s="18"/>
      <c r="C117" s="191"/>
      <c r="D117" s="191"/>
      <c r="E117" s="18"/>
      <c r="F117" s="18"/>
      <c r="G117" s="18"/>
      <c r="H117" s="18"/>
      <c r="I117" s="18"/>
      <c r="J117" s="18"/>
      <c r="K117" s="18"/>
      <c r="L117" s="18"/>
      <c r="M117" s="18"/>
      <c r="N117" s="18"/>
      <c r="O117" s="18"/>
      <c r="P117" s="18"/>
      <c r="Q117" s="18"/>
      <c r="R117" s="18"/>
      <c r="S117" s="18"/>
      <c r="T117" s="18"/>
      <c r="U117" s="18"/>
      <c r="V117" s="18"/>
      <c r="W117" s="18"/>
      <c r="X117" s="18"/>
      <c r="Y117" s="18"/>
      <c r="Z117" s="18"/>
      <c r="AA117" s="18"/>
      <c r="AB117" s="18"/>
      <c r="AC117" s="18"/>
      <c r="AD117" s="18"/>
      <c r="AE117" s="18"/>
      <c r="AF117" s="18"/>
      <c r="AG117" s="18"/>
    </row>
    <row r="118" spans="1:33" ht="16.5" customHeight="1" x14ac:dyDescent="0.3">
      <c r="A118" s="18"/>
      <c r="B118" s="18"/>
      <c r="C118" s="191"/>
      <c r="D118" s="191"/>
      <c r="E118" s="18"/>
      <c r="F118" s="18"/>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row>
    <row r="119" spans="1:33" ht="16.5" customHeight="1" x14ac:dyDescent="0.3">
      <c r="A119" s="18"/>
      <c r="B119" s="18"/>
      <c r="C119" s="191"/>
      <c r="D119" s="191"/>
      <c r="E119" s="18"/>
      <c r="F119" s="18"/>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row>
    <row r="120" spans="1:33" ht="16.5" customHeight="1" x14ac:dyDescent="0.3">
      <c r="A120" s="18"/>
      <c r="B120" s="18"/>
      <c r="C120" s="191"/>
      <c r="D120" s="191"/>
      <c r="E120" s="18"/>
      <c r="F120" s="18"/>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row>
    <row r="121" spans="1:33" ht="16.5" customHeight="1" x14ac:dyDescent="0.3">
      <c r="A121" s="18"/>
      <c r="B121" s="18"/>
      <c r="C121" s="191"/>
      <c r="D121" s="191"/>
      <c r="E121" s="18"/>
      <c r="F121" s="18"/>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row>
    <row r="122" spans="1:33" ht="16.5" customHeight="1" x14ac:dyDescent="0.3">
      <c r="A122" s="18"/>
      <c r="B122" s="18"/>
      <c r="C122" s="191"/>
      <c r="D122" s="191"/>
      <c r="E122" s="18"/>
      <c r="F122" s="18"/>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row>
    <row r="123" spans="1:33" ht="16.5" customHeight="1" x14ac:dyDescent="0.3">
      <c r="A123" s="18"/>
      <c r="B123" s="18"/>
      <c r="C123" s="191"/>
      <c r="D123" s="191"/>
      <c r="E123" s="18"/>
      <c r="F123" s="18"/>
      <c r="G123" s="18"/>
      <c r="H123" s="18"/>
      <c r="I123" s="18"/>
      <c r="J123" s="18"/>
      <c r="K123" s="18"/>
      <c r="L123" s="18"/>
      <c r="M123" s="18"/>
      <c r="N123" s="18"/>
      <c r="O123" s="18"/>
      <c r="P123" s="18"/>
      <c r="Q123" s="18"/>
      <c r="R123" s="18"/>
      <c r="S123" s="18"/>
      <c r="T123" s="18"/>
      <c r="U123" s="18"/>
      <c r="V123" s="18"/>
      <c r="W123" s="18"/>
      <c r="X123" s="18"/>
      <c r="Y123" s="18"/>
      <c r="Z123" s="18"/>
      <c r="AA123" s="18"/>
      <c r="AB123" s="18"/>
      <c r="AC123" s="18"/>
      <c r="AD123" s="18"/>
      <c r="AE123" s="18"/>
      <c r="AF123" s="18"/>
      <c r="AG123" s="18"/>
    </row>
    <row r="124" spans="1:33" ht="16.5" customHeight="1" x14ac:dyDescent="0.3">
      <c r="A124" s="18"/>
      <c r="B124" s="18"/>
      <c r="C124" s="191"/>
      <c r="D124" s="191"/>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row>
    <row r="125" spans="1:33" ht="16.5" customHeight="1" x14ac:dyDescent="0.3">
      <c r="A125" s="18"/>
      <c r="B125" s="18"/>
      <c r="C125" s="191"/>
      <c r="D125" s="191"/>
      <c r="E125" s="18"/>
      <c r="F125" s="18"/>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row>
    <row r="126" spans="1:33" ht="16.5" customHeight="1" x14ac:dyDescent="0.3">
      <c r="A126" s="18"/>
      <c r="B126" s="18"/>
      <c r="C126" s="191"/>
      <c r="D126" s="191"/>
      <c r="E126" s="18"/>
      <c r="F126" s="18"/>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row>
    <row r="127" spans="1:33" ht="16.5" customHeight="1" x14ac:dyDescent="0.3">
      <c r="A127" s="18"/>
      <c r="B127" s="18"/>
      <c r="C127" s="191"/>
      <c r="D127" s="191"/>
      <c r="E127" s="18"/>
      <c r="F127" s="18"/>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row>
    <row r="128" spans="1:33" ht="16.5" customHeight="1" x14ac:dyDescent="0.3">
      <c r="A128" s="18"/>
      <c r="B128" s="18"/>
      <c r="C128" s="191"/>
      <c r="D128" s="191"/>
      <c r="E128" s="18"/>
      <c r="F128" s="18"/>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row>
    <row r="129" spans="1:33" ht="16.5" customHeight="1" x14ac:dyDescent="0.3">
      <c r="A129" s="18"/>
      <c r="B129" s="18"/>
      <c r="C129" s="191"/>
      <c r="D129" s="191"/>
      <c r="E129" s="18"/>
      <c r="F129" s="18"/>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row>
    <row r="130" spans="1:33" ht="16.5" customHeight="1" x14ac:dyDescent="0.3">
      <c r="A130" s="18"/>
      <c r="B130" s="18"/>
      <c r="C130" s="191"/>
      <c r="D130" s="191"/>
      <c r="E130" s="18"/>
      <c r="F130" s="18"/>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row>
    <row r="131" spans="1:33" ht="16.5" customHeight="1" x14ac:dyDescent="0.3">
      <c r="A131" s="18"/>
      <c r="B131" s="18"/>
      <c r="C131" s="191"/>
      <c r="D131" s="191"/>
      <c r="E131" s="18"/>
      <c r="F131" s="18"/>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row>
    <row r="132" spans="1:33" ht="16.5" customHeight="1" x14ac:dyDescent="0.3">
      <c r="A132" s="18"/>
      <c r="B132" s="18"/>
      <c r="C132" s="191"/>
      <c r="D132" s="191"/>
      <c r="E132" s="18"/>
      <c r="F132" s="18"/>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row>
    <row r="133" spans="1:33" ht="16.5" customHeight="1" x14ac:dyDescent="0.3">
      <c r="A133" s="18"/>
      <c r="B133" s="18"/>
      <c r="C133" s="191"/>
      <c r="D133" s="191"/>
      <c r="E133" s="18"/>
      <c r="F133" s="18"/>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row>
    <row r="134" spans="1:33" ht="16.5" customHeight="1" x14ac:dyDescent="0.3">
      <c r="A134" s="18"/>
      <c r="B134" s="18"/>
      <c r="C134" s="191"/>
      <c r="D134" s="191"/>
      <c r="E134" s="18"/>
      <c r="F134" s="18"/>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row>
    <row r="135" spans="1:33" ht="16.5" customHeight="1" x14ac:dyDescent="0.3">
      <c r="A135" s="18"/>
      <c r="B135" s="18"/>
      <c r="C135" s="191"/>
      <c r="D135" s="191"/>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row>
    <row r="136" spans="1:33" ht="16.5" customHeight="1" x14ac:dyDescent="0.3">
      <c r="A136" s="18"/>
      <c r="B136" s="18"/>
      <c r="C136" s="191"/>
      <c r="D136" s="191"/>
      <c r="E136" s="18"/>
      <c r="F136" s="18"/>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row>
    <row r="137" spans="1:33" ht="16.5" customHeight="1" x14ac:dyDescent="0.3">
      <c r="A137" s="18"/>
      <c r="B137" s="18"/>
      <c r="C137" s="191"/>
      <c r="D137" s="191"/>
      <c r="E137" s="18"/>
      <c r="F137" s="18"/>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row>
    <row r="138" spans="1:33" ht="16.5" customHeight="1" x14ac:dyDescent="0.3">
      <c r="A138" s="18"/>
      <c r="B138" s="18"/>
      <c r="C138" s="191"/>
      <c r="D138" s="191"/>
      <c r="E138" s="18"/>
      <c r="F138" s="18"/>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row>
    <row r="139" spans="1:33" ht="16.5" customHeight="1" x14ac:dyDescent="0.3">
      <c r="A139" s="18"/>
      <c r="B139" s="18"/>
      <c r="C139" s="191"/>
      <c r="D139" s="191"/>
      <c r="E139" s="18"/>
      <c r="F139" s="18"/>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row>
    <row r="140" spans="1:33" ht="16.5" customHeight="1" x14ac:dyDescent="0.3">
      <c r="A140" s="18"/>
      <c r="B140" s="18"/>
      <c r="C140" s="191"/>
      <c r="D140" s="191"/>
      <c r="E140" s="18"/>
      <c r="F140" s="18"/>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row>
    <row r="141" spans="1:33" ht="16.5" customHeight="1" x14ac:dyDescent="0.3">
      <c r="A141" s="18"/>
      <c r="B141" s="18"/>
      <c r="C141" s="191"/>
      <c r="D141" s="191"/>
      <c r="E141" s="18"/>
      <c r="F141" s="18"/>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row>
    <row r="142" spans="1:33" ht="16.5" customHeight="1" x14ac:dyDescent="0.3">
      <c r="A142" s="18"/>
      <c r="B142" s="18"/>
      <c r="C142" s="191"/>
      <c r="D142" s="191"/>
      <c r="E142" s="18"/>
      <c r="F142" s="18"/>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row>
    <row r="143" spans="1:33" ht="16.5" customHeight="1" x14ac:dyDescent="0.3">
      <c r="A143" s="18"/>
      <c r="B143" s="18"/>
      <c r="C143" s="191"/>
      <c r="D143" s="191"/>
      <c r="E143" s="18"/>
      <c r="F143" s="18"/>
      <c r="G143" s="18"/>
      <c r="H143" s="18"/>
      <c r="I143" s="18"/>
      <c r="J143" s="18"/>
      <c r="K143" s="18"/>
      <c r="L143" s="18"/>
      <c r="M143" s="18"/>
      <c r="N143" s="18"/>
      <c r="O143" s="18"/>
      <c r="P143" s="18"/>
      <c r="Q143" s="18"/>
      <c r="R143" s="18"/>
      <c r="S143" s="18"/>
      <c r="T143" s="18"/>
      <c r="U143" s="18"/>
      <c r="V143" s="18"/>
      <c r="W143" s="18"/>
      <c r="X143" s="18"/>
      <c r="Y143" s="18"/>
      <c r="Z143" s="18"/>
      <c r="AA143" s="18"/>
      <c r="AB143" s="18"/>
      <c r="AC143" s="18"/>
      <c r="AD143" s="18"/>
      <c r="AE143" s="18"/>
      <c r="AF143" s="18"/>
      <c r="AG143" s="18"/>
    </row>
    <row r="144" spans="1:33" ht="16.5" customHeight="1" x14ac:dyDescent="0.3">
      <c r="A144" s="18"/>
      <c r="B144" s="18"/>
      <c r="C144" s="191"/>
      <c r="D144" s="191"/>
      <c r="E144" s="18"/>
      <c r="F144" s="18"/>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row>
    <row r="145" spans="1:33" ht="16.5" customHeight="1" x14ac:dyDescent="0.3">
      <c r="A145" s="18"/>
      <c r="B145" s="18"/>
      <c r="C145" s="191"/>
      <c r="D145" s="191"/>
      <c r="E145" s="18"/>
      <c r="F145" s="18"/>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row>
    <row r="146" spans="1:33" ht="16.5" customHeight="1" x14ac:dyDescent="0.3">
      <c r="A146" s="18"/>
      <c r="B146" s="18"/>
      <c r="C146" s="191"/>
      <c r="D146" s="191"/>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row>
    <row r="147" spans="1:33" ht="16.5" customHeight="1" x14ac:dyDescent="0.3">
      <c r="A147" s="18"/>
      <c r="B147" s="18"/>
      <c r="C147" s="191"/>
      <c r="D147" s="191"/>
      <c r="E147" s="18"/>
      <c r="F147" s="18"/>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row>
    <row r="148" spans="1:33" ht="16.5" customHeight="1" x14ac:dyDescent="0.3">
      <c r="A148" s="18"/>
      <c r="B148" s="18"/>
      <c r="C148" s="191"/>
      <c r="D148" s="191"/>
      <c r="E148" s="18"/>
      <c r="F148" s="18"/>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row>
    <row r="149" spans="1:33" ht="16.5" customHeight="1" x14ac:dyDescent="0.3">
      <c r="A149" s="18"/>
      <c r="B149" s="18"/>
      <c r="C149" s="191"/>
      <c r="D149" s="191"/>
      <c r="E149" s="18"/>
      <c r="F149" s="18"/>
      <c r="G149" s="18"/>
      <c r="H149" s="18"/>
      <c r="I149" s="18"/>
      <c r="J149" s="18"/>
      <c r="K149" s="18"/>
      <c r="L149" s="18"/>
      <c r="M149" s="18"/>
      <c r="N149" s="18"/>
      <c r="O149" s="18"/>
      <c r="P149" s="18"/>
      <c r="Q149" s="18"/>
      <c r="R149" s="18"/>
      <c r="S149" s="18"/>
      <c r="T149" s="18"/>
      <c r="U149" s="18"/>
      <c r="V149" s="18"/>
      <c r="W149" s="18"/>
      <c r="X149" s="18"/>
      <c r="Y149" s="18"/>
      <c r="Z149" s="18"/>
      <c r="AA149" s="18"/>
      <c r="AB149" s="18"/>
      <c r="AC149" s="18"/>
      <c r="AD149" s="18"/>
      <c r="AE149" s="18"/>
      <c r="AF149" s="18"/>
      <c r="AG149" s="18"/>
    </row>
    <row r="150" spans="1:33" ht="16.5" customHeight="1" x14ac:dyDescent="0.3">
      <c r="A150" s="18"/>
      <c r="B150" s="18"/>
      <c r="C150" s="191"/>
      <c r="D150" s="191"/>
      <c r="E150" s="18"/>
      <c r="F150" s="18"/>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row>
    <row r="151" spans="1:33" ht="16.5" customHeight="1" x14ac:dyDescent="0.3">
      <c r="A151" s="18"/>
      <c r="B151" s="18"/>
      <c r="C151" s="191"/>
      <c r="D151" s="191"/>
      <c r="E151" s="18"/>
      <c r="F151" s="18"/>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row>
    <row r="152" spans="1:33" ht="16.5" customHeight="1" x14ac:dyDescent="0.3">
      <c r="A152" s="18"/>
      <c r="B152" s="18"/>
      <c r="C152" s="191"/>
      <c r="D152" s="191"/>
      <c r="E152" s="18"/>
      <c r="F152" s="18"/>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row>
    <row r="153" spans="1:33" ht="16.5" customHeight="1" x14ac:dyDescent="0.3">
      <c r="A153" s="18"/>
      <c r="B153" s="18"/>
      <c r="C153" s="191"/>
      <c r="D153" s="191"/>
      <c r="E153" s="18"/>
      <c r="F153" s="18"/>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row>
    <row r="154" spans="1:33" ht="16.5" customHeight="1" x14ac:dyDescent="0.3">
      <c r="A154" s="18"/>
      <c r="B154" s="18"/>
      <c r="C154" s="191"/>
      <c r="D154" s="191"/>
      <c r="E154" s="18"/>
      <c r="F154" s="18"/>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row>
    <row r="155" spans="1:33" ht="16.5" customHeight="1" x14ac:dyDescent="0.3">
      <c r="A155" s="18"/>
      <c r="B155" s="18"/>
      <c r="C155" s="191"/>
      <c r="D155" s="191"/>
      <c r="E155" s="18"/>
      <c r="F155" s="18"/>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row>
    <row r="156" spans="1:33" ht="16.5" customHeight="1" x14ac:dyDescent="0.3">
      <c r="A156" s="18"/>
      <c r="B156" s="18"/>
      <c r="C156" s="191"/>
      <c r="D156" s="191"/>
      <c r="E156" s="18"/>
      <c r="F156" s="18"/>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row>
    <row r="157" spans="1:33" ht="16.5" customHeight="1" x14ac:dyDescent="0.3">
      <c r="A157" s="18"/>
      <c r="B157" s="18"/>
      <c r="C157" s="191"/>
      <c r="D157" s="191"/>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row>
    <row r="158" spans="1:33" ht="16.5" customHeight="1" x14ac:dyDescent="0.3">
      <c r="A158" s="18"/>
      <c r="B158" s="18"/>
      <c r="C158" s="191"/>
      <c r="D158" s="191"/>
      <c r="E158" s="18"/>
      <c r="F158" s="18"/>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row>
    <row r="159" spans="1:33" ht="16.5" customHeight="1" x14ac:dyDescent="0.3">
      <c r="A159" s="18"/>
      <c r="B159" s="18"/>
      <c r="C159" s="191"/>
      <c r="D159" s="191"/>
      <c r="E159" s="18"/>
      <c r="F159" s="18"/>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row>
    <row r="160" spans="1:33" ht="16.5" customHeight="1" x14ac:dyDescent="0.3">
      <c r="A160" s="18"/>
      <c r="B160" s="18"/>
      <c r="C160" s="191"/>
      <c r="D160" s="191"/>
      <c r="E160" s="18"/>
      <c r="F160" s="18"/>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row>
    <row r="161" spans="1:33" ht="16.5" customHeight="1" x14ac:dyDescent="0.3">
      <c r="A161" s="18"/>
      <c r="B161" s="18"/>
      <c r="C161" s="191"/>
      <c r="D161" s="191"/>
      <c r="E161" s="18"/>
      <c r="F161" s="18"/>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row>
    <row r="162" spans="1:33" ht="16.5" customHeight="1" x14ac:dyDescent="0.3">
      <c r="A162" s="18"/>
      <c r="B162" s="18"/>
      <c r="C162" s="191"/>
      <c r="D162" s="191"/>
      <c r="E162" s="18"/>
      <c r="F162" s="18"/>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row>
    <row r="163" spans="1:33" ht="16.5" customHeight="1" x14ac:dyDescent="0.3">
      <c r="A163" s="18"/>
      <c r="B163" s="18"/>
      <c r="C163" s="191"/>
      <c r="D163" s="191"/>
      <c r="E163" s="18"/>
      <c r="F163" s="18"/>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row>
    <row r="164" spans="1:33" ht="16.5" customHeight="1" x14ac:dyDescent="0.3">
      <c r="A164" s="18"/>
      <c r="B164" s="18"/>
      <c r="C164" s="191"/>
      <c r="D164" s="191"/>
      <c r="E164" s="18"/>
      <c r="F164" s="18"/>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row>
    <row r="165" spans="1:33" ht="16.5" customHeight="1" x14ac:dyDescent="0.3">
      <c r="A165" s="18"/>
      <c r="B165" s="18"/>
      <c r="C165" s="191"/>
      <c r="D165" s="191"/>
      <c r="E165" s="18"/>
      <c r="F165" s="18"/>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row>
    <row r="166" spans="1:33" ht="16.5" customHeight="1" x14ac:dyDescent="0.3">
      <c r="A166" s="18"/>
      <c r="B166" s="18"/>
      <c r="C166" s="191"/>
      <c r="D166" s="191"/>
      <c r="E166" s="18"/>
      <c r="F166" s="18"/>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row>
    <row r="167" spans="1:33" ht="16.5" customHeight="1" x14ac:dyDescent="0.3">
      <c r="A167" s="18"/>
      <c r="B167" s="18"/>
      <c r="C167" s="191"/>
      <c r="D167" s="191"/>
      <c r="E167" s="18"/>
      <c r="F167" s="18"/>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row>
    <row r="168" spans="1:33" ht="16.5" customHeight="1" x14ac:dyDescent="0.3">
      <c r="A168" s="18"/>
      <c r="B168" s="18"/>
      <c r="C168" s="191"/>
      <c r="D168" s="191"/>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row>
    <row r="169" spans="1:33" ht="16.5" customHeight="1" x14ac:dyDescent="0.3">
      <c r="A169" s="18"/>
      <c r="B169" s="18"/>
      <c r="C169" s="191"/>
      <c r="D169" s="191"/>
      <c r="E169" s="18"/>
      <c r="F169" s="18"/>
      <c r="G169" s="18"/>
      <c r="H169" s="18"/>
      <c r="I169" s="18"/>
      <c r="J169" s="18"/>
      <c r="K169" s="18"/>
      <c r="L169" s="18"/>
      <c r="M169" s="18"/>
      <c r="N169" s="18"/>
      <c r="O169" s="18"/>
      <c r="P169" s="18"/>
      <c r="Q169" s="18"/>
      <c r="R169" s="18"/>
      <c r="S169" s="18"/>
      <c r="T169" s="18"/>
      <c r="U169" s="18"/>
      <c r="V169" s="18"/>
      <c r="W169" s="18"/>
      <c r="X169" s="18"/>
      <c r="Y169" s="18"/>
      <c r="Z169" s="18"/>
      <c r="AA169" s="18"/>
      <c r="AB169" s="18"/>
      <c r="AC169" s="18"/>
      <c r="AD169" s="18"/>
      <c r="AE169" s="18"/>
      <c r="AF169" s="18"/>
      <c r="AG169" s="18"/>
    </row>
    <row r="170" spans="1:33" ht="16.5" customHeight="1" x14ac:dyDescent="0.3">
      <c r="A170" s="18"/>
      <c r="B170" s="18"/>
      <c r="C170" s="191"/>
      <c r="D170" s="191"/>
      <c r="E170" s="18"/>
      <c r="F170" s="18"/>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row>
    <row r="171" spans="1:33" ht="16.5" customHeight="1" x14ac:dyDescent="0.3">
      <c r="A171" s="18"/>
      <c r="B171" s="18"/>
      <c r="C171" s="191"/>
      <c r="D171" s="191"/>
      <c r="E171" s="18"/>
      <c r="F171" s="18"/>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row>
    <row r="172" spans="1:33" ht="16.5" customHeight="1" x14ac:dyDescent="0.3">
      <c r="A172" s="18"/>
      <c r="B172" s="18"/>
      <c r="C172" s="191"/>
      <c r="D172" s="191"/>
      <c r="E172" s="18"/>
      <c r="F172" s="18"/>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row>
    <row r="173" spans="1:33" ht="16.5" customHeight="1" x14ac:dyDescent="0.3">
      <c r="A173" s="18"/>
      <c r="B173" s="18"/>
      <c r="C173" s="191"/>
      <c r="D173" s="191"/>
      <c r="E173" s="18"/>
      <c r="F173" s="18"/>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row>
    <row r="174" spans="1:33" ht="16.5" customHeight="1" x14ac:dyDescent="0.3">
      <c r="A174" s="18"/>
      <c r="B174" s="18"/>
      <c r="C174" s="191"/>
      <c r="D174" s="191"/>
      <c r="E174" s="18"/>
      <c r="F174" s="18"/>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row>
    <row r="175" spans="1:33" ht="16.5" customHeight="1" x14ac:dyDescent="0.3">
      <c r="A175" s="18"/>
      <c r="B175" s="18"/>
      <c r="C175" s="191"/>
      <c r="D175" s="191"/>
      <c r="E175" s="18"/>
      <c r="F175" s="18"/>
      <c r="G175" s="18"/>
      <c r="H175" s="18"/>
      <c r="I175" s="18"/>
      <c r="J175" s="18"/>
      <c r="K175" s="18"/>
      <c r="L175" s="18"/>
      <c r="M175" s="18"/>
      <c r="N175" s="18"/>
      <c r="O175" s="18"/>
      <c r="P175" s="18"/>
      <c r="Q175" s="18"/>
      <c r="R175" s="18"/>
      <c r="S175" s="18"/>
      <c r="T175" s="18"/>
      <c r="U175" s="18"/>
      <c r="V175" s="18"/>
      <c r="W175" s="18"/>
      <c r="X175" s="18"/>
      <c r="Y175" s="18"/>
      <c r="Z175" s="18"/>
      <c r="AA175" s="18"/>
      <c r="AB175" s="18"/>
      <c r="AC175" s="18"/>
      <c r="AD175" s="18"/>
      <c r="AE175" s="18"/>
      <c r="AF175" s="18"/>
      <c r="AG175" s="18"/>
    </row>
    <row r="176" spans="1:33" ht="16.5" customHeight="1" x14ac:dyDescent="0.3">
      <c r="A176" s="18"/>
      <c r="B176" s="18"/>
      <c r="C176" s="191"/>
      <c r="D176" s="191"/>
      <c r="E176" s="18"/>
      <c r="F176" s="18"/>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row>
    <row r="177" spans="1:33" ht="16.5" customHeight="1" x14ac:dyDescent="0.3">
      <c r="A177" s="18"/>
      <c r="B177" s="18"/>
      <c r="C177" s="191"/>
      <c r="D177" s="191"/>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row>
    <row r="178" spans="1:33" ht="16.5" customHeight="1" x14ac:dyDescent="0.3">
      <c r="A178" s="18"/>
      <c r="B178" s="18"/>
      <c r="C178" s="191"/>
      <c r="D178" s="191"/>
      <c r="E178" s="18"/>
      <c r="F178" s="18"/>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row>
    <row r="179" spans="1:33" ht="16.5" customHeight="1" x14ac:dyDescent="0.3">
      <c r="A179" s="18"/>
      <c r="B179" s="18"/>
      <c r="C179" s="191"/>
      <c r="D179" s="191"/>
      <c r="E179" s="18"/>
      <c r="F179" s="18"/>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row>
    <row r="180" spans="1:33" ht="16.5" customHeight="1" x14ac:dyDescent="0.3">
      <c r="A180" s="18"/>
      <c r="B180" s="18"/>
      <c r="C180" s="191"/>
      <c r="D180" s="191"/>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row>
    <row r="181" spans="1:33" ht="16.5" customHeight="1" x14ac:dyDescent="0.3">
      <c r="A181" s="18"/>
      <c r="B181" s="18"/>
      <c r="C181" s="191"/>
      <c r="D181" s="191"/>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row>
    <row r="182" spans="1:33" ht="16.5" customHeight="1" x14ac:dyDescent="0.3">
      <c r="A182" s="18"/>
      <c r="B182" s="18"/>
      <c r="C182" s="191"/>
      <c r="D182" s="191"/>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row>
    <row r="183" spans="1:33" ht="16.5" customHeight="1" x14ac:dyDescent="0.3">
      <c r="A183" s="18"/>
      <c r="B183" s="18"/>
      <c r="C183" s="191"/>
      <c r="D183" s="191"/>
      <c r="E183" s="18"/>
      <c r="F183" s="18"/>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row>
    <row r="184" spans="1:33" ht="16.5" customHeight="1" x14ac:dyDescent="0.3">
      <c r="A184" s="18"/>
      <c r="B184" s="18"/>
      <c r="C184" s="191"/>
      <c r="D184" s="191"/>
      <c r="E184" s="18"/>
      <c r="F184" s="18"/>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row>
    <row r="185" spans="1:33" ht="16.5" customHeight="1" x14ac:dyDescent="0.3">
      <c r="A185" s="18"/>
      <c r="B185" s="18"/>
      <c r="C185" s="191"/>
      <c r="D185" s="191"/>
      <c r="E185" s="18"/>
      <c r="F185" s="18"/>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row>
    <row r="186" spans="1:33" ht="16.5" customHeight="1" x14ac:dyDescent="0.3">
      <c r="A186" s="18"/>
      <c r="B186" s="18"/>
      <c r="C186" s="191"/>
      <c r="D186" s="191"/>
      <c r="E186" s="18"/>
      <c r="F186" s="18"/>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row>
    <row r="187" spans="1:33" ht="16.5" customHeight="1" x14ac:dyDescent="0.3">
      <c r="A187" s="18"/>
      <c r="B187" s="18"/>
      <c r="C187" s="191"/>
      <c r="D187" s="191"/>
      <c r="E187" s="18"/>
      <c r="F187" s="18"/>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row>
    <row r="188" spans="1:33" ht="16.5" customHeight="1" x14ac:dyDescent="0.3">
      <c r="A188" s="18"/>
      <c r="B188" s="18"/>
      <c r="C188" s="191"/>
      <c r="D188" s="191"/>
      <c r="E188" s="18"/>
      <c r="F188" s="18"/>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row>
    <row r="189" spans="1:33" ht="16.5" customHeight="1" x14ac:dyDescent="0.3">
      <c r="A189" s="18"/>
      <c r="B189" s="18"/>
      <c r="C189" s="191"/>
      <c r="D189" s="191"/>
      <c r="E189" s="18"/>
      <c r="F189" s="18"/>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row>
    <row r="190" spans="1:33" ht="16.5" customHeight="1" x14ac:dyDescent="0.3">
      <c r="A190" s="18"/>
      <c r="B190" s="18"/>
      <c r="C190" s="191"/>
      <c r="D190" s="191"/>
      <c r="E190" s="18"/>
      <c r="F190" s="18"/>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row>
    <row r="191" spans="1:33" ht="16.5" customHeight="1" x14ac:dyDescent="0.3">
      <c r="A191" s="18"/>
      <c r="B191" s="18"/>
      <c r="C191" s="191"/>
      <c r="D191" s="191"/>
      <c r="E191" s="18"/>
      <c r="F191" s="18"/>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row>
    <row r="192" spans="1:33" ht="16.5" customHeight="1" x14ac:dyDescent="0.3">
      <c r="A192" s="18"/>
      <c r="B192" s="18"/>
      <c r="C192" s="191"/>
      <c r="D192" s="191"/>
      <c r="E192" s="18"/>
      <c r="F192" s="18"/>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row>
    <row r="193" spans="1:33" ht="16.5" customHeight="1" x14ac:dyDescent="0.3">
      <c r="A193" s="18"/>
      <c r="B193" s="18"/>
      <c r="C193" s="191"/>
      <c r="D193" s="191"/>
      <c r="E193" s="18"/>
      <c r="F193" s="18"/>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row>
    <row r="194" spans="1:33" ht="16.5" customHeight="1" x14ac:dyDescent="0.3">
      <c r="A194" s="18"/>
      <c r="B194" s="18"/>
      <c r="C194" s="191"/>
      <c r="D194" s="191"/>
      <c r="E194" s="18"/>
      <c r="F194" s="18"/>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row>
    <row r="195" spans="1:33" ht="16.5" customHeight="1" x14ac:dyDescent="0.3">
      <c r="A195" s="18"/>
      <c r="B195" s="18"/>
      <c r="C195" s="191"/>
      <c r="D195" s="191"/>
      <c r="E195" s="18"/>
      <c r="F195" s="18"/>
      <c r="G195" s="18"/>
      <c r="H195" s="18"/>
      <c r="I195" s="18"/>
      <c r="J195" s="18"/>
      <c r="K195" s="18"/>
      <c r="L195" s="18"/>
      <c r="M195" s="18"/>
      <c r="N195" s="18"/>
      <c r="O195" s="18"/>
      <c r="P195" s="18"/>
      <c r="Q195" s="18"/>
      <c r="R195" s="18"/>
      <c r="S195" s="18"/>
      <c r="T195" s="18"/>
      <c r="U195" s="18"/>
      <c r="V195" s="18"/>
      <c r="W195" s="18"/>
      <c r="X195" s="18"/>
      <c r="Y195" s="18"/>
      <c r="Z195" s="18"/>
      <c r="AA195" s="18"/>
      <c r="AB195" s="18"/>
      <c r="AC195" s="18"/>
      <c r="AD195" s="18"/>
      <c r="AE195" s="18"/>
      <c r="AF195" s="18"/>
      <c r="AG195" s="18"/>
    </row>
    <row r="196" spans="1:33" ht="16.5" customHeight="1" x14ac:dyDescent="0.3">
      <c r="A196" s="18"/>
      <c r="B196" s="18"/>
      <c r="C196" s="191"/>
      <c r="D196" s="191"/>
      <c r="E196" s="18"/>
      <c r="F196" s="18"/>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row>
    <row r="197" spans="1:33" ht="16.5" customHeight="1" x14ac:dyDescent="0.3">
      <c r="A197" s="18"/>
      <c r="B197" s="18"/>
      <c r="C197" s="191"/>
      <c r="D197" s="191"/>
      <c r="E197" s="18"/>
      <c r="F197" s="18"/>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row>
    <row r="198" spans="1:33" ht="16.5" customHeight="1" x14ac:dyDescent="0.3">
      <c r="A198" s="18"/>
      <c r="B198" s="18"/>
      <c r="C198" s="191"/>
      <c r="D198" s="191"/>
      <c r="E198" s="18"/>
      <c r="F198" s="18"/>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row>
    <row r="199" spans="1:33" ht="16.5" customHeight="1" x14ac:dyDescent="0.3">
      <c r="A199" s="18"/>
      <c r="B199" s="18"/>
      <c r="C199" s="191"/>
      <c r="D199" s="191"/>
      <c r="E199" s="18"/>
      <c r="F199" s="18"/>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row>
    <row r="200" spans="1:33" ht="16.5" customHeight="1" x14ac:dyDescent="0.3">
      <c r="A200" s="18"/>
      <c r="B200" s="18"/>
      <c r="C200" s="191"/>
      <c r="D200" s="191"/>
      <c r="E200" s="18"/>
      <c r="F200" s="18"/>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row>
    <row r="201" spans="1:33" ht="16.5" customHeight="1" x14ac:dyDescent="0.3">
      <c r="A201" s="18"/>
      <c r="B201" s="18"/>
      <c r="C201" s="191"/>
      <c r="D201" s="191"/>
      <c r="E201" s="18"/>
      <c r="F201" s="18"/>
      <c r="G201" s="18"/>
      <c r="H201" s="18"/>
      <c r="I201" s="18"/>
      <c r="J201" s="18"/>
      <c r="K201" s="18"/>
      <c r="L201" s="18"/>
      <c r="M201" s="18"/>
      <c r="N201" s="18"/>
      <c r="O201" s="18"/>
      <c r="P201" s="18"/>
      <c r="Q201" s="18"/>
      <c r="R201" s="18"/>
      <c r="S201" s="18"/>
      <c r="T201" s="18"/>
      <c r="U201" s="18"/>
      <c r="V201" s="18"/>
      <c r="W201" s="18"/>
      <c r="X201" s="18"/>
      <c r="Y201" s="18"/>
      <c r="Z201" s="18"/>
      <c r="AA201" s="18"/>
      <c r="AB201" s="18"/>
      <c r="AC201" s="18"/>
      <c r="AD201" s="18"/>
      <c r="AE201" s="18"/>
      <c r="AF201" s="18"/>
      <c r="AG201" s="18"/>
    </row>
    <row r="202" spans="1:33" ht="16.5" customHeight="1" x14ac:dyDescent="0.3">
      <c r="A202" s="18"/>
      <c r="B202" s="18"/>
      <c r="C202" s="191"/>
      <c r="D202" s="191"/>
      <c r="E202" s="18"/>
      <c r="F202" s="18"/>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row>
    <row r="203" spans="1:33" ht="16.5" customHeight="1" x14ac:dyDescent="0.3">
      <c r="A203" s="18"/>
      <c r="B203" s="18"/>
      <c r="C203" s="191"/>
      <c r="D203" s="191"/>
      <c r="E203" s="18"/>
      <c r="F203" s="18"/>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row>
    <row r="204" spans="1:33" ht="16.5" customHeight="1" x14ac:dyDescent="0.3">
      <c r="A204" s="18"/>
      <c r="B204" s="18"/>
      <c r="C204" s="191"/>
      <c r="D204" s="191"/>
      <c r="E204" s="18"/>
      <c r="F204" s="18"/>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row>
    <row r="205" spans="1:33" ht="16.5" customHeight="1" x14ac:dyDescent="0.3">
      <c r="A205" s="18"/>
      <c r="B205" s="18"/>
      <c r="C205" s="191"/>
      <c r="D205" s="191"/>
      <c r="E205" s="18"/>
      <c r="F205" s="18"/>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row>
    <row r="206" spans="1:33" ht="16.5" customHeight="1" x14ac:dyDescent="0.3">
      <c r="A206" s="18"/>
      <c r="B206" s="18"/>
      <c r="C206" s="191"/>
      <c r="D206" s="191"/>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row>
    <row r="207" spans="1:33" ht="16.5" customHeight="1" x14ac:dyDescent="0.3">
      <c r="A207" s="18"/>
      <c r="B207" s="18"/>
      <c r="C207" s="191"/>
      <c r="D207" s="191"/>
      <c r="E207" s="18"/>
      <c r="F207" s="18"/>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row>
    <row r="208" spans="1:33" ht="16.5" customHeight="1" x14ac:dyDescent="0.3">
      <c r="A208" s="18"/>
      <c r="B208" s="18"/>
      <c r="C208" s="191"/>
      <c r="D208" s="191"/>
      <c r="E208" s="18"/>
      <c r="F208" s="18"/>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row>
    <row r="209" spans="1:33" ht="16.5" customHeight="1" x14ac:dyDescent="0.3">
      <c r="A209" s="18"/>
      <c r="B209" s="18"/>
      <c r="C209" s="191"/>
      <c r="D209" s="191"/>
      <c r="E209" s="18"/>
      <c r="F209" s="18"/>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row>
    <row r="210" spans="1:33" ht="16.5" customHeight="1" x14ac:dyDescent="0.3">
      <c r="A210" s="18"/>
      <c r="B210" s="18"/>
      <c r="C210" s="191"/>
      <c r="D210" s="191"/>
      <c r="E210" s="18"/>
      <c r="F210" s="18"/>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row>
    <row r="211" spans="1:33" ht="16.5" customHeight="1" x14ac:dyDescent="0.3">
      <c r="A211" s="18"/>
      <c r="B211" s="18"/>
      <c r="C211" s="191"/>
      <c r="D211" s="191"/>
      <c r="E211" s="18"/>
      <c r="F211" s="18"/>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row>
    <row r="212" spans="1:33" ht="16.5" customHeight="1" x14ac:dyDescent="0.3">
      <c r="A212" s="18"/>
      <c r="B212" s="18"/>
      <c r="C212" s="191"/>
      <c r="D212" s="191"/>
      <c r="E212" s="18"/>
      <c r="F212" s="18"/>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row>
    <row r="213" spans="1:33" ht="16.5" customHeight="1" x14ac:dyDescent="0.3">
      <c r="A213" s="18"/>
      <c r="B213" s="18"/>
      <c r="C213" s="191"/>
      <c r="D213" s="191"/>
      <c r="E213" s="18"/>
      <c r="F213" s="18"/>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row>
    <row r="214" spans="1:33" ht="16.5" customHeight="1" x14ac:dyDescent="0.3">
      <c r="A214" s="18"/>
      <c r="B214" s="18"/>
      <c r="C214" s="191"/>
      <c r="D214" s="191"/>
      <c r="E214" s="18"/>
      <c r="F214" s="18"/>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row>
    <row r="215" spans="1:33" ht="16.5" customHeight="1" x14ac:dyDescent="0.3">
      <c r="A215" s="18"/>
      <c r="B215" s="18"/>
      <c r="C215" s="191"/>
      <c r="D215" s="191"/>
      <c r="E215" s="18"/>
      <c r="F215" s="18"/>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row>
    <row r="216" spans="1:33" ht="16.5" customHeight="1" x14ac:dyDescent="0.3">
      <c r="A216" s="18"/>
      <c r="B216" s="18"/>
      <c r="C216" s="191"/>
      <c r="D216" s="191"/>
      <c r="E216" s="18"/>
      <c r="F216" s="18"/>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row>
    <row r="217" spans="1:33" ht="16.5" customHeight="1" x14ac:dyDescent="0.3">
      <c r="A217" s="18"/>
      <c r="B217" s="18"/>
      <c r="C217" s="191"/>
      <c r="D217" s="191"/>
      <c r="E217" s="18"/>
      <c r="F217" s="18"/>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row>
    <row r="218" spans="1:33" ht="16.5" customHeight="1" x14ac:dyDescent="0.3">
      <c r="A218" s="18"/>
      <c r="B218" s="18"/>
      <c r="C218" s="191"/>
      <c r="D218" s="191"/>
      <c r="E218" s="18"/>
      <c r="F218" s="18"/>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row>
    <row r="219" spans="1:33" ht="16.5" customHeight="1" x14ac:dyDescent="0.3">
      <c r="A219" s="18"/>
      <c r="B219" s="18"/>
      <c r="C219" s="191"/>
      <c r="D219" s="191"/>
      <c r="E219" s="18"/>
      <c r="F219" s="18"/>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row>
    <row r="220" spans="1:33" ht="16.5" customHeight="1" x14ac:dyDescent="0.3">
      <c r="A220" s="18"/>
      <c r="B220" s="18"/>
      <c r="C220" s="191"/>
      <c r="D220" s="191"/>
      <c r="E220" s="18"/>
      <c r="F220" s="18"/>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row>
    <row r="221" spans="1:33" ht="16.5" customHeight="1" x14ac:dyDescent="0.3">
      <c r="A221" s="18"/>
      <c r="B221" s="18"/>
      <c r="C221" s="191"/>
      <c r="D221" s="191"/>
      <c r="E221" s="18"/>
      <c r="F221" s="18"/>
      <c r="G221" s="18"/>
      <c r="H221" s="18"/>
      <c r="I221" s="18"/>
      <c r="J221" s="18"/>
      <c r="K221" s="18"/>
      <c r="L221" s="18"/>
      <c r="M221" s="18"/>
      <c r="N221" s="18"/>
      <c r="O221" s="18"/>
      <c r="P221" s="18"/>
      <c r="Q221" s="18"/>
      <c r="R221" s="18"/>
      <c r="S221" s="18"/>
      <c r="T221" s="18"/>
      <c r="U221" s="18"/>
      <c r="V221" s="18"/>
      <c r="W221" s="18"/>
      <c r="X221" s="18"/>
      <c r="Y221" s="18"/>
      <c r="Z221" s="18"/>
      <c r="AA221" s="18"/>
      <c r="AB221" s="18"/>
      <c r="AC221" s="18"/>
      <c r="AD221" s="18"/>
      <c r="AE221" s="18"/>
      <c r="AF221" s="18"/>
      <c r="AG221" s="18"/>
    </row>
    <row r="222" spans="1:33" ht="16.5" customHeight="1" x14ac:dyDescent="0.3">
      <c r="A222" s="18"/>
      <c r="B222" s="18"/>
      <c r="C222" s="191"/>
      <c r="D222" s="191"/>
      <c r="E222" s="18"/>
      <c r="F222" s="18"/>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row>
    <row r="223" spans="1:33" ht="16.5" customHeight="1" x14ac:dyDescent="0.3">
      <c r="A223" s="18"/>
      <c r="B223" s="18"/>
      <c r="C223" s="191"/>
      <c r="D223" s="191"/>
      <c r="E223" s="18"/>
      <c r="F223" s="18"/>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row>
    <row r="224" spans="1:33" ht="16.5" customHeight="1" x14ac:dyDescent="0.3">
      <c r="A224" s="18"/>
      <c r="B224" s="18"/>
      <c r="C224" s="191"/>
      <c r="D224" s="191"/>
      <c r="E224" s="18"/>
      <c r="F224" s="18"/>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row>
    <row r="225" spans="1:33" ht="16.5" customHeight="1" x14ac:dyDescent="0.3">
      <c r="A225" s="18"/>
      <c r="B225" s="18"/>
      <c r="C225" s="191"/>
      <c r="D225" s="191"/>
      <c r="E225" s="18"/>
      <c r="F225" s="18"/>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row>
    <row r="226" spans="1:33" ht="16.5" customHeight="1" x14ac:dyDescent="0.3">
      <c r="A226" s="18"/>
      <c r="B226" s="18"/>
      <c r="C226" s="191"/>
      <c r="D226" s="191"/>
      <c r="E226" s="18"/>
      <c r="F226" s="18"/>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row>
    <row r="227" spans="1:33" ht="16.5" customHeight="1" x14ac:dyDescent="0.3">
      <c r="A227" s="18"/>
      <c r="B227" s="18"/>
      <c r="C227" s="191"/>
      <c r="D227" s="191"/>
      <c r="E227" s="18"/>
      <c r="F227" s="18"/>
      <c r="G227" s="18"/>
      <c r="H227" s="18"/>
      <c r="I227" s="18"/>
      <c r="J227" s="18"/>
      <c r="K227" s="18"/>
      <c r="L227" s="18"/>
      <c r="M227" s="18"/>
      <c r="N227" s="18"/>
      <c r="O227" s="18"/>
      <c r="P227" s="18"/>
      <c r="Q227" s="18"/>
      <c r="R227" s="18"/>
      <c r="S227" s="18"/>
      <c r="T227" s="18"/>
      <c r="U227" s="18"/>
      <c r="V227" s="18"/>
      <c r="W227" s="18"/>
      <c r="X227" s="18"/>
      <c r="Y227" s="18"/>
      <c r="Z227" s="18"/>
      <c r="AA227" s="18"/>
      <c r="AB227" s="18"/>
      <c r="AC227" s="18"/>
      <c r="AD227" s="18"/>
      <c r="AE227" s="18"/>
      <c r="AF227" s="18"/>
      <c r="AG227" s="18"/>
    </row>
    <row r="228" spans="1:33" ht="16.5" customHeight="1" x14ac:dyDescent="0.3">
      <c r="A228" s="18"/>
      <c r="B228" s="18"/>
      <c r="C228" s="191"/>
      <c r="D228" s="191"/>
      <c r="E228" s="18"/>
      <c r="F228" s="18"/>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row>
    <row r="229" spans="1:33" ht="16.5" customHeight="1" x14ac:dyDescent="0.3">
      <c r="A229" s="18"/>
      <c r="B229" s="18"/>
      <c r="C229" s="191"/>
      <c r="D229" s="191"/>
      <c r="E229" s="18"/>
      <c r="F229" s="18"/>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row>
    <row r="230" spans="1:33" ht="16.5" customHeight="1" x14ac:dyDescent="0.3">
      <c r="A230" s="18"/>
      <c r="B230" s="18"/>
      <c r="C230" s="191"/>
      <c r="D230" s="191"/>
      <c r="E230" s="18"/>
      <c r="F230" s="18"/>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row>
    <row r="231" spans="1:33" ht="16.5" customHeight="1" x14ac:dyDescent="0.3">
      <c r="A231" s="18"/>
      <c r="B231" s="18"/>
      <c r="C231" s="191"/>
      <c r="D231" s="191"/>
      <c r="E231" s="18"/>
      <c r="F231" s="18"/>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row>
    <row r="232" spans="1:33" ht="16.5" customHeight="1" x14ac:dyDescent="0.3">
      <c r="A232" s="18"/>
      <c r="B232" s="18"/>
      <c r="C232" s="191"/>
      <c r="D232" s="191"/>
      <c r="E232" s="18"/>
      <c r="F232" s="18"/>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row>
    <row r="233" spans="1:33" ht="16.5" customHeight="1" x14ac:dyDescent="0.3">
      <c r="A233" s="18"/>
      <c r="B233" s="18"/>
      <c r="C233" s="191"/>
      <c r="D233" s="191"/>
      <c r="E233" s="18"/>
      <c r="F233" s="18"/>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row>
    <row r="234" spans="1:33" ht="16.5" customHeight="1" x14ac:dyDescent="0.3">
      <c r="A234" s="18"/>
      <c r="B234" s="18"/>
      <c r="C234" s="191"/>
      <c r="D234" s="191"/>
      <c r="E234" s="18"/>
      <c r="F234" s="18"/>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row>
    <row r="235" spans="1:33" ht="16.5" customHeight="1" x14ac:dyDescent="0.3">
      <c r="A235" s="18"/>
      <c r="B235" s="18"/>
      <c r="C235" s="191"/>
      <c r="D235" s="191"/>
      <c r="E235" s="18"/>
      <c r="F235" s="18"/>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row>
    <row r="236" spans="1:33" ht="16.5" customHeight="1" x14ac:dyDescent="0.3">
      <c r="A236" s="18"/>
      <c r="B236" s="18"/>
      <c r="C236" s="191"/>
      <c r="D236" s="191"/>
      <c r="E236" s="18"/>
      <c r="F236" s="18"/>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row>
    <row r="237" spans="1:33" ht="16.5" customHeight="1" x14ac:dyDescent="0.3">
      <c r="A237" s="18"/>
      <c r="B237" s="18"/>
      <c r="C237" s="191"/>
      <c r="D237" s="191"/>
      <c r="E237" s="18"/>
      <c r="F237" s="18"/>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row>
    <row r="238" spans="1:33" ht="16.5" customHeight="1" x14ac:dyDescent="0.3">
      <c r="A238" s="18"/>
      <c r="B238" s="18"/>
      <c r="C238" s="191"/>
      <c r="D238" s="191"/>
      <c r="E238" s="18"/>
      <c r="F238" s="18"/>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row>
    <row r="239" spans="1:33" ht="16.5" customHeight="1" x14ac:dyDescent="0.3">
      <c r="A239" s="18"/>
      <c r="B239" s="18"/>
      <c r="C239" s="191"/>
      <c r="D239" s="191"/>
      <c r="E239" s="18"/>
      <c r="F239" s="18"/>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row>
    <row r="240" spans="1:33" ht="16.5" customHeight="1" x14ac:dyDescent="0.3">
      <c r="A240" s="18"/>
      <c r="B240" s="18"/>
      <c r="C240" s="191"/>
      <c r="D240" s="191"/>
      <c r="E240" s="18"/>
      <c r="F240" s="18"/>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row>
    <row r="241" spans="1:33" ht="16.5" customHeight="1" x14ac:dyDescent="0.3">
      <c r="A241" s="18"/>
      <c r="B241" s="18"/>
      <c r="C241" s="191"/>
      <c r="D241" s="191"/>
      <c r="E241" s="18"/>
      <c r="F241" s="18"/>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row>
    <row r="242" spans="1:33" ht="16.5" customHeight="1" x14ac:dyDescent="0.3">
      <c r="A242" s="18"/>
      <c r="B242" s="18"/>
      <c r="C242" s="191"/>
      <c r="D242" s="191"/>
      <c r="E242" s="18"/>
      <c r="F242" s="18"/>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row>
    <row r="243" spans="1:33" ht="16.5" customHeight="1" x14ac:dyDescent="0.3">
      <c r="A243" s="18"/>
      <c r="B243" s="18"/>
      <c r="C243" s="191"/>
      <c r="D243" s="191"/>
      <c r="E243" s="18"/>
      <c r="F243" s="18"/>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row>
    <row r="244" spans="1:33" ht="16.5" customHeight="1" x14ac:dyDescent="0.3">
      <c r="A244" s="18"/>
      <c r="B244" s="18"/>
      <c r="C244" s="191"/>
      <c r="D244" s="191"/>
      <c r="E244" s="18"/>
      <c r="F244" s="18"/>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row>
    <row r="245" spans="1:33" ht="16.5" customHeight="1" x14ac:dyDescent="0.3">
      <c r="A245" s="18"/>
      <c r="B245" s="18"/>
      <c r="C245" s="191"/>
      <c r="D245" s="191"/>
      <c r="E245" s="18"/>
      <c r="F245" s="18"/>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row>
    <row r="246" spans="1:33" ht="16.5" customHeight="1" x14ac:dyDescent="0.3">
      <c r="A246" s="18"/>
      <c r="B246" s="18"/>
      <c r="C246" s="191"/>
      <c r="D246" s="191"/>
      <c r="E246" s="18"/>
      <c r="F246" s="18"/>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row>
    <row r="247" spans="1:33" ht="16.5" customHeight="1" x14ac:dyDescent="0.3">
      <c r="A247" s="18"/>
      <c r="B247" s="18"/>
      <c r="C247" s="191"/>
      <c r="D247" s="191"/>
      <c r="E247" s="18"/>
      <c r="F247" s="18"/>
      <c r="G247" s="18"/>
      <c r="H247" s="18"/>
      <c r="I247" s="18"/>
      <c r="J247" s="18"/>
      <c r="K247" s="18"/>
      <c r="L247" s="18"/>
      <c r="M247" s="18"/>
      <c r="N247" s="18"/>
      <c r="O247" s="18"/>
      <c r="P247" s="18"/>
      <c r="Q247" s="18"/>
      <c r="R247" s="18"/>
      <c r="S247" s="18"/>
      <c r="T247" s="18"/>
      <c r="U247" s="18"/>
      <c r="V247" s="18"/>
      <c r="W247" s="18"/>
      <c r="X247" s="18"/>
      <c r="Y247" s="18"/>
      <c r="Z247" s="18"/>
      <c r="AA247" s="18"/>
      <c r="AB247" s="18"/>
      <c r="AC247" s="18"/>
      <c r="AD247" s="18"/>
      <c r="AE247" s="18"/>
      <c r="AF247" s="18"/>
      <c r="AG247" s="18"/>
    </row>
    <row r="248" spans="1:33" ht="16.5" customHeight="1" x14ac:dyDescent="0.3">
      <c r="A248" s="18"/>
      <c r="B248" s="18"/>
      <c r="C248" s="191"/>
      <c r="D248" s="191"/>
      <c r="E248" s="18"/>
      <c r="F248" s="18"/>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row>
    <row r="249" spans="1:33" ht="16.5" customHeight="1" x14ac:dyDescent="0.3">
      <c r="A249" s="18"/>
      <c r="B249" s="18"/>
      <c r="C249" s="191"/>
      <c r="D249" s="191"/>
      <c r="E249" s="18"/>
      <c r="F249" s="18"/>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row>
    <row r="250" spans="1:33" ht="16.5" customHeight="1" x14ac:dyDescent="0.3">
      <c r="A250" s="18"/>
      <c r="B250" s="18"/>
      <c r="C250" s="191"/>
      <c r="D250" s="191"/>
      <c r="E250" s="18"/>
      <c r="F250" s="18"/>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row>
    <row r="251" spans="1:33" ht="16.5" customHeight="1" x14ac:dyDescent="0.3">
      <c r="A251" s="18"/>
      <c r="B251" s="18"/>
      <c r="C251" s="191"/>
      <c r="D251" s="191"/>
      <c r="E251" s="18"/>
      <c r="F251" s="18"/>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row>
    <row r="252" spans="1:33" ht="16.5" customHeight="1" x14ac:dyDescent="0.3">
      <c r="A252" s="18"/>
      <c r="B252" s="18"/>
      <c r="C252" s="191"/>
      <c r="D252" s="191"/>
      <c r="E252" s="18"/>
      <c r="F252" s="18"/>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row>
    <row r="253" spans="1:33" ht="16.5" customHeight="1" x14ac:dyDescent="0.3">
      <c r="A253" s="18"/>
      <c r="B253" s="18"/>
      <c r="C253" s="191"/>
      <c r="D253" s="191"/>
      <c r="E253" s="18"/>
      <c r="F253" s="18"/>
      <c r="G253" s="18"/>
      <c r="H253" s="18"/>
      <c r="I253" s="18"/>
      <c r="J253" s="18"/>
      <c r="K253" s="18"/>
      <c r="L253" s="18"/>
      <c r="M253" s="18"/>
      <c r="N253" s="18"/>
      <c r="O253" s="18"/>
      <c r="P253" s="18"/>
      <c r="Q253" s="18"/>
      <c r="R253" s="18"/>
      <c r="S253" s="18"/>
      <c r="T253" s="18"/>
      <c r="U253" s="18"/>
      <c r="V253" s="18"/>
      <c r="W253" s="18"/>
      <c r="X253" s="18"/>
      <c r="Y253" s="18"/>
      <c r="Z253" s="18"/>
      <c r="AA253" s="18"/>
      <c r="AB253" s="18"/>
      <c r="AC253" s="18"/>
      <c r="AD253" s="18"/>
      <c r="AE253" s="18"/>
      <c r="AF253" s="18"/>
      <c r="AG253" s="18"/>
    </row>
    <row r="254" spans="1:33" ht="16.5" customHeight="1" x14ac:dyDescent="0.3">
      <c r="A254" s="18"/>
      <c r="B254" s="18"/>
      <c r="C254" s="191"/>
      <c r="D254" s="191"/>
      <c r="E254" s="18"/>
      <c r="F254" s="18"/>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row>
    <row r="255" spans="1:33" ht="16.5" customHeight="1" x14ac:dyDescent="0.3">
      <c r="A255" s="18"/>
      <c r="B255" s="18"/>
      <c r="C255" s="191"/>
      <c r="D255" s="191"/>
      <c r="E255" s="18"/>
      <c r="F255" s="18"/>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row>
    <row r="256" spans="1:33" ht="16.5" customHeight="1" x14ac:dyDescent="0.3">
      <c r="A256" s="18"/>
      <c r="B256" s="18"/>
      <c r="C256" s="191"/>
      <c r="D256" s="191"/>
      <c r="E256" s="18"/>
      <c r="F256" s="18"/>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row>
    <row r="257" spans="1:33" ht="16.5" customHeight="1" x14ac:dyDescent="0.3">
      <c r="A257" s="18"/>
      <c r="B257" s="18"/>
      <c r="C257" s="191"/>
      <c r="D257" s="191"/>
      <c r="E257" s="18"/>
      <c r="F257" s="18"/>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row>
    <row r="258" spans="1:33" ht="16.5" customHeight="1" x14ac:dyDescent="0.3">
      <c r="A258" s="18"/>
      <c r="B258" s="18"/>
      <c r="C258" s="191"/>
      <c r="D258" s="191"/>
      <c r="E258" s="18"/>
      <c r="F258" s="18"/>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row>
    <row r="259" spans="1:33" ht="16.5" customHeight="1" x14ac:dyDescent="0.3">
      <c r="A259" s="18"/>
      <c r="B259" s="18"/>
      <c r="C259" s="191"/>
      <c r="D259" s="191"/>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row>
    <row r="260" spans="1:33" ht="16.5" customHeight="1" x14ac:dyDescent="0.3">
      <c r="A260" s="18"/>
      <c r="B260" s="18"/>
      <c r="C260" s="191"/>
      <c r="D260" s="191"/>
      <c r="E260" s="18"/>
      <c r="F260" s="18"/>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row>
    <row r="261" spans="1:33" ht="16.5" customHeight="1" x14ac:dyDescent="0.3">
      <c r="A261" s="18"/>
      <c r="B261" s="18"/>
      <c r="C261" s="191"/>
      <c r="D261" s="191"/>
      <c r="E261" s="18"/>
      <c r="F261" s="18"/>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row>
    <row r="262" spans="1:33" ht="16.5" customHeight="1" x14ac:dyDescent="0.3">
      <c r="A262" s="18"/>
      <c r="B262" s="18"/>
      <c r="C262" s="191"/>
      <c r="D262" s="191"/>
      <c r="E262" s="18"/>
      <c r="F262" s="18"/>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row>
    <row r="263" spans="1:33" ht="16.5" customHeight="1" x14ac:dyDescent="0.3">
      <c r="A263" s="18"/>
      <c r="B263" s="18"/>
      <c r="C263" s="191"/>
      <c r="D263" s="191"/>
      <c r="E263" s="18"/>
      <c r="F263" s="18"/>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row>
    <row r="264" spans="1:33" ht="16.5" customHeight="1" x14ac:dyDescent="0.3">
      <c r="A264" s="18"/>
      <c r="B264" s="18"/>
      <c r="C264" s="191"/>
      <c r="D264" s="191"/>
      <c r="E264" s="18"/>
      <c r="F264" s="18"/>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row>
    <row r="265" spans="1:33" ht="16.5" customHeight="1" x14ac:dyDescent="0.3">
      <c r="A265" s="18"/>
      <c r="B265" s="18"/>
      <c r="C265" s="191"/>
      <c r="D265" s="191"/>
      <c r="E265" s="18"/>
      <c r="F265" s="18"/>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row>
    <row r="266" spans="1:33" ht="16.5" customHeight="1" x14ac:dyDescent="0.3">
      <c r="A266" s="18"/>
      <c r="B266" s="18"/>
      <c r="C266" s="191"/>
      <c r="D266" s="191"/>
      <c r="E266" s="18"/>
      <c r="F266" s="18"/>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row>
    <row r="267" spans="1:33" ht="16.5" customHeight="1" x14ac:dyDescent="0.3">
      <c r="A267" s="18"/>
      <c r="B267" s="18"/>
      <c r="C267" s="191"/>
      <c r="D267" s="191"/>
      <c r="E267" s="18"/>
      <c r="F267" s="18"/>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row>
    <row r="268" spans="1:33" ht="16.5" customHeight="1" x14ac:dyDescent="0.3">
      <c r="A268" s="18"/>
      <c r="B268" s="18"/>
      <c r="C268" s="191"/>
      <c r="D268" s="191"/>
      <c r="E268" s="18"/>
      <c r="F268" s="18"/>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row>
    <row r="269" spans="1:33" ht="16.5" customHeight="1" x14ac:dyDescent="0.3">
      <c r="A269" s="18"/>
      <c r="B269" s="18"/>
      <c r="C269" s="191"/>
      <c r="D269" s="191"/>
      <c r="E269" s="18"/>
      <c r="F269" s="18"/>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row>
    <row r="270" spans="1:33" ht="16.5" customHeight="1" x14ac:dyDescent="0.3">
      <c r="A270" s="18"/>
      <c r="B270" s="18"/>
      <c r="C270" s="191"/>
      <c r="D270" s="191"/>
      <c r="E270" s="18"/>
      <c r="F270" s="18"/>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row>
    <row r="271" spans="1:33" ht="16.5" customHeight="1" x14ac:dyDescent="0.3">
      <c r="A271" s="18"/>
      <c r="B271" s="18"/>
      <c r="C271" s="191"/>
      <c r="D271" s="191"/>
      <c r="E271" s="18"/>
      <c r="F271" s="18"/>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row>
    <row r="272" spans="1:33" ht="16.5" customHeight="1" x14ac:dyDescent="0.3">
      <c r="A272" s="18"/>
      <c r="B272" s="18"/>
      <c r="C272" s="191"/>
      <c r="D272" s="191"/>
      <c r="E272" s="18"/>
      <c r="F272" s="18"/>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row>
    <row r="273" spans="1:33" ht="16.5" customHeight="1" x14ac:dyDescent="0.3">
      <c r="A273" s="18"/>
      <c r="B273" s="18"/>
      <c r="C273" s="191"/>
      <c r="D273" s="191"/>
      <c r="E273" s="18"/>
      <c r="F273" s="18"/>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row>
    <row r="274" spans="1:33" ht="16.5" customHeight="1" x14ac:dyDescent="0.3">
      <c r="A274" s="18"/>
      <c r="B274" s="18"/>
      <c r="C274" s="191"/>
      <c r="D274" s="191"/>
      <c r="E274" s="18"/>
      <c r="F274" s="18"/>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row>
    <row r="275" spans="1:33" ht="16.5" customHeight="1" x14ac:dyDescent="0.3">
      <c r="A275" s="18"/>
      <c r="B275" s="18"/>
      <c r="C275" s="191"/>
      <c r="D275" s="191"/>
      <c r="E275" s="18"/>
      <c r="F275" s="18"/>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row>
    <row r="276" spans="1:33" ht="16.5" customHeight="1" x14ac:dyDescent="0.3">
      <c r="A276" s="18"/>
      <c r="B276" s="18"/>
      <c r="C276" s="191"/>
      <c r="D276" s="19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row>
    <row r="277" spans="1:33" ht="16.5" customHeight="1" x14ac:dyDescent="0.3">
      <c r="A277" s="18"/>
      <c r="B277" s="18"/>
      <c r="C277" s="191"/>
      <c r="D277" s="191"/>
      <c r="E277" s="18"/>
      <c r="F277" s="18"/>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row>
    <row r="278" spans="1:33" ht="16.5" customHeight="1" x14ac:dyDescent="0.3">
      <c r="A278" s="18"/>
      <c r="B278" s="18"/>
      <c r="C278" s="191"/>
      <c r="D278" s="191"/>
      <c r="E278" s="18"/>
      <c r="F278" s="18"/>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row>
    <row r="279" spans="1:33" ht="16.5" customHeight="1" x14ac:dyDescent="0.3">
      <c r="A279" s="18"/>
      <c r="B279" s="18"/>
      <c r="C279" s="191"/>
      <c r="D279" s="191"/>
      <c r="E279" s="18"/>
      <c r="F279" s="18"/>
      <c r="G279" s="18"/>
      <c r="H279" s="18"/>
      <c r="I279" s="18"/>
      <c r="J279" s="18"/>
      <c r="K279" s="18"/>
      <c r="L279" s="18"/>
      <c r="M279" s="18"/>
      <c r="N279" s="18"/>
      <c r="O279" s="18"/>
      <c r="P279" s="18"/>
      <c r="Q279" s="18"/>
      <c r="R279" s="18"/>
      <c r="S279" s="18"/>
      <c r="T279" s="18"/>
      <c r="U279" s="18"/>
      <c r="V279" s="18"/>
      <c r="W279" s="18"/>
      <c r="X279" s="18"/>
      <c r="Y279" s="18"/>
      <c r="Z279" s="18"/>
      <c r="AA279" s="18"/>
      <c r="AB279" s="18"/>
      <c r="AC279" s="18"/>
      <c r="AD279" s="18"/>
      <c r="AE279" s="18"/>
      <c r="AF279" s="18"/>
      <c r="AG279" s="18"/>
    </row>
    <row r="280" spans="1:33" ht="16.5" customHeight="1" x14ac:dyDescent="0.3">
      <c r="A280" s="18"/>
      <c r="B280" s="18"/>
      <c r="C280" s="191"/>
      <c r="D280" s="191"/>
      <c r="E280" s="18"/>
      <c r="F280" s="18"/>
      <c r="G280" s="18"/>
      <c r="H280" s="18"/>
      <c r="I280" s="18"/>
      <c r="J280" s="18"/>
      <c r="K280" s="18"/>
      <c r="L280" s="18"/>
      <c r="M280" s="18"/>
      <c r="N280" s="18"/>
      <c r="O280" s="18"/>
      <c r="P280" s="18"/>
      <c r="Q280" s="18"/>
      <c r="R280" s="18"/>
      <c r="S280" s="18"/>
      <c r="T280" s="18"/>
      <c r="U280" s="18"/>
      <c r="V280" s="18"/>
      <c r="W280" s="18"/>
      <c r="X280" s="18"/>
      <c r="Y280" s="18"/>
      <c r="Z280" s="18"/>
      <c r="AA280" s="18"/>
      <c r="AB280" s="18"/>
      <c r="AC280" s="18"/>
      <c r="AD280" s="18"/>
      <c r="AE280" s="18"/>
      <c r="AF280" s="18"/>
      <c r="AG280" s="18"/>
    </row>
    <row r="281" spans="1:33" ht="16.5" customHeight="1" x14ac:dyDescent="0.3">
      <c r="A281" s="18"/>
      <c r="B281" s="18"/>
      <c r="C281" s="191"/>
      <c r="D281" s="191"/>
      <c r="E281" s="18"/>
      <c r="F281" s="18"/>
      <c r="G281" s="18"/>
      <c r="H281" s="18"/>
      <c r="I281" s="18"/>
      <c r="J281" s="18"/>
      <c r="K281" s="18"/>
      <c r="L281" s="18"/>
      <c r="M281" s="18"/>
      <c r="N281" s="18"/>
      <c r="O281" s="18"/>
      <c r="P281" s="18"/>
      <c r="Q281" s="18"/>
      <c r="R281" s="18"/>
      <c r="S281" s="18"/>
      <c r="T281" s="18"/>
      <c r="U281" s="18"/>
      <c r="V281" s="18"/>
      <c r="W281" s="18"/>
      <c r="X281" s="18"/>
      <c r="Y281" s="18"/>
      <c r="Z281" s="18"/>
      <c r="AA281" s="18"/>
      <c r="AB281" s="18"/>
      <c r="AC281" s="18"/>
      <c r="AD281" s="18"/>
      <c r="AE281" s="18"/>
      <c r="AF281" s="18"/>
      <c r="AG281" s="18"/>
    </row>
    <row r="282" spans="1:33" ht="16.5" customHeight="1" x14ac:dyDescent="0.3">
      <c r="A282" s="18"/>
      <c r="B282" s="18"/>
      <c r="C282" s="191"/>
      <c r="D282" s="191"/>
      <c r="E282" s="18"/>
      <c r="F282" s="18"/>
      <c r="G282" s="18"/>
      <c r="H282" s="18"/>
      <c r="I282" s="18"/>
      <c r="J282" s="18"/>
      <c r="K282" s="18"/>
      <c r="L282" s="18"/>
      <c r="M282" s="18"/>
      <c r="N282" s="18"/>
      <c r="O282" s="18"/>
      <c r="P282" s="18"/>
      <c r="Q282" s="18"/>
      <c r="R282" s="18"/>
      <c r="S282" s="18"/>
      <c r="T282" s="18"/>
      <c r="U282" s="18"/>
      <c r="V282" s="18"/>
      <c r="W282" s="18"/>
      <c r="X282" s="18"/>
      <c r="Y282" s="18"/>
      <c r="Z282" s="18"/>
      <c r="AA282" s="18"/>
      <c r="AB282" s="18"/>
      <c r="AC282" s="18"/>
      <c r="AD282" s="18"/>
      <c r="AE282" s="18"/>
      <c r="AF282" s="18"/>
      <c r="AG282" s="18"/>
    </row>
    <row r="283" spans="1:33" ht="16.5" customHeight="1" x14ac:dyDescent="0.3">
      <c r="A283" s="18"/>
      <c r="B283" s="18"/>
      <c r="C283" s="191"/>
      <c r="D283" s="191"/>
      <c r="E283" s="18"/>
      <c r="F283" s="18"/>
      <c r="G283" s="18"/>
      <c r="H283" s="18"/>
      <c r="I283" s="18"/>
      <c r="J283" s="18"/>
      <c r="K283" s="18"/>
      <c r="L283" s="18"/>
      <c r="M283" s="18"/>
      <c r="N283" s="18"/>
      <c r="O283" s="18"/>
      <c r="P283" s="18"/>
      <c r="Q283" s="18"/>
      <c r="R283" s="18"/>
      <c r="S283" s="18"/>
      <c r="T283" s="18"/>
      <c r="U283" s="18"/>
      <c r="V283" s="18"/>
      <c r="W283" s="18"/>
      <c r="X283" s="18"/>
      <c r="Y283" s="18"/>
      <c r="Z283" s="18"/>
      <c r="AA283" s="18"/>
      <c r="AB283" s="18"/>
      <c r="AC283" s="18"/>
      <c r="AD283" s="18"/>
      <c r="AE283" s="18"/>
      <c r="AF283" s="18"/>
      <c r="AG283" s="18"/>
    </row>
    <row r="284" spans="1:33" ht="16.5" customHeight="1" x14ac:dyDescent="0.3">
      <c r="A284" s="18"/>
      <c r="B284" s="18"/>
      <c r="C284" s="191"/>
      <c r="D284" s="191"/>
      <c r="E284" s="18"/>
      <c r="F284" s="18"/>
      <c r="G284" s="18"/>
      <c r="H284" s="18"/>
      <c r="I284" s="18"/>
      <c r="J284" s="18"/>
      <c r="K284" s="18"/>
      <c r="L284" s="18"/>
      <c r="M284" s="18"/>
      <c r="N284" s="18"/>
      <c r="O284" s="18"/>
      <c r="P284" s="18"/>
      <c r="Q284" s="18"/>
      <c r="R284" s="18"/>
      <c r="S284" s="18"/>
      <c r="T284" s="18"/>
      <c r="U284" s="18"/>
      <c r="V284" s="18"/>
      <c r="W284" s="18"/>
      <c r="X284" s="18"/>
      <c r="Y284" s="18"/>
      <c r="Z284" s="18"/>
      <c r="AA284" s="18"/>
      <c r="AB284" s="18"/>
      <c r="AC284" s="18"/>
      <c r="AD284" s="18"/>
      <c r="AE284" s="18"/>
      <c r="AF284" s="18"/>
      <c r="AG284" s="18"/>
    </row>
    <row r="285" spans="1:33" ht="16.5" customHeight="1" x14ac:dyDescent="0.3">
      <c r="A285" s="18"/>
      <c r="B285" s="18"/>
      <c r="C285" s="191"/>
      <c r="D285" s="191"/>
      <c r="E285" s="18"/>
      <c r="F285" s="18"/>
      <c r="G285" s="18"/>
      <c r="H285" s="18"/>
      <c r="I285" s="18"/>
      <c r="J285" s="18"/>
      <c r="K285" s="18"/>
      <c r="L285" s="18"/>
      <c r="M285" s="18"/>
      <c r="N285" s="18"/>
      <c r="O285" s="18"/>
      <c r="P285" s="18"/>
      <c r="Q285" s="18"/>
      <c r="R285" s="18"/>
      <c r="S285" s="18"/>
      <c r="T285" s="18"/>
      <c r="U285" s="18"/>
      <c r="V285" s="18"/>
      <c r="W285" s="18"/>
      <c r="X285" s="18"/>
      <c r="Y285" s="18"/>
      <c r="Z285" s="18"/>
      <c r="AA285" s="18"/>
      <c r="AB285" s="18"/>
      <c r="AC285" s="18"/>
      <c r="AD285" s="18"/>
      <c r="AE285" s="18"/>
      <c r="AF285" s="18"/>
      <c r="AG285" s="18"/>
    </row>
    <row r="286" spans="1:33" ht="16.5" customHeight="1" x14ac:dyDescent="0.3">
      <c r="A286" s="18"/>
      <c r="B286" s="18"/>
      <c r="C286" s="191"/>
      <c r="D286" s="191"/>
      <c r="E286" s="18"/>
      <c r="F286" s="18"/>
      <c r="G286" s="18"/>
      <c r="H286" s="18"/>
      <c r="I286" s="18"/>
      <c r="J286" s="18"/>
      <c r="K286" s="18"/>
      <c r="L286" s="18"/>
      <c r="M286" s="18"/>
      <c r="N286" s="18"/>
      <c r="O286" s="18"/>
      <c r="P286" s="18"/>
      <c r="Q286" s="18"/>
      <c r="R286" s="18"/>
      <c r="S286" s="18"/>
      <c r="T286" s="18"/>
      <c r="U286" s="18"/>
      <c r="V286" s="18"/>
      <c r="W286" s="18"/>
      <c r="X286" s="18"/>
      <c r="Y286" s="18"/>
      <c r="Z286" s="18"/>
      <c r="AA286" s="18"/>
      <c r="AB286" s="18"/>
      <c r="AC286" s="18"/>
      <c r="AD286" s="18"/>
      <c r="AE286" s="18"/>
      <c r="AF286" s="18"/>
      <c r="AG286" s="18"/>
    </row>
    <row r="287" spans="1:33" ht="16.5" customHeight="1" x14ac:dyDescent="0.3">
      <c r="A287" s="18"/>
      <c r="B287" s="18"/>
      <c r="C287" s="191"/>
      <c r="D287" s="191"/>
      <c r="E287" s="18"/>
      <c r="F287" s="18"/>
      <c r="G287" s="18"/>
      <c r="H287" s="18"/>
      <c r="I287" s="18"/>
      <c r="J287" s="18"/>
      <c r="K287" s="18"/>
      <c r="L287" s="18"/>
      <c r="M287" s="18"/>
      <c r="N287" s="18"/>
      <c r="O287" s="18"/>
      <c r="P287" s="18"/>
      <c r="Q287" s="18"/>
      <c r="R287" s="18"/>
      <c r="S287" s="18"/>
      <c r="T287" s="18"/>
      <c r="U287" s="18"/>
      <c r="V287" s="18"/>
      <c r="W287" s="18"/>
      <c r="X287" s="18"/>
      <c r="Y287" s="18"/>
      <c r="Z287" s="18"/>
      <c r="AA287" s="18"/>
      <c r="AB287" s="18"/>
      <c r="AC287" s="18"/>
      <c r="AD287" s="18"/>
      <c r="AE287" s="18"/>
      <c r="AF287" s="18"/>
      <c r="AG287" s="18"/>
    </row>
    <row r="288" spans="1:33" ht="16.5" customHeight="1" x14ac:dyDescent="0.3">
      <c r="A288" s="18"/>
      <c r="B288" s="18"/>
      <c r="C288" s="191"/>
      <c r="D288" s="191"/>
      <c r="E288" s="18"/>
      <c r="F288" s="18"/>
      <c r="G288" s="18"/>
      <c r="H288" s="18"/>
      <c r="I288" s="18"/>
      <c r="J288" s="18"/>
      <c r="K288" s="18"/>
      <c r="L288" s="18"/>
      <c r="M288" s="18"/>
      <c r="N288" s="18"/>
      <c r="O288" s="18"/>
      <c r="P288" s="18"/>
      <c r="Q288" s="18"/>
      <c r="R288" s="18"/>
      <c r="S288" s="18"/>
      <c r="T288" s="18"/>
      <c r="U288" s="18"/>
      <c r="V288" s="18"/>
      <c r="W288" s="18"/>
      <c r="X288" s="18"/>
      <c r="Y288" s="18"/>
      <c r="Z288" s="18"/>
      <c r="AA288" s="18"/>
      <c r="AB288" s="18"/>
      <c r="AC288" s="18"/>
      <c r="AD288" s="18"/>
      <c r="AE288" s="18"/>
      <c r="AF288" s="18"/>
      <c r="AG288" s="18"/>
    </row>
    <row r="289" spans="1:33" ht="16.5" customHeight="1" x14ac:dyDescent="0.3">
      <c r="A289" s="18"/>
      <c r="B289" s="18"/>
      <c r="C289" s="191"/>
      <c r="D289" s="191"/>
      <c r="E289" s="18"/>
      <c r="F289" s="18"/>
      <c r="G289" s="18"/>
      <c r="H289" s="18"/>
      <c r="I289" s="18"/>
      <c r="J289" s="18"/>
      <c r="K289" s="18"/>
      <c r="L289" s="18"/>
      <c r="M289" s="18"/>
      <c r="N289" s="18"/>
      <c r="O289" s="18"/>
      <c r="P289" s="18"/>
      <c r="Q289" s="18"/>
      <c r="R289" s="18"/>
      <c r="S289" s="18"/>
      <c r="T289" s="18"/>
      <c r="U289" s="18"/>
      <c r="V289" s="18"/>
      <c r="W289" s="18"/>
      <c r="X289" s="18"/>
      <c r="Y289" s="18"/>
      <c r="Z289" s="18"/>
      <c r="AA289" s="18"/>
      <c r="AB289" s="18"/>
      <c r="AC289" s="18"/>
      <c r="AD289" s="18"/>
      <c r="AE289" s="18"/>
      <c r="AF289" s="18"/>
      <c r="AG289" s="18"/>
    </row>
    <row r="290" spans="1:33" ht="16.5" customHeight="1" x14ac:dyDescent="0.3">
      <c r="A290" s="18"/>
      <c r="B290" s="18"/>
      <c r="C290" s="191"/>
      <c r="D290" s="191"/>
      <c r="E290" s="18"/>
      <c r="F290" s="18"/>
      <c r="G290" s="18"/>
      <c r="H290" s="18"/>
      <c r="I290" s="18"/>
      <c r="J290" s="18"/>
      <c r="K290" s="18"/>
      <c r="L290" s="18"/>
      <c r="M290" s="18"/>
      <c r="N290" s="18"/>
      <c r="O290" s="18"/>
      <c r="P290" s="18"/>
      <c r="Q290" s="18"/>
      <c r="R290" s="18"/>
      <c r="S290" s="18"/>
      <c r="T290" s="18"/>
      <c r="U290" s="18"/>
      <c r="V290" s="18"/>
      <c r="W290" s="18"/>
      <c r="X290" s="18"/>
      <c r="Y290" s="18"/>
      <c r="Z290" s="18"/>
      <c r="AA290" s="18"/>
      <c r="AB290" s="18"/>
      <c r="AC290" s="18"/>
      <c r="AD290" s="18"/>
      <c r="AE290" s="18"/>
      <c r="AF290" s="18"/>
      <c r="AG290" s="18"/>
    </row>
    <row r="291" spans="1:33" ht="16.5" customHeight="1" x14ac:dyDescent="0.3">
      <c r="A291" s="18"/>
      <c r="B291" s="18"/>
      <c r="C291" s="191"/>
      <c r="D291" s="191"/>
      <c r="E291" s="18"/>
      <c r="F291" s="18"/>
      <c r="G291" s="18"/>
      <c r="H291" s="18"/>
      <c r="I291" s="18"/>
      <c r="J291" s="18"/>
      <c r="K291" s="18"/>
      <c r="L291" s="18"/>
      <c r="M291" s="18"/>
      <c r="N291" s="18"/>
      <c r="O291" s="18"/>
      <c r="P291" s="18"/>
      <c r="Q291" s="18"/>
      <c r="R291" s="18"/>
      <c r="S291" s="18"/>
      <c r="T291" s="18"/>
      <c r="U291" s="18"/>
      <c r="V291" s="18"/>
      <c r="W291" s="18"/>
      <c r="X291" s="18"/>
      <c r="Y291" s="18"/>
      <c r="Z291" s="18"/>
      <c r="AA291" s="18"/>
      <c r="AB291" s="18"/>
      <c r="AC291" s="18"/>
      <c r="AD291" s="18"/>
      <c r="AE291" s="18"/>
      <c r="AF291" s="18"/>
      <c r="AG291" s="18"/>
    </row>
    <row r="292" spans="1:33" ht="16.5" customHeight="1" x14ac:dyDescent="0.3">
      <c r="A292" s="18"/>
      <c r="B292" s="18"/>
      <c r="C292" s="191"/>
      <c r="D292" s="191"/>
      <c r="E292" s="18"/>
      <c r="F292" s="18"/>
      <c r="G292" s="18"/>
      <c r="H292" s="18"/>
      <c r="I292" s="18"/>
      <c r="J292" s="18"/>
      <c r="K292" s="18"/>
      <c r="L292" s="18"/>
      <c r="M292" s="18"/>
      <c r="N292" s="18"/>
      <c r="O292" s="18"/>
      <c r="P292" s="18"/>
      <c r="Q292" s="18"/>
      <c r="R292" s="18"/>
      <c r="S292" s="18"/>
      <c r="T292" s="18"/>
      <c r="U292" s="18"/>
      <c r="V292" s="18"/>
      <c r="W292" s="18"/>
      <c r="X292" s="18"/>
      <c r="Y292" s="18"/>
      <c r="Z292" s="18"/>
      <c r="AA292" s="18"/>
      <c r="AB292" s="18"/>
      <c r="AC292" s="18"/>
      <c r="AD292" s="18"/>
      <c r="AE292" s="18"/>
      <c r="AF292" s="18"/>
      <c r="AG292" s="18"/>
    </row>
    <row r="293" spans="1:33" ht="16.5" customHeight="1" x14ac:dyDescent="0.3">
      <c r="A293" s="18"/>
      <c r="B293" s="18"/>
      <c r="C293" s="191"/>
      <c r="D293" s="191"/>
      <c r="E293" s="18"/>
      <c r="F293" s="18"/>
      <c r="G293" s="18"/>
      <c r="H293" s="18"/>
      <c r="I293" s="18"/>
      <c r="J293" s="18"/>
      <c r="K293" s="18"/>
      <c r="L293" s="18"/>
      <c r="M293" s="18"/>
      <c r="N293" s="18"/>
      <c r="O293" s="18"/>
      <c r="P293" s="18"/>
      <c r="Q293" s="18"/>
      <c r="R293" s="18"/>
      <c r="S293" s="18"/>
      <c r="T293" s="18"/>
      <c r="U293" s="18"/>
      <c r="V293" s="18"/>
      <c r="W293" s="18"/>
      <c r="X293" s="18"/>
      <c r="Y293" s="18"/>
      <c r="Z293" s="18"/>
      <c r="AA293" s="18"/>
      <c r="AB293" s="18"/>
      <c r="AC293" s="18"/>
      <c r="AD293" s="18"/>
      <c r="AE293" s="18"/>
      <c r="AF293" s="18"/>
      <c r="AG293" s="18"/>
    </row>
    <row r="294" spans="1:33" ht="16.5" customHeight="1" x14ac:dyDescent="0.3">
      <c r="A294" s="18"/>
      <c r="B294" s="18"/>
      <c r="C294" s="191"/>
      <c r="D294" s="191"/>
      <c r="E294" s="18"/>
      <c r="F294" s="18"/>
      <c r="G294" s="18"/>
      <c r="H294" s="18"/>
      <c r="I294" s="18"/>
      <c r="J294" s="18"/>
      <c r="K294" s="18"/>
      <c r="L294" s="18"/>
      <c r="M294" s="18"/>
      <c r="N294" s="18"/>
      <c r="O294" s="18"/>
      <c r="P294" s="18"/>
      <c r="Q294" s="18"/>
      <c r="R294" s="18"/>
      <c r="S294" s="18"/>
      <c r="T294" s="18"/>
      <c r="U294" s="18"/>
      <c r="V294" s="18"/>
      <c r="W294" s="18"/>
      <c r="X294" s="18"/>
      <c r="Y294" s="18"/>
      <c r="Z294" s="18"/>
      <c r="AA294" s="18"/>
      <c r="AB294" s="18"/>
      <c r="AC294" s="18"/>
      <c r="AD294" s="18"/>
      <c r="AE294" s="18"/>
      <c r="AF294" s="18"/>
      <c r="AG294" s="18"/>
    </row>
    <row r="295" spans="1:33" ht="16.5" customHeight="1" x14ac:dyDescent="0.3">
      <c r="A295" s="18"/>
      <c r="B295" s="18"/>
      <c r="C295" s="191"/>
      <c r="D295" s="191"/>
      <c r="E295" s="18"/>
      <c r="F295" s="18"/>
      <c r="G295" s="18"/>
      <c r="H295" s="18"/>
      <c r="I295" s="18"/>
      <c r="J295" s="18"/>
      <c r="K295" s="18"/>
      <c r="L295" s="18"/>
      <c r="M295" s="18"/>
      <c r="N295" s="18"/>
      <c r="O295" s="18"/>
      <c r="P295" s="18"/>
      <c r="Q295" s="18"/>
      <c r="R295" s="18"/>
      <c r="S295" s="18"/>
      <c r="T295" s="18"/>
      <c r="U295" s="18"/>
      <c r="V295" s="18"/>
      <c r="W295" s="18"/>
      <c r="X295" s="18"/>
      <c r="Y295" s="18"/>
      <c r="Z295" s="18"/>
      <c r="AA295" s="18"/>
      <c r="AB295" s="18"/>
      <c r="AC295" s="18"/>
      <c r="AD295" s="18"/>
      <c r="AE295" s="18"/>
      <c r="AF295" s="18"/>
      <c r="AG295" s="18"/>
    </row>
    <row r="296" spans="1:33" ht="16.5" customHeight="1" x14ac:dyDescent="0.3">
      <c r="A296" s="18"/>
      <c r="B296" s="18"/>
      <c r="C296" s="191"/>
      <c r="D296" s="191"/>
      <c r="E296" s="18"/>
      <c r="F296" s="18"/>
      <c r="G296" s="18"/>
      <c r="H296" s="18"/>
      <c r="I296" s="18"/>
      <c r="J296" s="18"/>
      <c r="K296" s="18"/>
      <c r="L296" s="18"/>
      <c r="M296" s="18"/>
      <c r="N296" s="18"/>
      <c r="O296" s="18"/>
      <c r="P296" s="18"/>
      <c r="Q296" s="18"/>
      <c r="R296" s="18"/>
      <c r="S296" s="18"/>
      <c r="T296" s="18"/>
      <c r="U296" s="18"/>
      <c r="V296" s="18"/>
      <c r="W296" s="18"/>
      <c r="X296" s="18"/>
      <c r="Y296" s="18"/>
      <c r="Z296" s="18"/>
      <c r="AA296" s="18"/>
      <c r="AB296" s="18"/>
      <c r="AC296" s="18"/>
      <c r="AD296" s="18"/>
      <c r="AE296" s="18"/>
      <c r="AF296" s="18"/>
      <c r="AG296" s="18"/>
    </row>
    <row r="297" spans="1:33" ht="16.5" customHeight="1" x14ac:dyDescent="0.3">
      <c r="A297" s="18"/>
      <c r="B297" s="18"/>
      <c r="C297" s="191"/>
      <c r="D297" s="191"/>
      <c r="E297" s="18"/>
      <c r="F297" s="18"/>
      <c r="G297" s="18"/>
      <c r="H297" s="18"/>
      <c r="I297" s="18"/>
      <c r="J297" s="18"/>
      <c r="K297" s="18"/>
      <c r="L297" s="18"/>
      <c r="M297" s="18"/>
      <c r="N297" s="18"/>
      <c r="O297" s="18"/>
      <c r="P297" s="18"/>
      <c r="Q297" s="18"/>
      <c r="R297" s="18"/>
      <c r="S297" s="18"/>
      <c r="T297" s="18"/>
      <c r="U297" s="18"/>
      <c r="V297" s="18"/>
      <c r="W297" s="18"/>
      <c r="X297" s="18"/>
      <c r="Y297" s="18"/>
      <c r="Z297" s="18"/>
      <c r="AA297" s="18"/>
      <c r="AB297" s="18"/>
      <c r="AC297" s="18"/>
      <c r="AD297" s="18"/>
      <c r="AE297" s="18"/>
      <c r="AF297" s="18"/>
      <c r="AG297" s="18"/>
    </row>
    <row r="298" spans="1:33" ht="16.5" customHeight="1" x14ac:dyDescent="0.3">
      <c r="A298" s="18"/>
      <c r="B298" s="18"/>
      <c r="C298" s="191"/>
      <c r="D298" s="191"/>
      <c r="E298" s="18"/>
      <c r="F298" s="18"/>
      <c r="G298" s="18"/>
      <c r="H298" s="18"/>
      <c r="I298" s="18"/>
      <c r="J298" s="18"/>
      <c r="K298" s="18"/>
      <c r="L298" s="18"/>
      <c r="M298" s="18"/>
      <c r="N298" s="18"/>
      <c r="O298" s="18"/>
      <c r="P298" s="18"/>
      <c r="Q298" s="18"/>
      <c r="R298" s="18"/>
      <c r="S298" s="18"/>
      <c r="T298" s="18"/>
      <c r="U298" s="18"/>
      <c r="V298" s="18"/>
      <c r="W298" s="18"/>
      <c r="X298" s="18"/>
      <c r="Y298" s="18"/>
      <c r="Z298" s="18"/>
      <c r="AA298" s="18"/>
      <c r="AB298" s="18"/>
      <c r="AC298" s="18"/>
      <c r="AD298" s="18"/>
      <c r="AE298" s="18"/>
      <c r="AF298" s="18"/>
      <c r="AG298" s="18"/>
    </row>
    <row r="299" spans="1:33" ht="16.5" customHeight="1" x14ac:dyDescent="0.3">
      <c r="A299" s="18"/>
      <c r="B299" s="18"/>
      <c r="C299" s="191"/>
      <c r="D299" s="191"/>
      <c r="E299" s="18"/>
      <c r="F299" s="18"/>
      <c r="G299" s="18"/>
      <c r="H299" s="18"/>
      <c r="I299" s="18"/>
      <c r="J299" s="18"/>
      <c r="K299" s="18"/>
      <c r="L299" s="18"/>
      <c r="M299" s="18"/>
      <c r="N299" s="18"/>
      <c r="O299" s="18"/>
      <c r="P299" s="18"/>
      <c r="Q299" s="18"/>
      <c r="R299" s="18"/>
      <c r="S299" s="18"/>
      <c r="T299" s="18"/>
      <c r="U299" s="18"/>
      <c r="V299" s="18"/>
      <c r="W299" s="18"/>
      <c r="X299" s="18"/>
      <c r="Y299" s="18"/>
      <c r="Z299" s="18"/>
      <c r="AA299" s="18"/>
      <c r="AB299" s="18"/>
      <c r="AC299" s="18"/>
      <c r="AD299" s="18"/>
      <c r="AE299" s="18"/>
      <c r="AF299" s="18"/>
      <c r="AG299" s="18"/>
    </row>
    <row r="300" spans="1:33" ht="16.5" customHeight="1" x14ac:dyDescent="0.3">
      <c r="A300" s="18"/>
      <c r="B300" s="18"/>
      <c r="C300" s="191"/>
      <c r="D300" s="191"/>
      <c r="E300" s="18"/>
      <c r="F300" s="18"/>
      <c r="G300" s="18"/>
      <c r="H300" s="18"/>
      <c r="I300" s="18"/>
      <c r="J300" s="18"/>
      <c r="K300" s="18"/>
      <c r="L300" s="18"/>
      <c r="M300" s="18"/>
      <c r="N300" s="18"/>
      <c r="O300" s="18"/>
      <c r="P300" s="18"/>
      <c r="Q300" s="18"/>
      <c r="R300" s="18"/>
      <c r="S300" s="18"/>
      <c r="T300" s="18"/>
      <c r="U300" s="18"/>
      <c r="V300" s="18"/>
      <c r="W300" s="18"/>
      <c r="X300" s="18"/>
      <c r="Y300" s="18"/>
      <c r="Z300" s="18"/>
      <c r="AA300" s="18"/>
      <c r="AB300" s="18"/>
      <c r="AC300" s="18"/>
      <c r="AD300" s="18"/>
      <c r="AE300" s="18"/>
      <c r="AF300" s="18"/>
      <c r="AG300" s="18"/>
    </row>
    <row r="301" spans="1:33" ht="16.5" customHeight="1" x14ac:dyDescent="0.3">
      <c r="A301" s="18"/>
      <c r="B301" s="18"/>
      <c r="C301" s="191"/>
      <c r="D301" s="191"/>
      <c r="E301" s="18"/>
      <c r="F301" s="18"/>
      <c r="G301" s="18"/>
      <c r="H301" s="18"/>
      <c r="I301" s="18"/>
      <c r="J301" s="18"/>
      <c r="K301" s="18"/>
      <c r="L301" s="18"/>
      <c r="M301" s="18"/>
      <c r="N301" s="18"/>
      <c r="O301" s="18"/>
      <c r="P301" s="18"/>
      <c r="Q301" s="18"/>
      <c r="R301" s="18"/>
      <c r="S301" s="18"/>
      <c r="T301" s="18"/>
      <c r="U301" s="18"/>
      <c r="V301" s="18"/>
      <c r="W301" s="18"/>
      <c r="X301" s="18"/>
      <c r="Y301" s="18"/>
      <c r="Z301" s="18"/>
      <c r="AA301" s="18"/>
      <c r="AB301" s="18"/>
      <c r="AC301" s="18"/>
      <c r="AD301" s="18"/>
      <c r="AE301" s="18"/>
      <c r="AF301" s="18"/>
      <c r="AG301" s="18"/>
    </row>
    <row r="302" spans="1:33" ht="16.5" customHeight="1" x14ac:dyDescent="0.3">
      <c r="A302" s="18"/>
      <c r="B302" s="18"/>
      <c r="C302" s="191"/>
      <c r="D302" s="191"/>
      <c r="E302" s="18"/>
      <c r="F302" s="18"/>
      <c r="G302" s="18"/>
      <c r="H302" s="18"/>
      <c r="I302" s="18"/>
      <c r="J302" s="18"/>
      <c r="K302" s="18"/>
      <c r="L302" s="18"/>
      <c r="M302" s="18"/>
      <c r="N302" s="18"/>
      <c r="O302" s="18"/>
      <c r="P302" s="18"/>
      <c r="Q302" s="18"/>
      <c r="R302" s="18"/>
      <c r="S302" s="18"/>
      <c r="T302" s="18"/>
      <c r="U302" s="18"/>
      <c r="V302" s="18"/>
      <c r="W302" s="18"/>
      <c r="X302" s="18"/>
      <c r="Y302" s="18"/>
      <c r="Z302" s="18"/>
      <c r="AA302" s="18"/>
      <c r="AB302" s="18"/>
      <c r="AC302" s="18"/>
      <c r="AD302" s="18"/>
      <c r="AE302" s="18"/>
      <c r="AF302" s="18"/>
      <c r="AG302" s="18"/>
    </row>
    <row r="303" spans="1:33" ht="16.5" customHeight="1" x14ac:dyDescent="0.3">
      <c r="A303" s="18"/>
      <c r="B303" s="18"/>
      <c r="C303" s="191"/>
      <c r="D303" s="191"/>
      <c r="E303" s="18"/>
      <c r="F303" s="18"/>
      <c r="G303" s="18"/>
      <c r="H303" s="18"/>
      <c r="I303" s="18"/>
      <c r="J303" s="18"/>
      <c r="K303" s="18"/>
      <c r="L303" s="18"/>
      <c r="M303" s="18"/>
      <c r="N303" s="18"/>
      <c r="O303" s="18"/>
      <c r="P303" s="18"/>
      <c r="Q303" s="18"/>
      <c r="R303" s="18"/>
      <c r="S303" s="18"/>
      <c r="T303" s="18"/>
      <c r="U303" s="18"/>
      <c r="V303" s="18"/>
      <c r="W303" s="18"/>
      <c r="X303" s="18"/>
      <c r="Y303" s="18"/>
      <c r="Z303" s="18"/>
      <c r="AA303" s="18"/>
      <c r="AB303" s="18"/>
      <c r="AC303" s="18"/>
      <c r="AD303" s="18"/>
      <c r="AE303" s="18"/>
      <c r="AF303" s="18"/>
      <c r="AG303" s="18"/>
    </row>
    <row r="304" spans="1:33" ht="16.5" customHeight="1" x14ac:dyDescent="0.3">
      <c r="A304" s="18"/>
      <c r="B304" s="18"/>
      <c r="C304" s="191"/>
      <c r="D304" s="191"/>
      <c r="E304" s="18"/>
      <c r="F304" s="18"/>
      <c r="G304" s="18"/>
      <c r="H304" s="18"/>
      <c r="I304" s="18"/>
      <c r="J304" s="18"/>
      <c r="K304" s="18"/>
      <c r="L304" s="18"/>
      <c r="M304" s="18"/>
      <c r="N304" s="18"/>
      <c r="O304" s="18"/>
      <c r="P304" s="18"/>
      <c r="Q304" s="18"/>
      <c r="R304" s="18"/>
      <c r="S304" s="18"/>
      <c r="T304" s="18"/>
      <c r="U304" s="18"/>
      <c r="V304" s="18"/>
      <c r="W304" s="18"/>
      <c r="X304" s="18"/>
      <c r="Y304" s="18"/>
      <c r="Z304" s="18"/>
      <c r="AA304" s="18"/>
      <c r="AB304" s="18"/>
      <c r="AC304" s="18"/>
      <c r="AD304" s="18"/>
      <c r="AE304" s="18"/>
      <c r="AF304" s="18"/>
      <c r="AG304" s="18"/>
    </row>
    <row r="305" spans="1:33" ht="16.5" customHeight="1" x14ac:dyDescent="0.3">
      <c r="A305" s="18"/>
      <c r="B305" s="18"/>
      <c r="C305" s="191"/>
      <c r="D305" s="191"/>
      <c r="E305" s="18"/>
      <c r="F305" s="18"/>
      <c r="G305" s="18"/>
      <c r="H305" s="18"/>
      <c r="I305" s="18"/>
      <c r="J305" s="18"/>
      <c r="K305" s="18"/>
      <c r="L305" s="18"/>
      <c r="M305" s="18"/>
      <c r="N305" s="18"/>
      <c r="O305" s="18"/>
      <c r="P305" s="18"/>
      <c r="Q305" s="18"/>
      <c r="R305" s="18"/>
      <c r="S305" s="18"/>
      <c r="T305" s="18"/>
      <c r="U305" s="18"/>
      <c r="V305" s="18"/>
      <c r="W305" s="18"/>
      <c r="X305" s="18"/>
      <c r="Y305" s="18"/>
      <c r="Z305" s="18"/>
      <c r="AA305" s="18"/>
      <c r="AB305" s="18"/>
      <c r="AC305" s="18"/>
      <c r="AD305" s="18"/>
      <c r="AE305" s="18"/>
      <c r="AF305" s="18"/>
      <c r="AG305" s="18"/>
    </row>
    <row r="306" spans="1:33" ht="16.5" customHeight="1" x14ac:dyDescent="0.3">
      <c r="A306" s="18"/>
      <c r="B306" s="18"/>
      <c r="C306" s="191"/>
      <c r="D306" s="191"/>
      <c r="E306" s="18"/>
      <c r="F306" s="18"/>
      <c r="G306" s="18"/>
      <c r="H306" s="18"/>
      <c r="I306" s="18"/>
      <c r="J306" s="18"/>
      <c r="K306" s="18"/>
      <c r="L306" s="18"/>
      <c r="M306" s="18"/>
      <c r="N306" s="18"/>
      <c r="O306" s="18"/>
      <c r="P306" s="18"/>
      <c r="Q306" s="18"/>
      <c r="R306" s="18"/>
      <c r="S306" s="18"/>
      <c r="T306" s="18"/>
      <c r="U306" s="18"/>
      <c r="V306" s="18"/>
      <c r="W306" s="18"/>
      <c r="X306" s="18"/>
      <c r="Y306" s="18"/>
      <c r="Z306" s="18"/>
      <c r="AA306" s="18"/>
      <c r="AB306" s="18"/>
      <c r="AC306" s="18"/>
      <c r="AD306" s="18"/>
      <c r="AE306" s="18"/>
      <c r="AF306" s="18"/>
      <c r="AG306" s="18"/>
    </row>
    <row r="307" spans="1:33" ht="16.5" customHeight="1" x14ac:dyDescent="0.3">
      <c r="A307" s="18"/>
      <c r="B307" s="18"/>
      <c r="C307" s="191"/>
      <c r="D307" s="191"/>
      <c r="E307" s="18"/>
      <c r="F307" s="18"/>
      <c r="G307" s="18"/>
      <c r="H307" s="18"/>
      <c r="I307" s="18"/>
      <c r="J307" s="18"/>
      <c r="K307" s="18"/>
      <c r="L307" s="18"/>
      <c r="M307" s="18"/>
      <c r="N307" s="18"/>
      <c r="O307" s="18"/>
      <c r="P307" s="18"/>
      <c r="Q307" s="18"/>
      <c r="R307" s="18"/>
      <c r="S307" s="18"/>
      <c r="T307" s="18"/>
      <c r="U307" s="18"/>
      <c r="V307" s="18"/>
      <c r="W307" s="18"/>
      <c r="X307" s="18"/>
      <c r="Y307" s="18"/>
      <c r="Z307" s="18"/>
      <c r="AA307" s="18"/>
      <c r="AB307" s="18"/>
      <c r="AC307" s="18"/>
      <c r="AD307" s="18"/>
      <c r="AE307" s="18"/>
      <c r="AF307" s="18"/>
      <c r="AG307" s="18"/>
    </row>
    <row r="308" spans="1:33" ht="16.5" customHeight="1" x14ac:dyDescent="0.3">
      <c r="A308" s="18"/>
      <c r="B308" s="18"/>
      <c r="C308" s="191"/>
      <c r="D308" s="191"/>
      <c r="E308" s="18"/>
      <c r="F308" s="18"/>
      <c r="G308" s="18"/>
      <c r="H308" s="18"/>
      <c r="I308" s="18"/>
      <c r="J308" s="18"/>
      <c r="K308" s="18"/>
      <c r="L308" s="18"/>
      <c r="M308" s="18"/>
      <c r="N308" s="18"/>
      <c r="O308" s="18"/>
      <c r="P308" s="18"/>
      <c r="Q308" s="18"/>
      <c r="R308" s="18"/>
      <c r="S308" s="18"/>
      <c r="T308" s="18"/>
      <c r="U308" s="18"/>
      <c r="V308" s="18"/>
      <c r="W308" s="18"/>
      <c r="X308" s="18"/>
      <c r="Y308" s="18"/>
      <c r="Z308" s="18"/>
      <c r="AA308" s="18"/>
      <c r="AB308" s="18"/>
      <c r="AC308" s="18"/>
      <c r="AD308" s="18"/>
      <c r="AE308" s="18"/>
      <c r="AF308" s="18"/>
      <c r="AG308" s="18"/>
    </row>
    <row r="309" spans="1:33" ht="16.5" customHeight="1" x14ac:dyDescent="0.3">
      <c r="A309" s="18"/>
      <c r="B309" s="18"/>
      <c r="C309" s="191"/>
      <c r="D309" s="191"/>
      <c r="E309" s="18"/>
      <c r="F309" s="18"/>
      <c r="G309" s="18"/>
      <c r="H309" s="18"/>
      <c r="I309" s="18"/>
      <c r="J309" s="18"/>
      <c r="K309" s="18"/>
      <c r="L309" s="18"/>
      <c r="M309" s="18"/>
      <c r="N309" s="18"/>
      <c r="O309" s="18"/>
      <c r="P309" s="18"/>
      <c r="Q309" s="18"/>
      <c r="R309" s="18"/>
      <c r="S309" s="18"/>
      <c r="T309" s="18"/>
      <c r="U309" s="18"/>
      <c r="V309" s="18"/>
      <c r="W309" s="18"/>
      <c r="X309" s="18"/>
      <c r="Y309" s="18"/>
      <c r="Z309" s="18"/>
      <c r="AA309" s="18"/>
      <c r="AB309" s="18"/>
      <c r="AC309" s="18"/>
      <c r="AD309" s="18"/>
      <c r="AE309" s="18"/>
      <c r="AF309" s="18"/>
      <c r="AG309" s="18"/>
    </row>
    <row r="310" spans="1:33" ht="16.5" customHeight="1" x14ac:dyDescent="0.3">
      <c r="A310" s="18"/>
      <c r="B310" s="18"/>
      <c r="C310" s="191"/>
      <c r="D310" s="191"/>
      <c r="E310" s="18"/>
      <c r="F310" s="18"/>
      <c r="G310" s="18"/>
      <c r="H310" s="18"/>
      <c r="I310" s="18"/>
      <c r="J310" s="18"/>
      <c r="K310" s="18"/>
      <c r="L310" s="18"/>
      <c r="M310" s="18"/>
      <c r="N310" s="18"/>
      <c r="O310" s="18"/>
      <c r="P310" s="18"/>
      <c r="Q310" s="18"/>
      <c r="R310" s="18"/>
      <c r="S310" s="18"/>
      <c r="T310" s="18"/>
      <c r="U310" s="18"/>
      <c r="V310" s="18"/>
      <c r="W310" s="18"/>
      <c r="X310" s="18"/>
      <c r="Y310" s="18"/>
      <c r="Z310" s="18"/>
      <c r="AA310" s="18"/>
      <c r="AB310" s="18"/>
      <c r="AC310" s="18"/>
      <c r="AD310" s="18"/>
      <c r="AE310" s="18"/>
      <c r="AF310" s="18"/>
      <c r="AG310" s="18"/>
    </row>
    <row r="311" spans="1:33" ht="16.5" customHeight="1" x14ac:dyDescent="0.3">
      <c r="A311" s="18"/>
      <c r="B311" s="18"/>
      <c r="C311" s="191"/>
      <c r="D311" s="191"/>
      <c r="E311" s="18"/>
      <c r="F311" s="18"/>
      <c r="G311" s="18"/>
      <c r="H311" s="18"/>
      <c r="I311" s="18"/>
      <c r="J311" s="18"/>
      <c r="K311" s="18"/>
      <c r="L311" s="18"/>
      <c r="M311" s="18"/>
      <c r="N311" s="18"/>
      <c r="O311" s="18"/>
      <c r="P311" s="18"/>
      <c r="Q311" s="18"/>
      <c r="R311" s="18"/>
      <c r="S311" s="18"/>
      <c r="T311" s="18"/>
      <c r="U311" s="18"/>
      <c r="V311" s="18"/>
      <c r="W311" s="18"/>
      <c r="X311" s="18"/>
      <c r="Y311" s="18"/>
      <c r="Z311" s="18"/>
      <c r="AA311" s="18"/>
      <c r="AB311" s="18"/>
      <c r="AC311" s="18"/>
      <c r="AD311" s="18"/>
      <c r="AE311" s="18"/>
      <c r="AF311" s="18"/>
      <c r="AG311" s="18"/>
    </row>
    <row r="312" spans="1:33" ht="16.5" customHeight="1" x14ac:dyDescent="0.3">
      <c r="A312" s="18"/>
      <c r="B312" s="18"/>
      <c r="C312" s="191"/>
      <c r="D312" s="191"/>
      <c r="E312" s="18"/>
      <c r="F312" s="18"/>
      <c r="G312" s="18"/>
      <c r="H312" s="18"/>
      <c r="I312" s="18"/>
      <c r="J312" s="18"/>
      <c r="K312" s="18"/>
      <c r="L312" s="18"/>
      <c r="M312" s="18"/>
      <c r="N312" s="18"/>
      <c r="O312" s="18"/>
      <c r="P312" s="18"/>
      <c r="Q312" s="18"/>
      <c r="R312" s="18"/>
      <c r="S312" s="18"/>
      <c r="T312" s="18"/>
      <c r="U312" s="18"/>
      <c r="V312" s="18"/>
      <c r="W312" s="18"/>
      <c r="X312" s="18"/>
      <c r="Y312" s="18"/>
      <c r="Z312" s="18"/>
      <c r="AA312" s="18"/>
      <c r="AB312" s="18"/>
      <c r="AC312" s="18"/>
      <c r="AD312" s="18"/>
      <c r="AE312" s="18"/>
      <c r="AF312" s="18"/>
      <c r="AG312" s="18"/>
    </row>
    <row r="313" spans="1:33" ht="16.5" customHeight="1" x14ac:dyDescent="0.3">
      <c r="A313" s="18"/>
      <c r="B313" s="18"/>
      <c r="C313" s="191"/>
      <c r="D313" s="191"/>
      <c r="E313" s="18"/>
      <c r="F313" s="18"/>
      <c r="G313" s="18"/>
      <c r="H313" s="18"/>
      <c r="I313" s="18"/>
      <c r="J313" s="18"/>
      <c r="K313" s="18"/>
      <c r="L313" s="18"/>
      <c r="M313" s="18"/>
      <c r="N313" s="18"/>
      <c r="O313" s="18"/>
      <c r="P313" s="18"/>
      <c r="Q313" s="18"/>
      <c r="R313" s="18"/>
      <c r="S313" s="18"/>
      <c r="T313" s="18"/>
      <c r="U313" s="18"/>
      <c r="V313" s="18"/>
      <c r="W313" s="18"/>
      <c r="X313" s="18"/>
      <c r="Y313" s="18"/>
      <c r="Z313" s="18"/>
      <c r="AA313" s="18"/>
      <c r="AB313" s="18"/>
      <c r="AC313" s="18"/>
      <c r="AD313" s="18"/>
      <c r="AE313" s="18"/>
      <c r="AF313" s="18"/>
      <c r="AG313" s="18"/>
    </row>
    <row r="314" spans="1:33" ht="16.5" customHeight="1" x14ac:dyDescent="0.3">
      <c r="A314" s="18"/>
      <c r="B314" s="18"/>
      <c r="C314" s="191"/>
      <c r="D314" s="191"/>
      <c r="E314" s="18"/>
      <c r="F314" s="18"/>
      <c r="G314" s="18"/>
      <c r="H314" s="18"/>
      <c r="I314" s="18"/>
      <c r="J314" s="18"/>
      <c r="K314" s="18"/>
      <c r="L314" s="18"/>
      <c r="M314" s="18"/>
      <c r="N314" s="18"/>
      <c r="O314" s="18"/>
      <c r="P314" s="18"/>
      <c r="Q314" s="18"/>
      <c r="R314" s="18"/>
      <c r="S314" s="18"/>
      <c r="T314" s="18"/>
      <c r="U314" s="18"/>
      <c r="V314" s="18"/>
      <c r="W314" s="18"/>
      <c r="X314" s="18"/>
      <c r="Y314" s="18"/>
      <c r="Z314" s="18"/>
      <c r="AA314" s="18"/>
      <c r="AB314" s="18"/>
      <c r="AC314" s="18"/>
      <c r="AD314" s="18"/>
      <c r="AE314" s="18"/>
      <c r="AF314" s="18"/>
      <c r="AG314" s="18"/>
    </row>
    <row r="315" spans="1:33" ht="16.5" customHeight="1" x14ac:dyDescent="0.3">
      <c r="A315" s="18"/>
      <c r="B315" s="18"/>
      <c r="C315" s="191"/>
      <c r="D315" s="191"/>
      <c r="E315" s="18"/>
      <c r="F315" s="18"/>
      <c r="G315" s="18"/>
      <c r="H315" s="18"/>
      <c r="I315" s="18"/>
      <c r="J315" s="18"/>
      <c r="K315" s="18"/>
      <c r="L315" s="18"/>
      <c r="M315" s="18"/>
      <c r="N315" s="18"/>
      <c r="O315" s="18"/>
      <c r="P315" s="18"/>
      <c r="Q315" s="18"/>
      <c r="R315" s="18"/>
      <c r="S315" s="18"/>
      <c r="T315" s="18"/>
      <c r="U315" s="18"/>
      <c r="V315" s="18"/>
      <c r="W315" s="18"/>
      <c r="X315" s="18"/>
      <c r="Y315" s="18"/>
      <c r="Z315" s="18"/>
      <c r="AA315" s="18"/>
      <c r="AB315" s="18"/>
      <c r="AC315" s="18"/>
      <c r="AD315" s="18"/>
      <c r="AE315" s="18"/>
      <c r="AF315" s="18"/>
      <c r="AG315" s="18"/>
    </row>
    <row r="316" spans="1:33" ht="16.5" customHeight="1" x14ac:dyDescent="0.3">
      <c r="A316" s="18"/>
      <c r="B316" s="18"/>
      <c r="C316" s="191"/>
      <c r="D316" s="191"/>
      <c r="E316" s="18"/>
      <c r="F316" s="18"/>
      <c r="G316" s="18"/>
      <c r="H316" s="18"/>
      <c r="I316" s="18"/>
      <c r="J316" s="18"/>
      <c r="K316" s="18"/>
      <c r="L316" s="18"/>
      <c r="M316" s="18"/>
      <c r="N316" s="18"/>
      <c r="O316" s="18"/>
      <c r="P316" s="18"/>
      <c r="Q316" s="18"/>
      <c r="R316" s="18"/>
      <c r="S316" s="18"/>
      <c r="T316" s="18"/>
      <c r="U316" s="18"/>
      <c r="V316" s="18"/>
      <c r="W316" s="18"/>
      <c r="X316" s="18"/>
      <c r="Y316" s="18"/>
      <c r="Z316" s="18"/>
      <c r="AA316" s="18"/>
      <c r="AB316" s="18"/>
      <c r="AC316" s="18"/>
      <c r="AD316" s="18"/>
      <c r="AE316" s="18"/>
      <c r="AF316" s="18"/>
      <c r="AG316" s="18"/>
    </row>
    <row r="317" spans="1:33" ht="16.5" customHeight="1" x14ac:dyDescent="0.3">
      <c r="A317" s="18"/>
      <c r="B317" s="18"/>
      <c r="C317" s="191"/>
      <c r="D317" s="191"/>
      <c r="E317" s="18"/>
      <c r="F317" s="18"/>
      <c r="G317" s="18"/>
      <c r="H317" s="18"/>
      <c r="I317" s="18"/>
      <c r="J317" s="18"/>
      <c r="K317" s="18"/>
      <c r="L317" s="18"/>
      <c r="M317" s="18"/>
      <c r="N317" s="18"/>
      <c r="O317" s="18"/>
      <c r="P317" s="18"/>
      <c r="Q317" s="18"/>
      <c r="R317" s="18"/>
      <c r="S317" s="18"/>
      <c r="T317" s="18"/>
      <c r="U317" s="18"/>
      <c r="V317" s="18"/>
      <c r="W317" s="18"/>
      <c r="X317" s="18"/>
      <c r="Y317" s="18"/>
      <c r="Z317" s="18"/>
      <c r="AA317" s="18"/>
      <c r="AB317" s="18"/>
      <c r="AC317" s="18"/>
      <c r="AD317" s="18"/>
      <c r="AE317" s="18"/>
      <c r="AF317" s="18"/>
      <c r="AG317" s="18"/>
    </row>
    <row r="318" spans="1:33" ht="16.5" customHeight="1" x14ac:dyDescent="0.3">
      <c r="A318" s="18"/>
      <c r="B318" s="18"/>
      <c r="C318" s="191"/>
      <c r="D318" s="191"/>
      <c r="E318" s="18"/>
      <c r="F318" s="18"/>
      <c r="G318" s="18"/>
      <c r="H318" s="18"/>
      <c r="I318" s="18"/>
      <c r="J318" s="18"/>
      <c r="K318" s="18"/>
      <c r="L318" s="18"/>
      <c r="M318" s="18"/>
      <c r="N318" s="18"/>
      <c r="O318" s="18"/>
      <c r="P318" s="18"/>
      <c r="Q318" s="18"/>
      <c r="R318" s="18"/>
      <c r="S318" s="18"/>
      <c r="T318" s="18"/>
      <c r="U318" s="18"/>
      <c r="V318" s="18"/>
      <c r="W318" s="18"/>
      <c r="X318" s="18"/>
      <c r="Y318" s="18"/>
      <c r="Z318" s="18"/>
      <c r="AA318" s="18"/>
      <c r="AB318" s="18"/>
      <c r="AC318" s="18"/>
      <c r="AD318" s="18"/>
      <c r="AE318" s="18"/>
      <c r="AF318" s="18"/>
      <c r="AG318" s="18"/>
    </row>
    <row r="319" spans="1:33" ht="16.5" customHeight="1" x14ac:dyDescent="0.3">
      <c r="A319" s="18"/>
      <c r="B319" s="18"/>
      <c r="C319" s="191"/>
      <c r="D319" s="191"/>
      <c r="E319" s="18"/>
      <c r="F319" s="18"/>
      <c r="G319" s="18"/>
      <c r="H319" s="18"/>
      <c r="I319" s="18"/>
      <c r="J319" s="18"/>
      <c r="K319" s="18"/>
      <c r="L319" s="18"/>
      <c r="M319" s="18"/>
      <c r="N319" s="18"/>
      <c r="O319" s="18"/>
      <c r="P319" s="18"/>
      <c r="Q319" s="18"/>
      <c r="R319" s="18"/>
      <c r="S319" s="18"/>
      <c r="T319" s="18"/>
      <c r="U319" s="18"/>
      <c r="V319" s="18"/>
      <c r="W319" s="18"/>
      <c r="X319" s="18"/>
      <c r="Y319" s="18"/>
      <c r="Z319" s="18"/>
      <c r="AA319" s="18"/>
      <c r="AB319" s="18"/>
      <c r="AC319" s="18"/>
      <c r="AD319" s="18"/>
      <c r="AE319" s="18"/>
      <c r="AF319" s="18"/>
      <c r="AG319" s="18"/>
    </row>
    <row r="320" spans="1:33" ht="16.5" customHeight="1" x14ac:dyDescent="0.3">
      <c r="A320" s="18"/>
      <c r="B320" s="18"/>
      <c r="C320" s="191"/>
      <c r="D320" s="191"/>
      <c r="E320" s="18"/>
      <c r="F320" s="18"/>
      <c r="G320" s="18"/>
      <c r="H320" s="18"/>
      <c r="I320" s="18"/>
      <c r="J320" s="18"/>
      <c r="K320" s="18"/>
      <c r="L320" s="18"/>
      <c r="M320" s="18"/>
      <c r="N320" s="18"/>
      <c r="O320" s="18"/>
      <c r="P320" s="18"/>
      <c r="Q320" s="18"/>
      <c r="R320" s="18"/>
      <c r="S320" s="18"/>
      <c r="T320" s="18"/>
      <c r="U320" s="18"/>
      <c r="V320" s="18"/>
      <c r="W320" s="18"/>
      <c r="X320" s="18"/>
      <c r="Y320" s="18"/>
      <c r="Z320" s="18"/>
      <c r="AA320" s="18"/>
      <c r="AB320" s="18"/>
      <c r="AC320" s="18"/>
      <c r="AD320" s="18"/>
      <c r="AE320" s="18"/>
      <c r="AF320" s="18"/>
      <c r="AG320" s="18"/>
    </row>
    <row r="321" spans="1:33" ht="16.5" customHeight="1" x14ac:dyDescent="0.3">
      <c r="A321" s="18"/>
      <c r="B321" s="18"/>
      <c r="C321" s="191"/>
      <c r="D321" s="191"/>
      <c r="E321" s="18"/>
      <c r="F321" s="18"/>
      <c r="G321" s="18"/>
      <c r="H321" s="18"/>
      <c r="I321" s="18"/>
      <c r="J321" s="18"/>
      <c r="K321" s="18"/>
      <c r="L321" s="18"/>
      <c r="M321" s="18"/>
      <c r="N321" s="18"/>
      <c r="O321" s="18"/>
      <c r="P321" s="18"/>
      <c r="Q321" s="18"/>
      <c r="R321" s="18"/>
      <c r="S321" s="18"/>
      <c r="T321" s="18"/>
      <c r="U321" s="18"/>
      <c r="V321" s="18"/>
      <c r="W321" s="18"/>
      <c r="X321" s="18"/>
      <c r="Y321" s="18"/>
      <c r="Z321" s="18"/>
      <c r="AA321" s="18"/>
      <c r="AB321" s="18"/>
      <c r="AC321" s="18"/>
      <c r="AD321" s="18"/>
      <c r="AE321" s="18"/>
      <c r="AF321" s="18"/>
      <c r="AG321" s="18"/>
    </row>
    <row r="322" spans="1:33" ht="16.5" customHeight="1" x14ac:dyDescent="0.3">
      <c r="A322" s="18"/>
      <c r="B322" s="18"/>
      <c r="C322" s="191"/>
      <c r="D322" s="191"/>
      <c r="E322" s="18"/>
      <c r="F322" s="18"/>
      <c r="G322" s="18"/>
      <c r="H322" s="18"/>
      <c r="I322" s="18"/>
      <c r="J322" s="18"/>
      <c r="K322" s="18"/>
      <c r="L322" s="18"/>
      <c r="M322" s="18"/>
      <c r="N322" s="18"/>
      <c r="O322" s="18"/>
      <c r="P322" s="18"/>
      <c r="Q322" s="18"/>
      <c r="R322" s="18"/>
      <c r="S322" s="18"/>
      <c r="T322" s="18"/>
      <c r="U322" s="18"/>
      <c r="V322" s="18"/>
      <c r="W322" s="18"/>
      <c r="X322" s="18"/>
      <c r="Y322" s="18"/>
      <c r="Z322" s="18"/>
      <c r="AA322" s="18"/>
      <c r="AB322" s="18"/>
      <c r="AC322" s="18"/>
      <c r="AD322" s="18"/>
      <c r="AE322" s="18"/>
      <c r="AF322" s="18"/>
      <c r="AG322" s="18"/>
    </row>
    <row r="323" spans="1:33" ht="16.5" customHeight="1" x14ac:dyDescent="0.3">
      <c r="A323" s="18"/>
      <c r="B323" s="18"/>
      <c r="C323" s="191"/>
      <c r="D323" s="191"/>
      <c r="E323" s="18"/>
      <c r="F323" s="18"/>
      <c r="G323" s="18"/>
      <c r="H323" s="18"/>
      <c r="I323" s="18"/>
      <c r="J323" s="18"/>
      <c r="K323" s="18"/>
      <c r="L323" s="18"/>
      <c r="M323" s="18"/>
      <c r="N323" s="18"/>
      <c r="O323" s="18"/>
      <c r="P323" s="18"/>
      <c r="Q323" s="18"/>
      <c r="R323" s="18"/>
      <c r="S323" s="18"/>
      <c r="T323" s="18"/>
      <c r="U323" s="18"/>
      <c r="V323" s="18"/>
      <c r="W323" s="18"/>
      <c r="X323" s="18"/>
      <c r="Y323" s="18"/>
      <c r="Z323" s="18"/>
      <c r="AA323" s="18"/>
      <c r="AB323" s="18"/>
      <c r="AC323" s="18"/>
      <c r="AD323" s="18"/>
      <c r="AE323" s="18"/>
      <c r="AF323" s="18"/>
      <c r="AG323" s="18"/>
    </row>
    <row r="324" spans="1:33" ht="16.5" customHeight="1" x14ac:dyDescent="0.3">
      <c r="A324" s="18"/>
      <c r="B324" s="18"/>
      <c r="C324" s="191"/>
      <c r="D324" s="191"/>
      <c r="E324" s="18"/>
      <c r="F324" s="18"/>
      <c r="G324" s="18"/>
      <c r="H324" s="18"/>
      <c r="I324" s="18"/>
      <c r="J324" s="18"/>
      <c r="K324" s="18"/>
      <c r="L324" s="18"/>
      <c r="M324" s="18"/>
      <c r="N324" s="18"/>
      <c r="O324" s="18"/>
      <c r="P324" s="18"/>
      <c r="Q324" s="18"/>
      <c r="R324" s="18"/>
      <c r="S324" s="18"/>
      <c r="T324" s="18"/>
      <c r="U324" s="18"/>
      <c r="V324" s="18"/>
      <c r="W324" s="18"/>
      <c r="X324" s="18"/>
      <c r="Y324" s="18"/>
      <c r="Z324" s="18"/>
      <c r="AA324" s="18"/>
      <c r="AB324" s="18"/>
      <c r="AC324" s="18"/>
      <c r="AD324" s="18"/>
      <c r="AE324" s="18"/>
      <c r="AF324" s="18"/>
      <c r="AG324" s="18"/>
    </row>
    <row r="325" spans="1:33" ht="16.5" customHeight="1" x14ac:dyDescent="0.3">
      <c r="A325" s="18"/>
      <c r="B325" s="18"/>
      <c r="C325" s="191"/>
      <c r="D325" s="191"/>
      <c r="E325" s="18"/>
      <c r="F325" s="18"/>
      <c r="G325" s="18"/>
      <c r="H325" s="18"/>
      <c r="I325" s="18"/>
      <c r="J325" s="18"/>
      <c r="K325" s="18"/>
      <c r="L325" s="18"/>
      <c r="M325" s="18"/>
      <c r="N325" s="18"/>
      <c r="O325" s="18"/>
      <c r="P325" s="18"/>
      <c r="Q325" s="18"/>
      <c r="R325" s="18"/>
      <c r="S325" s="18"/>
      <c r="T325" s="18"/>
      <c r="U325" s="18"/>
      <c r="V325" s="18"/>
      <c r="W325" s="18"/>
      <c r="X325" s="18"/>
      <c r="Y325" s="18"/>
      <c r="Z325" s="18"/>
      <c r="AA325" s="18"/>
      <c r="AB325" s="18"/>
      <c r="AC325" s="18"/>
      <c r="AD325" s="18"/>
      <c r="AE325" s="18"/>
      <c r="AF325" s="18"/>
      <c r="AG325" s="18"/>
    </row>
    <row r="326" spans="1:33" ht="16.5" customHeight="1" x14ac:dyDescent="0.3">
      <c r="A326" s="18"/>
      <c r="B326" s="18"/>
      <c r="C326" s="191"/>
      <c r="D326" s="191"/>
      <c r="E326" s="18"/>
      <c r="F326" s="18"/>
      <c r="G326" s="18"/>
      <c r="H326" s="18"/>
      <c r="I326" s="18"/>
      <c r="J326" s="18"/>
      <c r="K326" s="18"/>
      <c r="L326" s="18"/>
      <c r="M326" s="18"/>
      <c r="N326" s="18"/>
      <c r="O326" s="18"/>
      <c r="P326" s="18"/>
      <c r="Q326" s="18"/>
      <c r="R326" s="18"/>
      <c r="S326" s="18"/>
      <c r="T326" s="18"/>
      <c r="U326" s="18"/>
      <c r="V326" s="18"/>
      <c r="W326" s="18"/>
      <c r="X326" s="18"/>
      <c r="Y326" s="18"/>
      <c r="Z326" s="18"/>
      <c r="AA326" s="18"/>
      <c r="AB326" s="18"/>
      <c r="AC326" s="18"/>
      <c r="AD326" s="18"/>
      <c r="AE326" s="18"/>
      <c r="AF326" s="18"/>
      <c r="AG326" s="18"/>
    </row>
    <row r="327" spans="1:33" ht="16.5" customHeight="1" x14ac:dyDescent="0.3">
      <c r="A327" s="18"/>
      <c r="B327" s="18"/>
      <c r="C327" s="191"/>
      <c r="D327" s="191"/>
      <c r="E327" s="18"/>
      <c r="F327" s="18"/>
      <c r="G327" s="18"/>
      <c r="H327" s="18"/>
      <c r="I327" s="18"/>
      <c r="J327" s="18"/>
      <c r="K327" s="18"/>
      <c r="L327" s="18"/>
      <c r="M327" s="18"/>
      <c r="N327" s="18"/>
      <c r="O327" s="18"/>
      <c r="P327" s="18"/>
      <c r="Q327" s="18"/>
      <c r="R327" s="18"/>
      <c r="S327" s="18"/>
      <c r="T327" s="18"/>
      <c r="U327" s="18"/>
      <c r="V327" s="18"/>
      <c r="W327" s="18"/>
      <c r="X327" s="18"/>
      <c r="Y327" s="18"/>
      <c r="Z327" s="18"/>
      <c r="AA327" s="18"/>
      <c r="AB327" s="18"/>
      <c r="AC327" s="18"/>
      <c r="AD327" s="18"/>
      <c r="AE327" s="18"/>
      <c r="AF327" s="18"/>
      <c r="AG327" s="18"/>
    </row>
    <row r="328" spans="1:33" ht="16.5" customHeight="1" x14ac:dyDescent="0.3">
      <c r="A328" s="18"/>
      <c r="B328" s="18"/>
      <c r="C328" s="191"/>
      <c r="D328" s="191"/>
      <c r="E328" s="18"/>
      <c r="F328" s="18"/>
      <c r="G328" s="18"/>
      <c r="H328" s="18"/>
      <c r="I328" s="18"/>
      <c r="J328" s="18"/>
      <c r="K328" s="18"/>
      <c r="L328" s="18"/>
      <c r="M328" s="18"/>
      <c r="N328" s="18"/>
      <c r="O328" s="18"/>
      <c r="P328" s="18"/>
      <c r="Q328" s="18"/>
      <c r="R328" s="18"/>
      <c r="S328" s="18"/>
      <c r="T328" s="18"/>
      <c r="U328" s="18"/>
      <c r="V328" s="18"/>
      <c r="W328" s="18"/>
      <c r="X328" s="18"/>
      <c r="Y328" s="18"/>
      <c r="Z328" s="18"/>
      <c r="AA328" s="18"/>
      <c r="AB328" s="18"/>
      <c r="AC328" s="18"/>
      <c r="AD328" s="18"/>
      <c r="AE328" s="18"/>
      <c r="AF328" s="18"/>
      <c r="AG328" s="18"/>
    </row>
    <row r="329" spans="1:33" ht="16.5" customHeight="1" x14ac:dyDescent="0.3">
      <c r="A329" s="18"/>
      <c r="B329" s="18"/>
      <c r="C329" s="191"/>
      <c r="D329" s="191"/>
      <c r="E329" s="18"/>
      <c r="F329" s="18"/>
      <c r="G329" s="18"/>
      <c r="H329" s="18"/>
      <c r="I329" s="18"/>
      <c r="J329" s="18"/>
      <c r="K329" s="18"/>
      <c r="L329" s="18"/>
      <c r="M329" s="18"/>
      <c r="N329" s="18"/>
      <c r="O329" s="18"/>
      <c r="P329" s="18"/>
      <c r="Q329" s="18"/>
      <c r="R329" s="18"/>
      <c r="S329" s="18"/>
      <c r="T329" s="18"/>
      <c r="U329" s="18"/>
      <c r="V329" s="18"/>
      <c r="W329" s="18"/>
      <c r="X329" s="18"/>
      <c r="Y329" s="18"/>
      <c r="Z329" s="18"/>
      <c r="AA329" s="18"/>
      <c r="AB329" s="18"/>
      <c r="AC329" s="18"/>
      <c r="AD329" s="18"/>
      <c r="AE329" s="18"/>
      <c r="AF329" s="18"/>
      <c r="AG329" s="18"/>
    </row>
    <row r="330" spans="1:33" ht="16.5" customHeight="1" x14ac:dyDescent="0.3">
      <c r="A330" s="18"/>
      <c r="B330" s="18"/>
      <c r="C330" s="191"/>
      <c r="D330" s="191"/>
      <c r="E330" s="18"/>
      <c r="F330" s="18"/>
      <c r="G330" s="18"/>
      <c r="H330" s="18"/>
      <c r="I330" s="18"/>
      <c r="J330" s="18"/>
      <c r="K330" s="18"/>
      <c r="L330" s="18"/>
      <c r="M330" s="18"/>
      <c r="N330" s="18"/>
      <c r="O330" s="18"/>
      <c r="P330" s="18"/>
      <c r="Q330" s="18"/>
      <c r="R330" s="18"/>
      <c r="S330" s="18"/>
      <c r="T330" s="18"/>
      <c r="U330" s="18"/>
      <c r="V330" s="18"/>
      <c r="W330" s="18"/>
      <c r="X330" s="18"/>
      <c r="Y330" s="18"/>
      <c r="Z330" s="18"/>
      <c r="AA330" s="18"/>
      <c r="AB330" s="18"/>
      <c r="AC330" s="18"/>
      <c r="AD330" s="18"/>
      <c r="AE330" s="18"/>
      <c r="AF330" s="18"/>
      <c r="AG330" s="18"/>
    </row>
    <row r="331" spans="1:33" ht="16.5" customHeight="1" x14ac:dyDescent="0.3">
      <c r="A331" s="18"/>
      <c r="B331" s="18"/>
      <c r="C331" s="191"/>
      <c r="D331" s="191"/>
      <c r="E331" s="18"/>
      <c r="F331" s="18"/>
      <c r="G331" s="18"/>
      <c r="H331" s="18"/>
      <c r="I331" s="18"/>
      <c r="J331" s="18"/>
      <c r="K331" s="18"/>
      <c r="L331" s="18"/>
      <c r="M331" s="18"/>
      <c r="N331" s="18"/>
      <c r="O331" s="18"/>
      <c r="P331" s="18"/>
      <c r="Q331" s="18"/>
      <c r="R331" s="18"/>
      <c r="S331" s="18"/>
      <c r="T331" s="18"/>
      <c r="U331" s="18"/>
      <c r="V331" s="18"/>
      <c r="W331" s="18"/>
      <c r="X331" s="18"/>
      <c r="Y331" s="18"/>
      <c r="Z331" s="18"/>
      <c r="AA331" s="18"/>
      <c r="AB331" s="18"/>
      <c r="AC331" s="18"/>
      <c r="AD331" s="18"/>
      <c r="AE331" s="18"/>
      <c r="AF331" s="18"/>
      <c r="AG331" s="18"/>
    </row>
    <row r="332" spans="1:33" ht="16.5" customHeight="1" x14ac:dyDescent="0.3">
      <c r="A332" s="18"/>
      <c r="B332" s="18"/>
      <c r="C332" s="191"/>
      <c r="D332" s="191"/>
      <c r="E332" s="18"/>
      <c r="F332" s="18"/>
      <c r="G332" s="18"/>
      <c r="H332" s="18"/>
      <c r="I332" s="18"/>
      <c r="J332" s="18"/>
      <c r="K332" s="18"/>
      <c r="L332" s="18"/>
      <c r="M332" s="18"/>
      <c r="N332" s="18"/>
      <c r="O332" s="18"/>
      <c r="P332" s="18"/>
      <c r="Q332" s="18"/>
      <c r="R332" s="18"/>
      <c r="S332" s="18"/>
      <c r="T332" s="18"/>
      <c r="U332" s="18"/>
      <c r="V332" s="18"/>
      <c r="W332" s="18"/>
      <c r="X332" s="18"/>
      <c r="Y332" s="18"/>
      <c r="Z332" s="18"/>
      <c r="AA332" s="18"/>
      <c r="AB332" s="18"/>
      <c r="AC332" s="18"/>
      <c r="AD332" s="18"/>
      <c r="AE332" s="18"/>
      <c r="AF332" s="18"/>
      <c r="AG332" s="18"/>
    </row>
    <row r="333" spans="1:33" ht="16.5" customHeight="1" x14ac:dyDescent="0.3">
      <c r="A333" s="18"/>
      <c r="B333" s="18"/>
      <c r="C333" s="191"/>
      <c r="D333" s="191"/>
      <c r="E333" s="18"/>
      <c r="F333" s="18"/>
      <c r="G333" s="18"/>
      <c r="H333" s="18"/>
      <c r="I333" s="18"/>
      <c r="J333" s="18"/>
      <c r="K333" s="18"/>
      <c r="L333" s="18"/>
      <c r="M333" s="18"/>
      <c r="N333" s="18"/>
      <c r="O333" s="18"/>
      <c r="P333" s="18"/>
      <c r="Q333" s="18"/>
      <c r="R333" s="18"/>
      <c r="S333" s="18"/>
      <c r="T333" s="18"/>
      <c r="U333" s="18"/>
      <c r="V333" s="18"/>
      <c r="W333" s="18"/>
      <c r="X333" s="18"/>
      <c r="Y333" s="18"/>
      <c r="Z333" s="18"/>
      <c r="AA333" s="18"/>
      <c r="AB333" s="18"/>
      <c r="AC333" s="18"/>
      <c r="AD333" s="18"/>
      <c r="AE333" s="18"/>
      <c r="AF333" s="18"/>
      <c r="AG333" s="18"/>
    </row>
    <row r="334" spans="1:33" ht="16.5" customHeight="1" x14ac:dyDescent="0.3">
      <c r="A334" s="18"/>
      <c r="B334" s="18"/>
      <c r="C334" s="191"/>
      <c r="D334" s="191"/>
      <c r="E334" s="18"/>
      <c r="F334" s="18"/>
      <c r="G334" s="18"/>
      <c r="H334" s="18"/>
      <c r="I334" s="18"/>
      <c r="J334" s="18"/>
      <c r="K334" s="18"/>
      <c r="L334" s="18"/>
      <c r="M334" s="18"/>
      <c r="N334" s="18"/>
      <c r="O334" s="18"/>
      <c r="P334" s="18"/>
      <c r="Q334" s="18"/>
      <c r="R334" s="18"/>
      <c r="S334" s="18"/>
      <c r="T334" s="18"/>
      <c r="U334" s="18"/>
      <c r="V334" s="18"/>
      <c r="W334" s="18"/>
      <c r="X334" s="18"/>
      <c r="Y334" s="18"/>
      <c r="Z334" s="18"/>
      <c r="AA334" s="18"/>
      <c r="AB334" s="18"/>
      <c r="AC334" s="18"/>
      <c r="AD334" s="18"/>
      <c r="AE334" s="18"/>
      <c r="AF334" s="18"/>
      <c r="AG334" s="18"/>
    </row>
    <row r="335" spans="1:33" ht="16.5" customHeight="1" x14ac:dyDescent="0.3">
      <c r="A335" s="18"/>
      <c r="B335" s="18"/>
      <c r="C335" s="191"/>
      <c r="D335" s="191"/>
      <c r="E335" s="18"/>
      <c r="F335" s="18"/>
      <c r="G335" s="18"/>
      <c r="H335" s="18"/>
      <c r="I335" s="18"/>
      <c r="J335" s="18"/>
      <c r="K335" s="18"/>
      <c r="L335" s="18"/>
      <c r="M335" s="18"/>
      <c r="N335" s="18"/>
      <c r="O335" s="18"/>
      <c r="P335" s="18"/>
      <c r="Q335" s="18"/>
      <c r="R335" s="18"/>
      <c r="S335" s="18"/>
      <c r="T335" s="18"/>
      <c r="U335" s="18"/>
      <c r="V335" s="18"/>
      <c r="W335" s="18"/>
      <c r="X335" s="18"/>
      <c r="Y335" s="18"/>
      <c r="Z335" s="18"/>
      <c r="AA335" s="18"/>
      <c r="AB335" s="18"/>
      <c r="AC335" s="18"/>
      <c r="AD335" s="18"/>
      <c r="AE335" s="18"/>
      <c r="AF335" s="18"/>
      <c r="AG335" s="18"/>
    </row>
    <row r="336" spans="1:33" ht="16.5" customHeight="1" x14ac:dyDescent="0.3">
      <c r="A336" s="18"/>
      <c r="B336" s="18"/>
      <c r="C336" s="191"/>
      <c r="D336" s="191"/>
      <c r="E336" s="18"/>
      <c r="F336" s="18"/>
      <c r="G336" s="18"/>
      <c r="H336" s="18"/>
      <c r="I336" s="18"/>
      <c r="J336" s="18"/>
      <c r="K336" s="18"/>
      <c r="L336" s="18"/>
      <c r="M336" s="18"/>
      <c r="N336" s="18"/>
      <c r="O336" s="18"/>
      <c r="P336" s="18"/>
      <c r="Q336" s="18"/>
      <c r="R336" s="18"/>
      <c r="S336" s="18"/>
      <c r="T336" s="18"/>
      <c r="U336" s="18"/>
      <c r="V336" s="18"/>
      <c r="W336" s="18"/>
      <c r="X336" s="18"/>
      <c r="Y336" s="18"/>
      <c r="Z336" s="18"/>
      <c r="AA336" s="18"/>
      <c r="AB336" s="18"/>
      <c r="AC336" s="18"/>
      <c r="AD336" s="18"/>
      <c r="AE336" s="18"/>
      <c r="AF336" s="18"/>
      <c r="AG336" s="18"/>
    </row>
    <row r="337" spans="1:33" ht="16.5" customHeight="1" x14ac:dyDescent="0.3">
      <c r="A337" s="18"/>
      <c r="B337" s="18"/>
      <c r="C337" s="191"/>
      <c r="D337" s="191"/>
      <c r="E337" s="18"/>
      <c r="F337" s="18"/>
      <c r="G337" s="18"/>
      <c r="H337" s="18"/>
      <c r="I337" s="18"/>
      <c r="J337" s="18"/>
      <c r="K337" s="18"/>
      <c r="L337" s="18"/>
      <c r="M337" s="18"/>
      <c r="N337" s="18"/>
      <c r="O337" s="18"/>
      <c r="P337" s="18"/>
      <c r="Q337" s="18"/>
      <c r="R337" s="18"/>
      <c r="S337" s="18"/>
      <c r="T337" s="18"/>
      <c r="U337" s="18"/>
      <c r="V337" s="18"/>
      <c r="W337" s="18"/>
      <c r="X337" s="18"/>
      <c r="Y337" s="18"/>
      <c r="Z337" s="18"/>
      <c r="AA337" s="18"/>
      <c r="AB337" s="18"/>
      <c r="AC337" s="18"/>
      <c r="AD337" s="18"/>
      <c r="AE337" s="18"/>
      <c r="AF337" s="18"/>
      <c r="AG337" s="18"/>
    </row>
    <row r="338" spans="1:33" ht="16.5" customHeight="1" x14ac:dyDescent="0.3">
      <c r="A338" s="18"/>
      <c r="B338" s="18"/>
      <c r="C338" s="191"/>
      <c r="D338" s="191"/>
      <c r="E338" s="18"/>
      <c r="F338" s="18"/>
      <c r="G338" s="18"/>
      <c r="H338" s="18"/>
      <c r="I338" s="18"/>
      <c r="J338" s="18"/>
      <c r="K338" s="18"/>
      <c r="L338" s="18"/>
      <c r="M338" s="18"/>
      <c r="N338" s="18"/>
      <c r="O338" s="18"/>
      <c r="P338" s="18"/>
      <c r="Q338" s="18"/>
      <c r="R338" s="18"/>
      <c r="S338" s="18"/>
      <c r="T338" s="18"/>
      <c r="U338" s="18"/>
      <c r="V338" s="18"/>
      <c r="W338" s="18"/>
      <c r="X338" s="18"/>
      <c r="Y338" s="18"/>
      <c r="Z338" s="18"/>
      <c r="AA338" s="18"/>
      <c r="AB338" s="18"/>
      <c r="AC338" s="18"/>
      <c r="AD338" s="18"/>
      <c r="AE338" s="18"/>
      <c r="AF338" s="18"/>
      <c r="AG338" s="18"/>
    </row>
    <row r="339" spans="1:33" ht="16.5" customHeight="1" x14ac:dyDescent="0.3">
      <c r="A339" s="18"/>
      <c r="B339" s="18"/>
      <c r="C339" s="191"/>
      <c r="D339" s="191"/>
      <c r="E339" s="18"/>
      <c r="F339" s="18"/>
      <c r="G339" s="18"/>
      <c r="H339" s="18"/>
      <c r="I339" s="18"/>
      <c r="J339" s="18"/>
      <c r="K339" s="18"/>
      <c r="L339" s="18"/>
      <c r="M339" s="18"/>
      <c r="N339" s="18"/>
      <c r="O339" s="18"/>
      <c r="P339" s="18"/>
      <c r="Q339" s="18"/>
      <c r="R339" s="18"/>
      <c r="S339" s="18"/>
      <c r="T339" s="18"/>
      <c r="U339" s="18"/>
      <c r="V339" s="18"/>
      <c r="W339" s="18"/>
      <c r="X339" s="18"/>
      <c r="Y339" s="18"/>
      <c r="Z339" s="18"/>
      <c r="AA339" s="18"/>
      <c r="AB339" s="18"/>
      <c r="AC339" s="18"/>
      <c r="AD339" s="18"/>
      <c r="AE339" s="18"/>
      <c r="AF339" s="18"/>
      <c r="AG339" s="18"/>
    </row>
    <row r="340" spans="1:33" ht="16.5" customHeight="1" x14ac:dyDescent="0.3">
      <c r="A340" s="18"/>
      <c r="B340" s="18"/>
      <c r="C340" s="191"/>
      <c r="D340" s="191"/>
      <c r="E340" s="18"/>
      <c r="F340" s="18"/>
      <c r="G340" s="18"/>
      <c r="H340" s="18"/>
      <c r="I340" s="18"/>
      <c r="J340" s="18"/>
      <c r="K340" s="18"/>
      <c r="L340" s="18"/>
      <c r="M340" s="18"/>
      <c r="N340" s="18"/>
      <c r="O340" s="18"/>
      <c r="P340" s="18"/>
      <c r="Q340" s="18"/>
      <c r="R340" s="18"/>
      <c r="S340" s="18"/>
      <c r="T340" s="18"/>
      <c r="U340" s="18"/>
      <c r="V340" s="18"/>
      <c r="W340" s="18"/>
      <c r="X340" s="18"/>
      <c r="Y340" s="18"/>
      <c r="Z340" s="18"/>
      <c r="AA340" s="18"/>
      <c r="AB340" s="18"/>
      <c r="AC340" s="18"/>
      <c r="AD340" s="18"/>
      <c r="AE340" s="18"/>
      <c r="AF340" s="18"/>
      <c r="AG340" s="18"/>
    </row>
    <row r="341" spans="1:33" ht="16.5" customHeight="1" x14ac:dyDescent="0.3">
      <c r="A341" s="18"/>
      <c r="B341" s="18"/>
      <c r="C341" s="191"/>
      <c r="D341" s="191"/>
      <c r="E341" s="18"/>
      <c r="F341" s="18"/>
      <c r="G341" s="18"/>
      <c r="H341" s="18"/>
      <c r="I341" s="18"/>
      <c r="J341" s="18"/>
      <c r="K341" s="18"/>
      <c r="L341" s="18"/>
      <c r="M341" s="18"/>
      <c r="N341" s="18"/>
      <c r="O341" s="18"/>
      <c r="P341" s="18"/>
      <c r="Q341" s="18"/>
      <c r="R341" s="18"/>
      <c r="S341" s="18"/>
      <c r="T341" s="18"/>
      <c r="U341" s="18"/>
      <c r="V341" s="18"/>
      <c r="W341" s="18"/>
      <c r="X341" s="18"/>
      <c r="Y341" s="18"/>
      <c r="Z341" s="18"/>
      <c r="AA341" s="18"/>
      <c r="AB341" s="18"/>
      <c r="AC341" s="18"/>
      <c r="AD341" s="18"/>
      <c r="AE341" s="18"/>
      <c r="AF341" s="18"/>
      <c r="AG341" s="18"/>
    </row>
    <row r="342" spans="1:33" ht="16.5" customHeight="1" x14ac:dyDescent="0.3">
      <c r="A342" s="18"/>
      <c r="B342" s="18"/>
      <c r="C342" s="191"/>
      <c r="D342" s="191"/>
      <c r="E342" s="18"/>
      <c r="F342" s="18"/>
      <c r="G342" s="18"/>
      <c r="H342" s="18"/>
      <c r="I342" s="18"/>
      <c r="J342" s="18"/>
      <c r="K342" s="18"/>
      <c r="L342" s="18"/>
      <c r="M342" s="18"/>
      <c r="N342" s="18"/>
      <c r="O342" s="18"/>
      <c r="P342" s="18"/>
      <c r="Q342" s="18"/>
      <c r="R342" s="18"/>
      <c r="S342" s="18"/>
      <c r="T342" s="18"/>
      <c r="U342" s="18"/>
      <c r="V342" s="18"/>
      <c r="W342" s="18"/>
      <c r="X342" s="18"/>
      <c r="Y342" s="18"/>
      <c r="Z342" s="18"/>
      <c r="AA342" s="18"/>
      <c r="AB342" s="18"/>
      <c r="AC342" s="18"/>
      <c r="AD342" s="18"/>
      <c r="AE342" s="18"/>
      <c r="AF342" s="18"/>
      <c r="AG342" s="18"/>
    </row>
    <row r="343" spans="1:33" ht="16.5" customHeight="1" x14ac:dyDescent="0.3">
      <c r="A343" s="18"/>
      <c r="B343" s="18"/>
      <c r="C343" s="191"/>
      <c r="D343" s="191"/>
      <c r="E343" s="18"/>
      <c r="F343" s="18"/>
      <c r="G343" s="18"/>
      <c r="H343" s="18"/>
      <c r="I343" s="18"/>
      <c r="J343" s="18"/>
      <c r="K343" s="18"/>
      <c r="L343" s="18"/>
      <c r="M343" s="18"/>
      <c r="N343" s="18"/>
      <c r="O343" s="18"/>
      <c r="P343" s="18"/>
      <c r="Q343" s="18"/>
      <c r="R343" s="18"/>
      <c r="S343" s="18"/>
      <c r="T343" s="18"/>
      <c r="U343" s="18"/>
      <c r="V343" s="18"/>
      <c r="W343" s="18"/>
      <c r="X343" s="18"/>
      <c r="Y343" s="18"/>
      <c r="Z343" s="18"/>
      <c r="AA343" s="18"/>
      <c r="AB343" s="18"/>
      <c r="AC343" s="18"/>
      <c r="AD343" s="18"/>
      <c r="AE343" s="18"/>
      <c r="AF343" s="18"/>
      <c r="AG343" s="18"/>
    </row>
    <row r="344" spans="1:33" ht="16.5" customHeight="1" x14ac:dyDescent="0.3">
      <c r="A344" s="18"/>
      <c r="B344" s="18"/>
      <c r="C344" s="191"/>
      <c r="D344" s="191"/>
      <c r="E344" s="18"/>
      <c r="F344" s="18"/>
      <c r="G344" s="18"/>
      <c r="H344" s="18"/>
      <c r="I344" s="18"/>
      <c r="J344" s="18"/>
      <c r="K344" s="18"/>
      <c r="L344" s="18"/>
      <c r="M344" s="18"/>
      <c r="N344" s="18"/>
      <c r="O344" s="18"/>
      <c r="P344" s="18"/>
      <c r="Q344" s="18"/>
      <c r="R344" s="18"/>
      <c r="S344" s="18"/>
      <c r="T344" s="18"/>
      <c r="U344" s="18"/>
      <c r="V344" s="18"/>
      <c r="W344" s="18"/>
      <c r="X344" s="18"/>
      <c r="Y344" s="18"/>
      <c r="Z344" s="18"/>
      <c r="AA344" s="18"/>
      <c r="AB344" s="18"/>
      <c r="AC344" s="18"/>
      <c r="AD344" s="18"/>
      <c r="AE344" s="18"/>
      <c r="AF344" s="18"/>
      <c r="AG344" s="18"/>
    </row>
    <row r="345" spans="1:33" ht="16.5" customHeight="1" x14ac:dyDescent="0.3">
      <c r="A345" s="18"/>
      <c r="B345" s="18"/>
      <c r="C345" s="191"/>
      <c r="D345" s="191"/>
      <c r="E345" s="18"/>
      <c r="F345" s="18"/>
      <c r="G345" s="18"/>
      <c r="H345" s="18"/>
      <c r="I345" s="18"/>
      <c r="J345" s="18"/>
      <c r="K345" s="18"/>
      <c r="L345" s="18"/>
      <c r="M345" s="18"/>
      <c r="N345" s="18"/>
      <c r="O345" s="18"/>
      <c r="P345" s="18"/>
      <c r="Q345" s="18"/>
      <c r="R345" s="18"/>
      <c r="S345" s="18"/>
      <c r="T345" s="18"/>
      <c r="U345" s="18"/>
      <c r="V345" s="18"/>
      <c r="W345" s="18"/>
      <c r="X345" s="18"/>
      <c r="Y345" s="18"/>
      <c r="Z345" s="18"/>
      <c r="AA345" s="18"/>
      <c r="AB345" s="18"/>
      <c r="AC345" s="18"/>
      <c r="AD345" s="18"/>
      <c r="AE345" s="18"/>
      <c r="AF345" s="18"/>
      <c r="AG345" s="18"/>
    </row>
    <row r="346" spans="1:33" ht="16.5" customHeight="1" x14ac:dyDescent="0.3">
      <c r="A346" s="18"/>
      <c r="B346" s="18"/>
      <c r="C346" s="191"/>
      <c r="D346" s="191"/>
      <c r="E346" s="18"/>
      <c r="F346" s="18"/>
      <c r="G346" s="18"/>
      <c r="H346" s="18"/>
      <c r="I346" s="18"/>
      <c r="J346" s="18"/>
      <c r="K346" s="18"/>
      <c r="L346" s="18"/>
      <c r="M346" s="18"/>
      <c r="N346" s="18"/>
      <c r="O346" s="18"/>
      <c r="P346" s="18"/>
      <c r="Q346" s="18"/>
      <c r="R346" s="18"/>
      <c r="S346" s="18"/>
      <c r="T346" s="18"/>
      <c r="U346" s="18"/>
      <c r="V346" s="18"/>
      <c r="W346" s="18"/>
      <c r="X346" s="18"/>
      <c r="Y346" s="18"/>
      <c r="Z346" s="18"/>
      <c r="AA346" s="18"/>
      <c r="AB346" s="18"/>
      <c r="AC346" s="18"/>
      <c r="AD346" s="18"/>
      <c r="AE346" s="18"/>
      <c r="AF346" s="18"/>
      <c r="AG346" s="18"/>
    </row>
    <row r="347" spans="1:33" ht="16.5" customHeight="1" x14ac:dyDescent="0.3">
      <c r="A347" s="18"/>
      <c r="B347" s="18"/>
      <c r="C347" s="191"/>
      <c r="D347" s="191"/>
      <c r="E347" s="18"/>
      <c r="F347" s="18"/>
      <c r="G347" s="18"/>
      <c r="H347" s="18"/>
      <c r="I347" s="18"/>
      <c r="J347" s="18"/>
      <c r="K347" s="18"/>
      <c r="L347" s="18"/>
      <c r="M347" s="18"/>
      <c r="N347" s="18"/>
      <c r="O347" s="18"/>
      <c r="P347" s="18"/>
      <c r="Q347" s="18"/>
      <c r="R347" s="18"/>
      <c r="S347" s="18"/>
      <c r="T347" s="18"/>
      <c r="U347" s="18"/>
      <c r="V347" s="18"/>
      <c r="W347" s="18"/>
      <c r="X347" s="18"/>
      <c r="Y347" s="18"/>
      <c r="Z347" s="18"/>
      <c r="AA347" s="18"/>
      <c r="AB347" s="18"/>
      <c r="AC347" s="18"/>
      <c r="AD347" s="18"/>
      <c r="AE347" s="18"/>
      <c r="AF347" s="18"/>
      <c r="AG347" s="18"/>
    </row>
    <row r="348" spans="1:33" ht="16.5" customHeight="1" x14ac:dyDescent="0.3">
      <c r="A348" s="18"/>
      <c r="B348" s="18"/>
      <c r="C348" s="191"/>
      <c r="D348" s="191"/>
      <c r="E348" s="18"/>
      <c r="F348" s="18"/>
      <c r="G348" s="18"/>
      <c r="H348" s="18"/>
      <c r="I348" s="18"/>
      <c r="J348" s="18"/>
      <c r="K348" s="18"/>
      <c r="L348" s="18"/>
      <c r="M348" s="18"/>
      <c r="N348" s="18"/>
      <c r="O348" s="18"/>
      <c r="P348" s="18"/>
      <c r="Q348" s="18"/>
      <c r="R348" s="18"/>
      <c r="S348" s="18"/>
      <c r="T348" s="18"/>
      <c r="U348" s="18"/>
      <c r="V348" s="18"/>
      <c r="W348" s="18"/>
      <c r="X348" s="18"/>
      <c r="Y348" s="18"/>
      <c r="Z348" s="18"/>
      <c r="AA348" s="18"/>
      <c r="AB348" s="18"/>
      <c r="AC348" s="18"/>
      <c r="AD348" s="18"/>
      <c r="AE348" s="18"/>
      <c r="AF348" s="18"/>
      <c r="AG348" s="18"/>
    </row>
    <row r="349" spans="1:33" ht="16.5" customHeight="1" x14ac:dyDescent="0.3">
      <c r="A349" s="18"/>
      <c r="B349" s="18"/>
      <c r="C349" s="191"/>
      <c r="D349" s="191"/>
      <c r="E349" s="18"/>
      <c r="F349" s="18"/>
      <c r="G349" s="18"/>
      <c r="H349" s="18"/>
      <c r="I349" s="18"/>
      <c r="J349" s="18"/>
      <c r="K349" s="18"/>
      <c r="L349" s="18"/>
      <c r="M349" s="18"/>
      <c r="N349" s="18"/>
      <c r="O349" s="18"/>
      <c r="P349" s="18"/>
      <c r="Q349" s="18"/>
      <c r="R349" s="18"/>
      <c r="S349" s="18"/>
      <c r="T349" s="18"/>
      <c r="U349" s="18"/>
      <c r="V349" s="18"/>
      <c r="W349" s="18"/>
      <c r="X349" s="18"/>
      <c r="Y349" s="18"/>
      <c r="Z349" s="18"/>
      <c r="AA349" s="18"/>
      <c r="AB349" s="18"/>
      <c r="AC349" s="18"/>
      <c r="AD349" s="18"/>
      <c r="AE349" s="18"/>
      <c r="AF349" s="18"/>
      <c r="AG349" s="18"/>
    </row>
    <row r="350" spans="1:33" ht="16.5" customHeight="1" x14ac:dyDescent="0.3">
      <c r="A350" s="18"/>
      <c r="B350" s="18"/>
      <c r="C350" s="191"/>
      <c r="D350" s="191"/>
      <c r="E350" s="18"/>
      <c r="F350" s="18"/>
      <c r="G350" s="18"/>
      <c r="H350" s="18"/>
      <c r="I350" s="18"/>
      <c r="J350" s="18"/>
      <c r="K350" s="18"/>
      <c r="L350" s="18"/>
      <c r="M350" s="18"/>
      <c r="N350" s="18"/>
      <c r="O350" s="18"/>
      <c r="P350" s="18"/>
      <c r="Q350" s="18"/>
      <c r="R350" s="18"/>
      <c r="S350" s="18"/>
      <c r="T350" s="18"/>
      <c r="U350" s="18"/>
      <c r="V350" s="18"/>
      <c r="W350" s="18"/>
      <c r="X350" s="18"/>
      <c r="Y350" s="18"/>
      <c r="Z350" s="18"/>
      <c r="AA350" s="18"/>
      <c r="AB350" s="18"/>
      <c r="AC350" s="18"/>
      <c r="AD350" s="18"/>
      <c r="AE350" s="18"/>
      <c r="AF350" s="18"/>
      <c r="AG350" s="18"/>
    </row>
    <row r="351" spans="1:33" ht="16.5" customHeight="1" x14ac:dyDescent="0.3">
      <c r="A351" s="18"/>
      <c r="B351" s="18"/>
      <c r="C351" s="191"/>
      <c r="D351" s="191"/>
      <c r="E351" s="18"/>
      <c r="F351" s="18"/>
      <c r="G351" s="18"/>
      <c r="H351" s="18"/>
      <c r="I351" s="18"/>
      <c r="J351" s="18"/>
      <c r="K351" s="18"/>
      <c r="L351" s="18"/>
      <c r="M351" s="18"/>
      <c r="N351" s="18"/>
      <c r="O351" s="18"/>
      <c r="P351" s="18"/>
      <c r="Q351" s="18"/>
      <c r="R351" s="18"/>
      <c r="S351" s="18"/>
      <c r="T351" s="18"/>
      <c r="U351" s="18"/>
      <c r="V351" s="18"/>
      <c r="W351" s="18"/>
      <c r="X351" s="18"/>
      <c r="Y351" s="18"/>
      <c r="Z351" s="18"/>
      <c r="AA351" s="18"/>
      <c r="AB351" s="18"/>
      <c r="AC351" s="18"/>
      <c r="AD351" s="18"/>
      <c r="AE351" s="18"/>
      <c r="AF351" s="18"/>
      <c r="AG351" s="18"/>
    </row>
    <row r="352" spans="1:33" ht="16.5" customHeight="1" x14ac:dyDescent="0.3">
      <c r="A352" s="18"/>
      <c r="B352" s="18"/>
      <c r="C352" s="191"/>
      <c r="D352" s="191"/>
      <c r="E352" s="18"/>
      <c r="F352" s="18"/>
      <c r="G352" s="18"/>
      <c r="H352" s="18"/>
      <c r="I352" s="18"/>
      <c r="J352" s="18"/>
      <c r="K352" s="18"/>
      <c r="L352" s="18"/>
      <c r="M352" s="18"/>
      <c r="N352" s="18"/>
      <c r="O352" s="18"/>
      <c r="P352" s="18"/>
      <c r="Q352" s="18"/>
      <c r="R352" s="18"/>
      <c r="S352" s="18"/>
      <c r="T352" s="18"/>
      <c r="U352" s="18"/>
      <c r="V352" s="18"/>
      <c r="W352" s="18"/>
      <c r="X352" s="18"/>
      <c r="Y352" s="18"/>
      <c r="Z352" s="18"/>
      <c r="AA352" s="18"/>
      <c r="AB352" s="18"/>
      <c r="AC352" s="18"/>
      <c r="AD352" s="18"/>
      <c r="AE352" s="18"/>
      <c r="AF352" s="18"/>
      <c r="AG352" s="18"/>
    </row>
    <row r="353" spans="1:33" ht="16.5" customHeight="1" x14ac:dyDescent="0.3">
      <c r="A353" s="18"/>
      <c r="B353" s="18"/>
      <c r="C353" s="191"/>
      <c r="D353" s="191"/>
      <c r="E353" s="18"/>
      <c r="F353" s="18"/>
      <c r="G353" s="18"/>
      <c r="H353" s="18"/>
      <c r="I353" s="18"/>
      <c r="J353" s="18"/>
      <c r="K353" s="18"/>
      <c r="L353" s="18"/>
      <c r="M353" s="18"/>
      <c r="N353" s="18"/>
      <c r="O353" s="18"/>
      <c r="P353" s="18"/>
      <c r="Q353" s="18"/>
      <c r="R353" s="18"/>
      <c r="S353" s="18"/>
      <c r="T353" s="18"/>
      <c r="U353" s="18"/>
      <c r="V353" s="18"/>
      <c r="W353" s="18"/>
      <c r="X353" s="18"/>
      <c r="Y353" s="18"/>
      <c r="Z353" s="18"/>
      <c r="AA353" s="18"/>
      <c r="AB353" s="18"/>
      <c r="AC353" s="18"/>
      <c r="AD353" s="18"/>
      <c r="AE353" s="18"/>
      <c r="AF353" s="18"/>
      <c r="AG353" s="18"/>
    </row>
    <row r="354" spans="1:33" ht="16.5" customHeight="1" x14ac:dyDescent="0.3">
      <c r="A354" s="18"/>
      <c r="B354" s="18"/>
      <c r="C354" s="191"/>
      <c r="D354" s="191"/>
      <c r="E354" s="18"/>
      <c r="F354" s="18"/>
      <c r="G354" s="18"/>
      <c r="H354" s="18"/>
      <c r="I354" s="18"/>
      <c r="J354" s="18"/>
      <c r="K354" s="18"/>
      <c r="L354" s="18"/>
      <c r="M354" s="18"/>
      <c r="N354" s="18"/>
      <c r="O354" s="18"/>
      <c r="P354" s="18"/>
      <c r="Q354" s="18"/>
      <c r="R354" s="18"/>
      <c r="S354" s="18"/>
      <c r="T354" s="18"/>
      <c r="U354" s="18"/>
      <c r="V354" s="18"/>
      <c r="W354" s="18"/>
      <c r="X354" s="18"/>
      <c r="Y354" s="18"/>
      <c r="Z354" s="18"/>
      <c r="AA354" s="18"/>
      <c r="AB354" s="18"/>
      <c r="AC354" s="18"/>
      <c r="AD354" s="18"/>
      <c r="AE354" s="18"/>
      <c r="AF354" s="18"/>
      <c r="AG354" s="18"/>
    </row>
    <row r="355" spans="1:33" ht="16.5" customHeight="1" x14ac:dyDescent="0.3">
      <c r="A355" s="18"/>
      <c r="B355" s="18"/>
      <c r="C355" s="191"/>
      <c r="D355" s="191"/>
      <c r="E355" s="18"/>
      <c r="F355" s="18"/>
      <c r="G355" s="18"/>
      <c r="H355" s="18"/>
      <c r="I355" s="18"/>
      <c r="J355" s="18"/>
      <c r="K355" s="18"/>
      <c r="L355" s="18"/>
      <c r="M355" s="18"/>
      <c r="N355" s="18"/>
      <c r="O355" s="18"/>
      <c r="P355" s="18"/>
      <c r="Q355" s="18"/>
      <c r="R355" s="18"/>
      <c r="S355" s="18"/>
      <c r="T355" s="18"/>
      <c r="U355" s="18"/>
      <c r="V355" s="18"/>
      <c r="W355" s="18"/>
      <c r="X355" s="18"/>
      <c r="Y355" s="18"/>
      <c r="Z355" s="18"/>
      <c r="AA355" s="18"/>
      <c r="AB355" s="18"/>
      <c r="AC355" s="18"/>
      <c r="AD355" s="18"/>
      <c r="AE355" s="18"/>
      <c r="AF355" s="18"/>
      <c r="AG355" s="18"/>
    </row>
    <row r="356" spans="1:33" ht="16.5" customHeight="1" x14ac:dyDescent="0.3">
      <c r="A356" s="18"/>
      <c r="B356" s="18"/>
      <c r="C356" s="191"/>
      <c r="D356" s="191"/>
      <c r="E356" s="18"/>
      <c r="F356" s="18"/>
      <c r="G356" s="18"/>
      <c r="H356" s="18"/>
      <c r="I356" s="18"/>
      <c r="J356" s="18"/>
      <c r="K356" s="18"/>
      <c r="L356" s="18"/>
      <c r="M356" s="18"/>
      <c r="N356" s="18"/>
      <c r="O356" s="18"/>
      <c r="P356" s="18"/>
      <c r="Q356" s="18"/>
      <c r="R356" s="18"/>
      <c r="S356" s="18"/>
      <c r="T356" s="18"/>
      <c r="U356" s="18"/>
      <c r="V356" s="18"/>
      <c r="W356" s="18"/>
      <c r="X356" s="18"/>
      <c r="Y356" s="18"/>
      <c r="Z356" s="18"/>
      <c r="AA356" s="18"/>
      <c r="AB356" s="18"/>
      <c r="AC356" s="18"/>
      <c r="AD356" s="18"/>
      <c r="AE356" s="18"/>
      <c r="AF356" s="18"/>
      <c r="AG356" s="18"/>
    </row>
    <row r="357" spans="1:33" ht="16.5" customHeight="1" x14ac:dyDescent="0.3">
      <c r="A357" s="18"/>
      <c r="B357" s="18"/>
      <c r="C357" s="191"/>
      <c r="D357" s="191"/>
      <c r="E357" s="18"/>
      <c r="F357" s="18"/>
      <c r="G357" s="18"/>
      <c r="H357" s="18"/>
      <c r="I357" s="18"/>
      <c r="J357" s="18"/>
      <c r="K357" s="18"/>
      <c r="L357" s="18"/>
      <c r="M357" s="18"/>
      <c r="N357" s="18"/>
      <c r="O357" s="18"/>
      <c r="P357" s="18"/>
      <c r="Q357" s="18"/>
      <c r="R357" s="18"/>
      <c r="S357" s="18"/>
      <c r="T357" s="18"/>
      <c r="U357" s="18"/>
      <c r="V357" s="18"/>
      <c r="W357" s="18"/>
      <c r="X357" s="18"/>
      <c r="Y357" s="18"/>
      <c r="Z357" s="18"/>
      <c r="AA357" s="18"/>
      <c r="AB357" s="18"/>
      <c r="AC357" s="18"/>
      <c r="AD357" s="18"/>
      <c r="AE357" s="18"/>
      <c r="AF357" s="18"/>
      <c r="AG357" s="18"/>
    </row>
    <row r="358" spans="1:33" ht="16.5" customHeight="1" x14ac:dyDescent="0.3">
      <c r="A358" s="18"/>
      <c r="B358" s="18"/>
      <c r="C358" s="191"/>
      <c r="D358" s="191"/>
      <c r="E358" s="18"/>
      <c r="F358" s="18"/>
      <c r="G358" s="18"/>
      <c r="H358" s="18"/>
      <c r="I358" s="18"/>
      <c r="J358" s="18"/>
      <c r="K358" s="18"/>
      <c r="L358" s="18"/>
      <c r="M358" s="18"/>
      <c r="N358" s="18"/>
      <c r="O358" s="18"/>
      <c r="P358" s="18"/>
      <c r="Q358" s="18"/>
      <c r="R358" s="18"/>
      <c r="S358" s="18"/>
      <c r="T358" s="18"/>
      <c r="U358" s="18"/>
      <c r="V358" s="18"/>
      <c r="W358" s="18"/>
      <c r="X358" s="18"/>
      <c r="Y358" s="18"/>
      <c r="Z358" s="18"/>
      <c r="AA358" s="18"/>
      <c r="AB358" s="18"/>
      <c r="AC358" s="18"/>
      <c r="AD358" s="18"/>
      <c r="AE358" s="18"/>
      <c r="AF358" s="18"/>
      <c r="AG358" s="18"/>
    </row>
    <row r="359" spans="1:33" ht="16.5" customHeight="1" x14ac:dyDescent="0.3">
      <c r="A359" s="18"/>
      <c r="B359" s="18"/>
      <c r="C359" s="191"/>
      <c r="D359" s="191"/>
      <c r="E359" s="18"/>
      <c r="F359" s="18"/>
      <c r="G359" s="18"/>
      <c r="H359" s="18"/>
      <c r="I359" s="18"/>
      <c r="J359" s="18"/>
      <c r="K359" s="18"/>
      <c r="L359" s="18"/>
      <c r="M359" s="18"/>
      <c r="N359" s="18"/>
      <c r="O359" s="18"/>
      <c r="P359" s="18"/>
      <c r="Q359" s="18"/>
      <c r="R359" s="18"/>
      <c r="S359" s="18"/>
      <c r="T359" s="18"/>
      <c r="U359" s="18"/>
      <c r="V359" s="18"/>
      <c r="W359" s="18"/>
      <c r="X359" s="18"/>
      <c r="Y359" s="18"/>
      <c r="Z359" s="18"/>
      <c r="AA359" s="18"/>
      <c r="AB359" s="18"/>
      <c r="AC359" s="18"/>
      <c r="AD359" s="18"/>
      <c r="AE359" s="18"/>
      <c r="AF359" s="18"/>
      <c r="AG359" s="18"/>
    </row>
    <row r="360" spans="1:33" ht="16.5" customHeight="1" x14ac:dyDescent="0.3">
      <c r="A360" s="18"/>
      <c r="B360" s="18"/>
      <c r="C360" s="191"/>
      <c r="D360" s="191"/>
      <c r="E360" s="18"/>
      <c r="F360" s="18"/>
      <c r="G360" s="18"/>
      <c r="H360" s="18"/>
      <c r="I360" s="18"/>
      <c r="J360" s="18"/>
      <c r="K360" s="18"/>
      <c r="L360" s="18"/>
      <c r="M360" s="18"/>
      <c r="N360" s="18"/>
      <c r="O360" s="18"/>
      <c r="P360" s="18"/>
      <c r="Q360" s="18"/>
      <c r="R360" s="18"/>
      <c r="S360" s="18"/>
      <c r="T360" s="18"/>
      <c r="U360" s="18"/>
      <c r="V360" s="18"/>
      <c r="W360" s="18"/>
      <c r="X360" s="18"/>
      <c r="Y360" s="18"/>
      <c r="Z360" s="18"/>
      <c r="AA360" s="18"/>
      <c r="AB360" s="18"/>
      <c r="AC360" s="18"/>
      <c r="AD360" s="18"/>
      <c r="AE360" s="18"/>
      <c r="AF360" s="18"/>
      <c r="AG360" s="18"/>
    </row>
    <row r="361" spans="1:33" ht="16.5" customHeight="1" x14ac:dyDescent="0.3">
      <c r="A361" s="18"/>
      <c r="B361" s="18"/>
      <c r="C361" s="191"/>
      <c r="D361" s="191"/>
      <c r="E361" s="18"/>
      <c r="F361" s="18"/>
      <c r="G361" s="18"/>
      <c r="H361" s="18"/>
      <c r="I361" s="18"/>
      <c r="J361" s="18"/>
      <c r="K361" s="18"/>
      <c r="L361" s="18"/>
      <c r="M361" s="18"/>
      <c r="N361" s="18"/>
      <c r="O361" s="18"/>
      <c r="P361" s="18"/>
      <c r="Q361" s="18"/>
      <c r="R361" s="18"/>
      <c r="S361" s="18"/>
      <c r="T361" s="18"/>
      <c r="U361" s="18"/>
      <c r="V361" s="18"/>
      <c r="W361" s="18"/>
      <c r="X361" s="18"/>
      <c r="Y361" s="18"/>
      <c r="Z361" s="18"/>
      <c r="AA361" s="18"/>
      <c r="AB361" s="18"/>
      <c r="AC361" s="18"/>
      <c r="AD361" s="18"/>
      <c r="AE361" s="18"/>
      <c r="AF361" s="18"/>
      <c r="AG361" s="18"/>
    </row>
    <row r="362" spans="1:33" ht="16.5" customHeight="1" x14ac:dyDescent="0.3">
      <c r="A362" s="18"/>
      <c r="B362" s="18"/>
      <c r="C362" s="191"/>
      <c r="D362" s="191"/>
      <c r="E362" s="18"/>
      <c r="F362" s="18"/>
      <c r="G362" s="18"/>
      <c r="H362" s="18"/>
      <c r="I362" s="18"/>
      <c r="J362" s="18"/>
      <c r="K362" s="18"/>
      <c r="L362" s="18"/>
      <c r="M362" s="18"/>
      <c r="N362" s="18"/>
      <c r="O362" s="18"/>
      <c r="P362" s="18"/>
      <c r="Q362" s="18"/>
      <c r="R362" s="18"/>
      <c r="S362" s="18"/>
      <c r="T362" s="18"/>
      <c r="U362" s="18"/>
      <c r="V362" s="18"/>
      <c r="W362" s="18"/>
      <c r="X362" s="18"/>
      <c r="Y362" s="18"/>
      <c r="Z362" s="18"/>
      <c r="AA362" s="18"/>
      <c r="AB362" s="18"/>
      <c r="AC362" s="18"/>
      <c r="AD362" s="18"/>
      <c r="AE362" s="18"/>
      <c r="AF362" s="18"/>
      <c r="AG362" s="18"/>
    </row>
    <row r="363" spans="1:33" ht="16.5" customHeight="1" x14ac:dyDescent="0.3">
      <c r="A363" s="18"/>
      <c r="B363" s="18"/>
      <c r="C363" s="191"/>
      <c r="D363" s="191"/>
      <c r="E363" s="18"/>
      <c r="F363" s="18"/>
      <c r="G363" s="18"/>
      <c r="H363" s="18"/>
      <c r="I363" s="18"/>
      <c r="J363" s="18"/>
      <c r="K363" s="18"/>
      <c r="L363" s="18"/>
      <c r="M363" s="18"/>
      <c r="N363" s="18"/>
      <c r="O363" s="18"/>
      <c r="P363" s="18"/>
      <c r="Q363" s="18"/>
      <c r="R363" s="18"/>
      <c r="S363" s="18"/>
      <c r="T363" s="18"/>
      <c r="U363" s="18"/>
      <c r="V363" s="18"/>
      <c r="W363" s="18"/>
      <c r="X363" s="18"/>
      <c r="Y363" s="18"/>
      <c r="Z363" s="18"/>
      <c r="AA363" s="18"/>
      <c r="AB363" s="18"/>
      <c r="AC363" s="18"/>
      <c r="AD363" s="18"/>
      <c r="AE363" s="18"/>
      <c r="AF363" s="18"/>
      <c r="AG363" s="18"/>
    </row>
    <row r="364" spans="1:33" ht="16.5" customHeight="1" x14ac:dyDescent="0.3">
      <c r="A364" s="18"/>
      <c r="B364" s="18"/>
      <c r="C364" s="191"/>
      <c r="D364" s="191"/>
      <c r="E364" s="18"/>
      <c r="F364" s="18"/>
      <c r="G364" s="18"/>
      <c r="H364" s="18"/>
      <c r="I364" s="18"/>
      <c r="J364" s="18"/>
      <c r="K364" s="18"/>
      <c r="L364" s="18"/>
      <c r="M364" s="18"/>
      <c r="N364" s="18"/>
      <c r="O364" s="18"/>
      <c r="P364" s="18"/>
      <c r="Q364" s="18"/>
      <c r="R364" s="18"/>
      <c r="S364" s="18"/>
      <c r="T364" s="18"/>
      <c r="U364" s="18"/>
      <c r="V364" s="18"/>
      <c r="W364" s="18"/>
      <c r="X364" s="18"/>
      <c r="Y364" s="18"/>
      <c r="Z364" s="18"/>
      <c r="AA364" s="18"/>
      <c r="AB364" s="18"/>
      <c r="AC364" s="18"/>
      <c r="AD364" s="18"/>
      <c r="AE364" s="18"/>
      <c r="AF364" s="18"/>
      <c r="AG364" s="18"/>
    </row>
    <row r="365" spans="1:33" ht="16.5" customHeight="1" x14ac:dyDescent="0.3">
      <c r="A365" s="18"/>
      <c r="B365" s="18"/>
      <c r="C365" s="191"/>
      <c r="D365" s="191"/>
      <c r="E365" s="18"/>
      <c r="F365" s="18"/>
      <c r="G365" s="18"/>
      <c r="H365" s="18"/>
      <c r="I365" s="18"/>
      <c r="J365" s="18"/>
      <c r="K365" s="18"/>
      <c r="L365" s="18"/>
      <c r="M365" s="18"/>
      <c r="N365" s="18"/>
      <c r="O365" s="18"/>
      <c r="P365" s="18"/>
      <c r="Q365" s="18"/>
      <c r="R365" s="18"/>
      <c r="S365" s="18"/>
      <c r="T365" s="18"/>
      <c r="U365" s="18"/>
      <c r="V365" s="18"/>
      <c r="W365" s="18"/>
      <c r="X365" s="18"/>
      <c r="Y365" s="18"/>
      <c r="Z365" s="18"/>
      <c r="AA365" s="18"/>
      <c r="AB365" s="18"/>
      <c r="AC365" s="18"/>
      <c r="AD365" s="18"/>
      <c r="AE365" s="18"/>
      <c r="AF365" s="18"/>
      <c r="AG365" s="18"/>
    </row>
    <row r="366" spans="1:33" ht="16.5" customHeight="1" x14ac:dyDescent="0.3">
      <c r="A366" s="18"/>
      <c r="B366" s="18"/>
      <c r="C366" s="191"/>
      <c r="D366" s="191"/>
      <c r="E366" s="18"/>
      <c r="F366" s="18"/>
      <c r="G366" s="18"/>
      <c r="H366" s="18"/>
      <c r="I366" s="18"/>
      <c r="J366" s="18"/>
      <c r="K366" s="18"/>
      <c r="L366" s="18"/>
      <c r="M366" s="18"/>
      <c r="N366" s="18"/>
      <c r="O366" s="18"/>
      <c r="P366" s="18"/>
      <c r="Q366" s="18"/>
      <c r="R366" s="18"/>
      <c r="S366" s="18"/>
      <c r="T366" s="18"/>
      <c r="U366" s="18"/>
      <c r="V366" s="18"/>
      <c r="W366" s="18"/>
      <c r="X366" s="18"/>
      <c r="Y366" s="18"/>
      <c r="Z366" s="18"/>
      <c r="AA366" s="18"/>
      <c r="AB366" s="18"/>
      <c r="AC366" s="18"/>
      <c r="AD366" s="18"/>
      <c r="AE366" s="18"/>
      <c r="AF366" s="18"/>
      <c r="AG366" s="18"/>
    </row>
    <row r="367" spans="1:33" ht="16.5" customHeight="1" x14ac:dyDescent="0.3">
      <c r="A367" s="18"/>
      <c r="B367" s="18"/>
      <c r="C367" s="191"/>
      <c r="D367" s="191"/>
      <c r="E367" s="18"/>
      <c r="F367" s="18"/>
      <c r="G367" s="18"/>
      <c r="H367" s="18"/>
      <c r="I367" s="18"/>
      <c r="J367" s="18"/>
      <c r="K367" s="18"/>
      <c r="L367" s="18"/>
      <c r="M367" s="18"/>
      <c r="N367" s="18"/>
      <c r="O367" s="18"/>
      <c r="P367" s="18"/>
      <c r="Q367" s="18"/>
      <c r="R367" s="18"/>
      <c r="S367" s="18"/>
      <c r="T367" s="18"/>
      <c r="U367" s="18"/>
      <c r="V367" s="18"/>
      <c r="W367" s="18"/>
      <c r="X367" s="18"/>
      <c r="Y367" s="18"/>
      <c r="Z367" s="18"/>
      <c r="AA367" s="18"/>
      <c r="AB367" s="18"/>
      <c r="AC367" s="18"/>
      <c r="AD367" s="18"/>
      <c r="AE367" s="18"/>
      <c r="AF367" s="18"/>
      <c r="AG367" s="18"/>
    </row>
    <row r="368" spans="1:33" ht="16.5" customHeight="1" x14ac:dyDescent="0.3">
      <c r="A368" s="18"/>
      <c r="B368" s="18"/>
      <c r="C368" s="191"/>
      <c r="D368" s="191"/>
      <c r="E368" s="18"/>
      <c r="F368" s="18"/>
      <c r="G368" s="18"/>
      <c r="H368" s="18"/>
      <c r="I368" s="18"/>
      <c r="J368" s="18"/>
      <c r="K368" s="18"/>
      <c r="L368" s="18"/>
      <c r="M368" s="18"/>
      <c r="N368" s="18"/>
      <c r="O368" s="18"/>
      <c r="P368" s="18"/>
      <c r="Q368" s="18"/>
      <c r="R368" s="18"/>
      <c r="S368" s="18"/>
      <c r="T368" s="18"/>
      <c r="U368" s="18"/>
      <c r="V368" s="18"/>
      <c r="W368" s="18"/>
      <c r="X368" s="18"/>
      <c r="Y368" s="18"/>
      <c r="Z368" s="18"/>
      <c r="AA368" s="18"/>
      <c r="AB368" s="18"/>
      <c r="AC368" s="18"/>
      <c r="AD368" s="18"/>
      <c r="AE368" s="18"/>
      <c r="AF368" s="18"/>
      <c r="AG368" s="18"/>
    </row>
    <row r="369" spans="1:33" ht="16.5" customHeight="1" x14ac:dyDescent="0.3">
      <c r="A369" s="18"/>
      <c r="B369" s="18"/>
      <c r="C369" s="191"/>
      <c r="D369" s="191"/>
      <c r="E369" s="18"/>
      <c r="F369" s="18"/>
      <c r="G369" s="18"/>
      <c r="H369" s="18"/>
      <c r="I369" s="18"/>
      <c r="J369" s="18"/>
      <c r="K369" s="18"/>
      <c r="L369" s="18"/>
      <c r="M369" s="18"/>
      <c r="N369" s="18"/>
      <c r="O369" s="18"/>
      <c r="P369" s="18"/>
      <c r="Q369" s="18"/>
      <c r="R369" s="18"/>
      <c r="S369" s="18"/>
      <c r="T369" s="18"/>
      <c r="U369" s="18"/>
      <c r="V369" s="18"/>
      <c r="W369" s="18"/>
      <c r="X369" s="18"/>
      <c r="Y369" s="18"/>
      <c r="Z369" s="18"/>
      <c r="AA369" s="18"/>
      <c r="AB369" s="18"/>
      <c r="AC369" s="18"/>
      <c r="AD369" s="18"/>
      <c r="AE369" s="18"/>
      <c r="AF369" s="18"/>
      <c r="AG369" s="18"/>
    </row>
    <row r="370" spans="1:33" ht="16.5" customHeight="1" x14ac:dyDescent="0.3">
      <c r="A370" s="18"/>
      <c r="B370" s="18"/>
      <c r="C370" s="191"/>
      <c r="D370" s="191"/>
      <c r="E370" s="18"/>
      <c r="F370" s="18"/>
      <c r="G370" s="18"/>
      <c r="H370" s="18"/>
      <c r="I370" s="18"/>
      <c r="J370" s="18"/>
      <c r="K370" s="18"/>
      <c r="L370" s="18"/>
      <c r="M370" s="18"/>
      <c r="N370" s="18"/>
      <c r="O370" s="18"/>
      <c r="P370" s="18"/>
      <c r="Q370" s="18"/>
      <c r="R370" s="18"/>
      <c r="S370" s="18"/>
      <c r="T370" s="18"/>
      <c r="U370" s="18"/>
      <c r="V370" s="18"/>
      <c r="W370" s="18"/>
      <c r="X370" s="18"/>
      <c r="Y370" s="18"/>
      <c r="Z370" s="18"/>
      <c r="AA370" s="18"/>
      <c r="AB370" s="18"/>
      <c r="AC370" s="18"/>
      <c r="AD370" s="18"/>
      <c r="AE370" s="18"/>
      <c r="AF370" s="18"/>
      <c r="AG370" s="18"/>
    </row>
    <row r="371" spans="1:33" ht="16.5" customHeight="1" x14ac:dyDescent="0.3">
      <c r="A371" s="18"/>
      <c r="B371" s="18"/>
      <c r="C371" s="191"/>
      <c r="D371" s="191"/>
      <c r="E371" s="18"/>
      <c r="F371" s="18"/>
      <c r="G371" s="18"/>
      <c r="H371" s="18"/>
      <c r="I371" s="18"/>
      <c r="J371" s="18"/>
      <c r="K371" s="18"/>
      <c r="L371" s="18"/>
      <c r="M371" s="18"/>
      <c r="N371" s="18"/>
      <c r="O371" s="18"/>
      <c r="P371" s="18"/>
      <c r="Q371" s="18"/>
      <c r="R371" s="18"/>
      <c r="S371" s="18"/>
      <c r="T371" s="18"/>
      <c r="U371" s="18"/>
      <c r="V371" s="18"/>
      <c r="W371" s="18"/>
      <c r="X371" s="18"/>
      <c r="Y371" s="18"/>
      <c r="Z371" s="18"/>
      <c r="AA371" s="18"/>
      <c r="AB371" s="18"/>
      <c r="AC371" s="18"/>
      <c r="AD371" s="18"/>
      <c r="AE371" s="18"/>
      <c r="AF371" s="18"/>
      <c r="AG371" s="18"/>
    </row>
    <row r="372" spans="1:33" ht="16.5" customHeight="1" x14ac:dyDescent="0.3">
      <c r="A372" s="18"/>
      <c r="B372" s="18"/>
      <c r="C372" s="191"/>
      <c r="D372" s="191"/>
      <c r="E372" s="18"/>
      <c r="F372" s="18"/>
      <c r="G372" s="18"/>
      <c r="H372" s="18"/>
      <c r="I372" s="18"/>
      <c r="J372" s="18"/>
      <c r="K372" s="18"/>
      <c r="L372" s="18"/>
      <c r="M372" s="18"/>
      <c r="N372" s="18"/>
      <c r="O372" s="18"/>
      <c r="P372" s="18"/>
      <c r="Q372" s="18"/>
      <c r="R372" s="18"/>
      <c r="S372" s="18"/>
      <c r="T372" s="18"/>
      <c r="U372" s="18"/>
      <c r="V372" s="18"/>
      <c r="W372" s="18"/>
      <c r="X372" s="18"/>
      <c r="Y372" s="18"/>
      <c r="Z372" s="18"/>
      <c r="AA372" s="18"/>
      <c r="AB372" s="18"/>
      <c r="AC372" s="18"/>
      <c r="AD372" s="18"/>
      <c r="AE372" s="18"/>
      <c r="AF372" s="18"/>
      <c r="AG372" s="18"/>
    </row>
    <row r="373" spans="1:33" ht="16.5" customHeight="1" x14ac:dyDescent="0.3">
      <c r="A373" s="18"/>
      <c r="B373" s="18"/>
      <c r="C373" s="191"/>
      <c r="D373" s="191"/>
      <c r="E373" s="18"/>
      <c r="F373" s="18"/>
      <c r="G373" s="18"/>
      <c r="H373" s="18"/>
      <c r="I373" s="18"/>
      <c r="J373" s="18"/>
      <c r="K373" s="18"/>
      <c r="L373" s="18"/>
      <c r="M373" s="18"/>
      <c r="N373" s="18"/>
      <c r="O373" s="18"/>
      <c r="P373" s="18"/>
      <c r="Q373" s="18"/>
      <c r="R373" s="18"/>
      <c r="S373" s="18"/>
      <c r="T373" s="18"/>
      <c r="U373" s="18"/>
      <c r="V373" s="18"/>
      <c r="W373" s="18"/>
      <c r="X373" s="18"/>
      <c r="Y373" s="18"/>
      <c r="Z373" s="18"/>
      <c r="AA373" s="18"/>
      <c r="AB373" s="18"/>
      <c r="AC373" s="18"/>
      <c r="AD373" s="18"/>
      <c r="AE373" s="18"/>
      <c r="AF373" s="18"/>
      <c r="AG373" s="18"/>
    </row>
    <row r="374" spans="1:33" ht="16.5" customHeight="1" x14ac:dyDescent="0.3">
      <c r="A374" s="18"/>
      <c r="B374" s="18"/>
      <c r="C374" s="191"/>
      <c r="D374" s="191"/>
      <c r="E374" s="18"/>
      <c r="F374" s="18"/>
      <c r="G374" s="18"/>
      <c r="H374" s="18"/>
      <c r="I374" s="18"/>
      <c r="J374" s="18"/>
      <c r="K374" s="18"/>
      <c r="L374" s="18"/>
      <c r="M374" s="18"/>
      <c r="N374" s="18"/>
      <c r="O374" s="18"/>
      <c r="P374" s="18"/>
      <c r="Q374" s="18"/>
      <c r="R374" s="18"/>
      <c r="S374" s="18"/>
      <c r="T374" s="18"/>
      <c r="U374" s="18"/>
      <c r="V374" s="18"/>
      <c r="W374" s="18"/>
      <c r="X374" s="18"/>
      <c r="Y374" s="18"/>
      <c r="Z374" s="18"/>
      <c r="AA374" s="18"/>
      <c r="AB374" s="18"/>
      <c r="AC374" s="18"/>
      <c r="AD374" s="18"/>
      <c r="AE374" s="18"/>
      <c r="AF374" s="18"/>
      <c r="AG374" s="18"/>
    </row>
    <row r="375" spans="1:33" ht="16.5" customHeight="1" x14ac:dyDescent="0.3">
      <c r="A375" s="18"/>
      <c r="B375" s="18"/>
      <c r="C375" s="191"/>
      <c r="D375" s="191"/>
      <c r="E375" s="18"/>
      <c r="F375" s="18"/>
      <c r="G375" s="18"/>
      <c r="H375" s="18"/>
      <c r="I375" s="18"/>
      <c r="J375" s="18"/>
      <c r="K375" s="18"/>
      <c r="L375" s="18"/>
      <c r="M375" s="18"/>
      <c r="N375" s="18"/>
      <c r="O375" s="18"/>
      <c r="P375" s="18"/>
      <c r="Q375" s="18"/>
      <c r="R375" s="18"/>
      <c r="S375" s="18"/>
      <c r="T375" s="18"/>
      <c r="U375" s="18"/>
      <c r="V375" s="18"/>
      <c r="W375" s="18"/>
      <c r="X375" s="18"/>
      <c r="Y375" s="18"/>
      <c r="Z375" s="18"/>
      <c r="AA375" s="18"/>
      <c r="AB375" s="18"/>
      <c r="AC375" s="18"/>
      <c r="AD375" s="18"/>
      <c r="AE375" s="18"/>
      <c r="AF375" s="18"/>
      <c r="AG375" s="18"/>
    </row>
    <row r="376" spans="1:33" ht="16.5" customHeight="1" x14ac:dyDescent="0.3">
      <c r="A376" s="18"/>
      <c r="B376" s="18"/>
      <c r="C376" s="191"/>
      <c r="D376" s="191"/>
      <c r="E376" s="18"/>
      <c r="F376" s="18"/>
      <c r="G376" s="18"/>
      <c r="H376" s="18"/>
      <c r="I376" s="18"/>
      <c r="J376" s="18"/>
      <c r="K376" s="18"/>
      <c r="L376" s="18"/>
      <c r="M376" s="18"/>
      <c r="N376" s="18"/>
      <c r="O376" s="18"/>
      <c r="P376" s="18"/>
      <c r="Q376" s="18"/>
      <c r="R376" s="18"/>
      <c r="S376" s="18"/>
      <c r="T376" s="18"/>
      <c r="U376" s="18"/>
      <c r="V376" s="18"/>
      <c r="W376" s="18"/>
      <c r="X376" s="18"/>
      <c r="Y376" s="18"/>
      <c r="Z376" s="18"/>
      <c r="AA376" s="18"/>
      <c r="AB376" s="18"/>
      <c r="AC376" s="18"/>
      <c r="AD376" s="18"/>
      <c r="AE376" s="18"/>
      <c r="AF376" s="18"/>
      <c r="AG376" s="18"/>
    </row>
    <row r="377" spans="1:33" ht="16.5" customHeight="1" x14ac:dyDescent="0.3">
      <c r="A377" s="18"/>
      <c r="B377" s="18"/>
      <c r="C377" s="191"/>
      <c r="D377" s="191"/>
      <c r="E377" s="18"/>
      <c r="F377" s="18"/>
      <c r="G377" s="18"/>
      <c r="H377" s="18"/>
      <c r="I377" s="18"/>
      <c r="J377" s="18"/>
      <c r="K377" s="18"/>
      <c r="L377" s="18"/>
      <c r="M377" s="18"/>
      <c r="N377" s="18"/>
      <c r="O377" s="18"/>
      <c r="P377" s="18"/>
      <c r="Q377" s="18"/>
      <c r="R377" s="18"/>
      <c r="S377" s="18"/>
      <c r="T377" s="18"/>
      <c r="U377" s="18"/>
      <c r="V377" s="18"/>
      <c r="W377" s="18"/>
      <c r="X377" s="18"/>
      <c r="Y377" s="18"/>
      <c r="Z377" s="18"/>
      <c r="AA377" s="18"/>
      <c r="AB377" s="18"/>
      <c r="AC377" s="18"/>
      <c r="AD377" s="18"/>
      <c r="AE377" s="18"/>
      <c r="AF377" s="18"/>
      <c r="AG377" s="18"/>
    </row>
    <row r="378" spans="1:33" ht="16.5" customHeight="1" x14ac:dyDescent="0.3">
      <c r="A378" s="18"/>
      <c r="B378" s="18"/>
      <c r="C378" s="191"/>
      <c r="D378" s="191"/>
      <c r="E378" s="18"/>
      <c r="F378" s="18"/>
      <c r="G378" s="18"/>
      <c r="H378" s="18"/>
      <c r="I378" s="18"/>
      <c r="J378" s="18"/>
      <c r="K378" s="18"/>
      <c r="L378" s="18"/>
      <c r="M378" s="18"/>
      <c r="N378" s="18"/>
      <c r="O378" s="18"/>
      <c r="P378" s="18"/>
      <c r="Q378" s="18"/>
      <c r="R378" s="18"/>
      <c r="S378" s="18"/>
      <c r="T378" s="18"/>
      <c r="U378" s="18"/>
      <c r="V378" s="18"/>
      <c r="W378" s="18"/>
      <c r="X378" s="18"/>
      <c r="Y378" s="18"/>
      <c r="Z378" s="18"/>
      <c r="AA378" s="18"/>
      <c r="AB378" s="18"/>
      <c r="AC378" s="18"/>
      <c r="AD378" s="18"/>
      <c r="AE378" s="18"/>
      <c r="AF378" s="18"/>
      <c r="AG378" s="18"/>
    </row>
    <row r="379" spans="1:33" ht="16.5" customHeight="1" x14ac:dyDescent="0.3">
      <c r="A379" s="18"/>
      <c r="B379" s="18"/>
      <c r="C379" s="191"/>
      <c r="D379" s="191"/>
      <c r="E379" s="18"/>
      <c r="F379" s="18"/>
      <c r="G379" s="18"/>
      <c r="H379" s="18"/>
      <c r="I379" s="18"/>
      <c r="J379" s="18"/>
      <c r="K379" s="18"/>
      <c r="L379" s="18"/>
      <c r="M379" s="18"/>
      <c r="N379" s="18"/>
      <c r="O379" s="18"/>
      <c r="P379" s="18"/>
      <c r="Q379" s="18"/>
      <c r="R379" s="18"/>
      <c r="S379" s="18"/>
      <c r="T379" s="18"/>
      <c r="U379" s="18"/>
      <c r="V379" s="18"/>
      <c r="W379" s="18"/>
      <c r="X379" s="18"/>
      <c r="Y379" s="18"/>
      <c r="Z379" s="18"/>
      <c r="AA379" s="18"/>
      <c r="AB379" s="18"/>
      <c r="AC379" s="18"/>
      <c r="AD379" s="18"/>
      <c r="AE379" s="18"/>
      <c r="AF379" s="18"/>
      <c r="AG379" s="18"/>
    </row>
    <row r="380" spans="1:33" ht="16.5" customHeight="1" x14ac:dyDescent="0.3">
      <c r="A380" s="18"/>
      <c r="B380" s="18"/>
      <c r="C380" s="191"/>
      <c r="D380" s="191"/>
      <c r="E380" s="18"/>
      <c r="F380" s="18"/>
      <c r="G380" s="18"/>
      <c r="H380" s="18"/>
      <c r="I380" s="18"/>
      <c r="J380" s="18"/>
      <c r="K380" s="18"/>
      <c r="L380" s="18"/>
      <c r="M380" s="18"/>
      <c r="N380" s="18"/>
      <c r="O380" s="18"/>
      <c r="P380" s="18"/>
      <c r="Q380" s="18"/>
      <c r="R380" s="18"/>
      <c r="S380" s="18"/>
      <c r="T380" s="18"/>
      <c r="U380" s="18"/>
      <c r="V380" s="18"/>
      <c r="W380" s="18"/>
      <c r="X380" s="18"/>
      <c r="Y380" s="18"/>
      <c r="Z380" s="18"/>
      <c r="AA380" s="18"/>
      <c r="AB380" s="18"/>
      <c r="AC380" s="18"/>
      <c r="AD380" s="18"/>
      <c r="AE380" s="18"/>
      <c r="AF380" s="18"/>
      <c r="AG380" s="18"/>
    </row>
    <row r="381" spans="1:33" ht="16.5" customHeight="1" x14ac:dyDescent="0.3">
      <c r="A381" s="18"/>
      <c r="B381" s="18"/>
      <c r="C381" s="191"/>
      <c r="D381" s="191"/>
      <c r="E381" s="18"/>
      <c r="F381" s="18"/>
      <c r="G381" s="18"/>
      <c r="H381" s="18"/>
      <c r="I381" s="18"/>
      <c r="J381" s="18"/>
      <c r="K381" s="18"/>
      <c r="L381" s="18"/>
      <c r="M381" s="18"/>
      <c r="N381" s="18"/>
      <c r="O381" s="18"/>
      <c r="P381" s="18"/>
      <c r="Q381" s="18"/>
      <c r="R381" s="18"/>
      <c r="S381" s="18"/>
      <c r="T381" s="18"/>
      <c r="U381" s="18"/>
      <c r="V381" s="18"/>
      <c r="W381" s="18"/>
      <c r="X381" s="18"/>
      <c r="Y381" s="18"/>
      <c r="Z381" s="18"/>
      <c r="AA381" s="18"/>
      <c r="AB381" s="18"/>
      <c r="AC381" s="18"/>
      <c r="AD381" s="18"/>
      <c r="AE381" s="18"/>
      <c r="AF381" s="18"/>
      <c r="AG381" s="18"/>
    </row>
    <row r="382" spans="1:33" ht="16.5" customHeight="1" x14ac:dyDescent="0.3">
      <c r="A382" s="18"/>
      <c r="B382" s="18"/>
      <c r="C382" s="191"/>
      <c r="D382" s="191"/>
      <c r="E382" s="18"/>
      <c r="F382" s="18"/>
      <c r="G382" s="18"/>
      <c r="H382" s="18"/>
      <c r="I382" s="18"/>
      <c r="J382" s="18"/>
      <c r="K382" s="18"/>
      <c r="L382" s="18"/>
      <c r="M382" s="18"/>
      <c r="N382" s="18"/>
      <c r="O382" s="18"/>
      <c r="P382" s="18"/>
      <c r="Q382" s="18"/>
      <c r="R382" s="18"/>
      <c r="S382" s="18"/>
      <c r="T382" s="18"/>
      <c r="U382" s="18"/>
      <c r="V382" s="18"/>
      <c r="W382" s="18"/>
      <c r="X382" s="18"/>
      <c r="Y382" s="18"/>
      <c r="Z382" s="18"/>
      <c r="AA382" s="18"/>
      <c r="AB382" s="18"/>
      <c r="AC382" s="18"/>
      <c r="AD382" s="18"/>
      <c r="AE382" s="18"/>
      <c r="AF382" s="18"/>
      <c r="AG382" s="18"/>
    </row>
    <row r="383" spans="1:33" ht="16.5" customHeight="1" x14ac:dyDescent="0.3">
      <c r="A383" s="18"/>
      <c r="B383" s="18"/>
      <c r="C383" s="191"/>
      <c r="D383" s="191"/>
      <c r="E383" s="18"/>
      <c r="F383" s="18"/>
      <c r="G383" s="18"/>
      <c r="H383" s="18"/>
      <c r="I383" s="18"/>
      <c r="J383" s="18"/>
      <c r="K383" s="18"/>
      <c r="L383" s="18"/>
      <c r="M383" s="18"/>
      <c r="N383" s="18"/>
      <c r="O383" s="18"/>
      <c r="P383" s="18"/>
      <c r="Q383" s="18"/>
      <c r="R383" s="18"/>
      <c r="S383" s="18"/>
      <c r="T383" s="18"/>
      <c r="U383" s="18"/>
      <c r="V383" s="18"/>
      <c r="W383" s="18"/>
      <c r="X383" s="18"/>
      <c r="Y383" s="18"/>
      <c r="Z383" s="18"/>
      <c r="AA383" s="18"/>
      <c r="AB383" s="18"/>
      <c r="AC383" s="18"/>
      <c r="AD383" s="18"/>
      <c r="AE383" s="18"/>
      <c r="AF383" s="18"/>
      <c r="AG383" s="18"/>
    </row>
    <row r="384" spans="1:33" ht="16.5" customHeight="1" x14ac:dyDescent="0.3">
      <c r="A384" s="18"/>
      <c r="B384" s="18"/>
      <c r="C384" s="191"/>
      <c r="D384" s="191"/>
      <c r="E384" s="18"/>
      <c r="F384" s="18"/>
      <c r="G384" s="18"/>
      <c r="H384" s="18"/>
      <c r="I384" s="18"/>
      <c r="J384" s="18"/>
      <c r="K384" s="18"/>
      <c r="L384" s="18"/>
      <c r="M384" s="18"/>
      <c r="N384" s="18"/>
      <c r="O384" s="18"/>
      <c r="P384" s="18"/>
      <c r="Q384" s="18"/>
      <c r="R384" s="18"/>
      <c r="S384" s="18"/>
      <c r="T384" s="18"/>
      <c r="U384" s="18"/>
      <c r="V384" s="18"/>
      <c r="W384" s="18"/>
      <c r="X384" s="18"/>
      <c r="Y384" s="18"/>
      <c r="Z384" s="18"/>
      <c r="AA384" s="18"/>
      <c r="AB384" s="18"/>
      <c r="AC384" s="18"/>
      <c r="AD384" s="18"/>
      <c r="AE384" s="18"/>
      <c r="AF384" s="18"/>
      <c r="AG384" s="18"/>
    </row>
    <row r="385" spans="1:33" ht="16.5" customHeight="1" x14ac:dyDescent="0.3">
      <c r="A385" s="18"/>
      <c r="B385" s="18"/>
      <c r="C385" s="191"/>
      <c r="D385" s="191"/>
      <c r="E385" s="18"/>
      <c r="F385" s="18"/>
      <c r="G385" s="18"/>
      <c r="H385" s="18"/>
      <c r="I385" s="18"/>
      <c r="J385" s="18"/>
      <c r="K385" s="18"/>
      <c r="L385" s="18"/>
      <c r="M385" s="18"/>
      <c r="N385" s="18"/>
      <c r="O385" s="18"/>
      <c r="P385" s="18"/>
      <c r="Q385" s="18"/>
      <c r="R385" s="18"/>
      <c r="S385" s="18"/>
      <c r="T385" s="18"/>
      <c r="U385" s="18"/>
      <c r="V385" s="18"/>
      <c r="W385" s="18"/>
      <c r="X385" s="18"/>
      <c r="Y385" s="18"/>
      <c r="Z385" s="18"/>
      <c r="AA385" s="18"/>
      <c r="AB385" s="18"/>
      <c r="AC385" s="18"/>
      <c r="AD385" s="18"/>
      <c r="AE385" s="18"/>
      <c r="AF385" s="18"/>
      <c r="AG385" s="18"/>
    </row>
    <row r="386" spans="1:33" ht="16.5" customHeight="1" x14ac:dyDescent="0.3">
      <c r="A386" s="18"/>
      <c r="B386" s="18"/>
      <c r="C386" s="191"/>
      <c r="D386" s="191"/>
      <c r="E386" s="18"/>
      <c r="F386" s="18"/>
      <c r="G386" s="18"/>
      <c r="H386" s="18"/>
      <c r="I386" s="18"/>
      <c r="J386" s="18"/>
      <c r="K386" s="18"/>
      <c r="L386" s="18"/>
      <c r="M386" s="18"/>
      <c r="N386" s="18"/>
      <c r="O386" s="18"/>
      <c r="P386" s="18"/>
      <c r="Q386" s="18"/>
      <c r="R386" s="18"/>
      <c r="S386" s="18"/>
      <c r="T386" s="18"/>
      <c r="U386" s="18"/>
      <c r="V386" s="18"/>
      <c r="W386" s="18"/>
      <c r="X386" s="18"/>
      <c r="Y386" s="18"/>
      <c r="Z386" s="18"/>
      <c r="AA386" s="18"/>
      <c r="AB386" s="18"/>
      <c r="AC386" s="18"/>
      <c r="AD386" s="18"/>
      <c r="AE386" s="18"/>
      <c r="AF386" s="18"/>
      <c r="AG386" s="18"/>
    </row>
    <row r="387" spans="1:33" ht="16.5" customHeight="1" x14ac:dyDescent="0.3">
      <c r="A387" s="18"/>
      <c r="B387" s="18"/>
      <c r="C387" s="191"/>
      <c r="D387" s="191"/>
      <c r="E387" s="18"/>
      <c r="F387" s="18"/>
      <c r="G387" s="18"/>
      <c r="H387" s="18"/>
      <c r="I387" s="18"/>
      <c r="J387" s="18"/>
      <c r="K387" s="18"/>
      <c r="L387" s="18"/>
      <c r="M387" s="18"/>
      <c r="N387" s="18"/>
      <c r="O387" s="18"/>
      <c r="P387" s="18"/>
      <c r="Q387" s="18"/>
      <c r="R387" s="18"/>
      <c r="S387" s="18"/>
      <c r="T387" s="18"/>
      <c r="U387" s="18"/>
      <c r="V387" s="18"/>
      <c r="W387" s="18"/>
      <c r="X387" s="18"/>
      <c r="Y387" s="18"/>
      <c r="Z387" s="18"/>
      <c r="AA387" s="18"/>
      <c r="AB387" s="18"/>
      <c r="AC387" s="18"/>
      <c r="AD387" s="18"/>
      <c r="AE387" s="18"/>
      <c r="AF387" s="18"/>
      <c r="AG387" s="18"/>
    </row>
    <row r="388" spans="1:33" ht="16.5" customHeight="1" x14ac:dyDescent="0.3">
      <c r="A388" s="18"/>
      <c r="B388" s="18"/>
      <c r="C388" s="191"/>
      <c r="D388" s="191"/>
      <c r="E388" s="18"/>
      <c r="F388" s="18"/>
      <c r="G388" s="18"/>
      <c r="H388" s="18"/>
      <c r="I388" s="18"/>
      <c r="J388" s="18"/>
      <c r="K388" s="18"/>
      <c r="L388" s="18"/>
      <c r="M388" s="18"/>
      <c r="N388" s="18"/>
      <c r="O388" s="18"/>
      <c r="P388" s="18"/>
      <c r="Q388" s="18"/>
      <c r="R388" s="18"/>
      <c r="S388" s="18"/>
      <c r="T388" s="18"/>
      <c r="U388" s="18"/>
      <c r="V388" s="18"/>
      <c r="W388" s="18"/>
      <c r="X388" s="18"/>
      <c r="Y388" s="18"/>
      <c r="Z388" s="18"/>
      <c r="AA388" s="18"/>
      <c r="AB388" s="18"/>
      <c r="AC388" s="18"/>
      <c r="AD388" s="18"/>
      <c r="AE388" s="18"/>
      <c r="AF388" s="18"/>
      <c r="AG388" s="18"/>
    </row>
    <row r="389" spans="1:33" ht="16.5" customHeight="1" x14ac:dyDescent="0.3">
      <c r="A389" s="18"/>
      <c r="B389" s="18"/>
      <c r="C389" s="191"/>
      <c r="D389" s="191"/>
      <c r="E389" s="18"/>
      <c r="F389" s="18"/>
      <c r="G389" s="18"/>
      <c r="H389" s="18"/>
      <c r="I389" s="18"/>
      <c r="J389" s="18"/>
      <c r="K389" s="18"/>
      <c r="L389" s="18"/>
      <c r="M389" s="18"/>
      <c r="N389" s="18"/>
      <c r="O389" s="18"/>
      <c r="P389" s="18"/>
      <c r="Q389" s="18"/>
      <c r="R389" s="18"/>
      <c r="S389" s="18"/>
      <c r="T389" s="18"/>
      <c r="U389" s="18"/>
      <c r="V389" s="18"/>
      <c r="W389" s="18"/>
      <c r="X389" s="18"/>
      <c r="Y389" s="18"/>
      <c r="Z389" s="18"/>
      <c r="AA389" s="18"/>
      <c r="AB389" s="18"/>
      <c r="AC389" s="18"/>
      <c r="AD389" s="18"/>
      <c r="AE389" s="18"/>
      <c r="AF389" s="18"/>
      <c r="AG389" s="18"/>
    </row>
    <row r="390" spans="1:33" ht="16.5" customHeight="1" x14ac:dyDescent="0.3">
      <c r="A390" s="18"/>
      <c r="B390" s="18"/>
      <c r="C390" s="191"/>
      <c r="D390" s="191"/>
      <c r="E390" s="18"/>
      <c r="F390" s="18"/>
      <c r="G390" s="18"/>
      <c r="H390" s="18"/>
      <c r="I390" s="18"/>
      <c r="J390" s="18"/>
      <c r="K390" s="18"/>
      <c r="L390" s="18"/>
      <c r="M390" s="18"/>
      <c r="N390" s="18"/>
      <c r="O390" s="18"/>
      <c r="P390" s="18"/>
      <c r="Q390" s="18"/>
      <c r="R390" s="18"/>
      <c r="S390" s="18"/>
      <c r="T390" s="18"/>
      <c r="U390" s="18"/>
      <c r="V390" s="18"/>
      <c r="W390" s="18"/>
      <c r="X390" s="18"/>
      <c r="Y390" s="18"/>
      <c r="Z390" s="18"/>
      <c r="AA390" s="18"/>
      <c r="AB390" s="18"/>
      <c r="AC390" s="18"/>
      <c r="AD390" s="18"/>
      <c r="AE390" s="18"/>
      <c r="AF390" s="18"/>
      <c r="AG390" s="18"/>
    </row>
    <row r="391" spans="1:33" ht="16.5" customHeight="1" x14ac:dyDescent="0.3">
      <c r="A391" s="18"/>
      <c r="B391" s="18"/>
      <c r="C391" s="191"/>
      <c r="D391" s="191"/>
      <c r="E391" s="18"/>
      <c r="F391" s="18"/>
      <c r="G391" s="18"/>
      <c r="H391" s="18"/>
      <c r="I391" s="18"/>
      <c r="J391" s="18"/>
      <c r="K391" s="18"/>
      <c r="L391" s="18"/>
      <c r="M391" s="18"/>
      <c r="N391" s="18"/>
      <c r="O391" s="18"/>
      <c r="P391" s="18"/>
      <c r="Q391" s="18"/>
      <c r="R391" s="18"/>
      <c r="S391" s="18"/>
      <c r="T391" s="18"/>
      <c r="U391" s="18"/>
      <c r="V391" s="18"/>
      <c r="W391" s="18"/>
      <c r="X391" s="18"/>
      <c r="Y391" s="18"/>
      <c r="Z391" s="18"/>
      <c r="AA391" s="18"/>
      <c r="AB391" s="18"/>
      <c r="AC391" s="18"/>
      <c r="AD391" s="18"/>
      <c r="AE391" s="18"/>
      <c r="AF391" s="18"/>
      <c r="AG391" s="18"/>
    </row>
    <row r="392" spans="1:33" ht="16.5" customHeight="1" x14ac:dyDescent="0.3">
      <c r="A392" s="18"/>
      <c r="B392" s="18"/>
      <c r="C392" s="191"/>
      <c r="D392" s="191"/>
      <c r="E392" s="18"/>
      <c r="F392" s="18"/>
      <c r="G392" s="18"/>
      <c r="H392" s="18"/>
      <c r="I392" s="18"/>
      <c r="J392" s="18"/>
      <c r="K392" s="18"/>
      <c r="L392" s="18"/>
      <c r="M392" s="18"/>
      <c r="N392" s="18"/>
      <c r="O392" s="18"/>
      <c r="P392" s="18"/>
      <c r="Q392" s="18"/>
      <c r="R392" s="18"/>
      <c r="S392" s="18"/>
      <c r="T392" s="18"/>
      <c r="U392" s="18"/>
      <c r="V392" s="18"/>
      <c r="W392" s="18"/>
      <c r="X392" s="18"/>
      <c r="Y392" s="18"/>
      <c r="Z392" s="18"/>
      <c r="AA392" s="18"/>
      <c r="AB392" s="18"/>
      <c r="AC392" s="18"/>
      <c r="AD392" s="18"/>
      <c r="AE392" s="18"/>
      <c r="AF392" s="18"/>
      <c r="AG392" s="18"/>
    </row>
    <row r="393" spans="1:33" ht="16.5" customHeight="1" x14ac:dyDescent="0.3">
      <c r="A393" s="18"/>
      <c r="B393" s="18"/>
      <c r="C393" s="191"/>
      <c r="D393" s="191"/>
      <c r="E393" s="18"/>
      <c r="F393" s="18"/>
      <c r="G393" s="18"/>
      <c r="H393" s="18"/>
      <c r="I393" s="18"/>
      <c r="J393" s="18"/>
      <c r="K393" s="18"/>
      <c r="L393" s="18"/>
      <c r="M393" s="18"/>
      <c r="N393" s="18"/>
      <c r="O393" s="18"/>
      <c r="P393" s="18"/>
      <c r="Q393" s="18"/>
      <c r="R393" s="18"/>
      <c r="S393" s="18"/>
      <c r="T393" s="18"/>
      <c r="U393" s="18"/>
      <c r="V393" s="18"/>
      <c r="W393" s="18"/>
      <c r="X393" s="18"/>
      <c r="Y393" s="18"/>
      <c r="Z393" s="18"/>
      <c r="AA393" s="18"/>
      <c r="AB393" s="18"/>
      <c r="AC393" s="18"/>
      <c r="AD393" s="18"/>
      <c r="AE393" s="18"/>
      <c r="AF393" s="18"/>
      <c r="AG393" s="18"/>
    </row>
    <row r="394" spans="1:33" ht="16.5" customHeight="1" x14ac:dyDescent="0.3">
      <c r="A394" s="18"/>
      <c r="B394" s="18"/>
      <c r="C394" s="191"/>
      <c r="D394" s="191"/>
      <c r="E394" s="18"/>
      <c r="F394" s="18"/>
      <c r="G394" s="18"/>
      <c r="H394" s="18"/>
      <c r="I394" s="18"/>
      <c r="J394" s="18"/>
      <c r="K394" s="18"/>
      <c r="L394" s="18"/>
      <c r="M394" s="18"/>
      <c r="N394" s="18"/>
      <c r="O394" s="18"/>
      <c r="P394" s="18"/>
      <c r="Q394" s="18"/>
      <c r="R394" s="18"/>
      <c r="S394" s="18"/>
      <c r="T394" s="18"/>
      <c r="U394" s="18"/>
      <c r="V394" s="18"/>
      <c r="W394" s="18"/>
      <c r="X394" s="18"/>
      <c r="Y394" s="18"/>
      <c r="Z394" s="18"/>
      <c r="AA394" s="18"/>
      <c r="AB394" s="18"/>
      <c r="AC394" s="18"/>
      <c r="AD394" s="18"/>
      <c r="AE394" s="18"/>
      <c r="AF394" s="18"/>
      <c r="AG394" s="18"/>
    </row>
    <row r="395" spans="1:33" ht="16.5" customHeight="1" x14ac:dyDescent="0.3">
      <c r="A395" s="18"/>
      <c r="B395" s="18"/>
      <c r="C395" s="191"/>
      <c r="D395" s="191"/>
      <c r="E395" s="18"/>
      <c r="F395" s="18"/>
      <c r="G395" s="18"/>
      <c r="H395" s="18"/>
      <c r="I395" s="18"/>
      <c r="J395" s="18"/>
      <c r="K395" s="18"/>
      <c r="L395" s="18"/>
      <c r="M395" s="18"/>
      <c r="N395" s="18"/>
      <c r="O395" s="18"/>
      <c r="P395" s="18"/>
      <c r="Q395" s="18"/>
      <c r="R395" s="18"/>
      <c r="S395" s="18"/>
      <c r="T395" s="18"/>
      <c r="U395" s="18"/>
      <c r="V395" s="18"/>
      <c r="W395" s="18"/>
      <c r="X395" s="18"/>
      <c r="Y395" s="18"/>
      <c r="Z395" s="18"/>
      <c r="AA395" s="18"/>
      <c r="AB395" s="18"/>
      <c r="AC395" s="18"/>
      <c r="AD395" s="18"/>
      <c r="AE395" s="18"/>
      <c r="AF395" s="18"/>
      <c r="AG395" s="18"/>
    </row>
    <row r="396" spans="1:33" ht="16.5" customHeight="1" x14ac:dyDescent="0.3">
      <c r="A396" s="18"/>
      <c r="B396" s="18"/>
      <c r="C396" s="191"/>
      <c r="D396" s="191"/>
      <c r="E396" s="18"/>
      <c r="F396" s="18"/>
      <c r="G396" s="18"/>
      <c r="H396" s="18"/>
      <c r="I396" s="18"/>
      <c r="J396" s="18"/>
      <c r="K396" s="18"/>
      <c r="L396" s="18"/>
      <c r="M396" s="18"/>
      <c r="N396" s="18"/>
      <c r="O396" s="18"/>
      <c r="P396" s="18"/>
      <c r="Q396" s="18"/>
      <c r="R396" s="18"/>
      <c r="S396" s="18"/>
      <c r="T396" s="18"/>
      <c r="U396" s="18"/>
      <c r="V396" s="18"/>
      <c r="W396" s="18"/>
      <c r="X396" s="18"/>
      <c r="Y396" s="18"/>
      <c r="Z396" s="18"/>
      <c r="AA396" s="18"/>
      <c r="AB396" s="18"/>
      <c r="AC396" s="18"/>
      <c r="AD396" s="18"/>
      <c r="AE396" s="18"/>
      <c r="AF396" s="18"/>
      <c r="AG396" s="18"/>
    </row>
    <row r="397" spans="1:33" ht="16.5" customHeight="1" x14ac:dyDescent="0.3">
      <c r="A397" s="18"/>
      <c r="B397" s="18"/>
      <c r="C397" s="191"/>
      <c r="D397" s="191"/>
      <c r="E397" s="18"/>
      <c r="F397" s="18"/>
      <c r="G397" s="18"/>
      <c r="H397" s="18"/>
      <c r="I397" s="18"/>
      <c r="J397" s="18"/>
      <c r="K397" s="18"/>
      <c r="L397" s="18"/>
      <c r="M397" s="18"/>
      <c r="N397" s="18"/>
      <c r="O397" s="18"/>
      <c r="P397" s="18"/>
      <c r="Q397" s="18"/>
      <c r="R397" s="18"/>
      <c r="S397" s="18"/>
      <c r="T397" s="18"/>
      <c r="U397" s="18"/>
      <c r="V397" s="18"/>
      <c r="W397" s="18"/>
      <c r="X397" s="18"/>
      <c r="Y397" s="18"/>
      <c r="Z397" s="18"/>
      <c r="AA397" s="18"/>
      <c r="AB397" s="18"/>
      <c r="AC397" s="18"/>
      <c r="AD397" s="18"/>
      <c r="AE397" s="18"/>
      <c r="AF397" s="18"/>
      <c r="AG397" s="18"/>
    </row>
    <row r="398" spans="1:33" ht="16.5" customHeight="1" x14ac:dyDescent="0.3">
      <c r="A398" s="18"/>
      <c r="B398" s="18"/>
      <c r="C398" s="191"/>
      <c r="D398" s="191"/>
      <c r="E398" s="18"/>
      <c r="F398" s="18"/>
      <c r="G398" s="18"/>
      <c r="H398" s="18"/>
      <c r="I398" s="18"/>
      <c r="J398" s="18"/>
      <c r="K398" s="18"/>
      <c r="L398" s="18"/>
      <c r="M398" s="18"/>
      <c r="N398" s="18"/>
      <c r="O398" s="18"/>
      <c r="P398" s="18"/>
      <c r="Q398" s="18"/>
      <c r="R398" s="18"/>
      <c r="S398" s="18"/>
      <c r="T398" s="18"/>
      <c r="U398" s="18"/>
      <c r="V398" s="18"/>
      <c r="W398" s="18"/>
      <c r="X398" s="18"/>
      <c r="Y398" s="18"/>
      <c r="Z398" s="18"/>
      <c r="AA398" s="18"/>
      <c r="AB398" s="18"/>
      <c r="AC398" s="18"/>
      <c r="AD398" s="18"/>
      <c r="AE398" s="18"/>
      <c r="AF398" s="18"/>
      <c r="AG398" s="18"/>
    </row>
    <row r="399" spans="1:33" ht="16.5" customHeight="1" x14ac:dyDescent="0.3">
      <c r="A399" s="18"/>
      <c r="B399" s="18"/>
      <c r="C399" s="191"/>
      <c r="D399" s="191"/>
      <c r="E399" s="18"/>
      <c r="F399" s="18"/>
      <c r="G399" s="18"/>
      <c r="H399" s="18"/>
      <c r="I399" s="18"/>
      <c r="J399" s="18"/>
      <c r="K399" s="18"/>
      <c r="L399" s="18"/>
      <c r="M399" s="18"/>
      <c r="N399" s="18"/>
      <c r="O399" s="18"/>
      <c r="P399" s="18"/>
      <c r="Q399" s="18"/>
      <c r="R399" s="18"/>
      <c r="S399" s="18"/>
      <c r="T399" s="18"/>
      <c r="U399" s="18"/>
      <c r="V399" s="18"/>
      <c r="W399" s="18"/>
      <c r="X399" s="18"/>
      <c r="Y399" s="18"/>
      <c r="Z399" s="18"/>
      <c r="AA399" s="18"/>
      <c r="AB399" s="18"/>
      <c r="AC399" s="18"/>
      <c r="AD399" s="18"/>
      <c r="AE399" s="18"/>
      <c r="AF399" s="18"/>
      <c r="AG399" s="18"/>
    </row>
    <row r="400" spans="1:33" ht="16.5" customHeight="1" x14ac:dyDescent="0.3">
      <c r="A400" s="18"/>
      <c r="B400" s="18"/>
      <c r="C400" s="191"/>
      <c r="D400" s="191"/>
      <c r="E400" s="18"/>
      <c r="F400" s="18"/>
      <c r="G400" s="18"/>
      <c r="H400" s="18"/>
      <c r="I400" s="18"/>
      <c r="J400" s="18"/>
      <c r="K400" s="18"/>
      <c r="L400" s="18"/>
      <c r="M400" s="18"/>
      <c r="N400" s="18"/>
      <c r="O400" s="18"/>
      <c r="P400" s="18"/>
      <c r="Q400" s="18"/>
      <c r="R400" s="18"/>
      <c r="S400" s="18"/>
      <c r="T400" s="18"/>
      <c r="U400" s="18"/>
      <c r="V400" s="18"/>
      <c r="W400" s="18"/>
      <c r="X400" s="18"/>
      <c r="Y400" s="18"/>
      <c r="Z400" s="18"/>
      <c r="AA400" s="18"/>
      <c r="AB400" s="18"/>
      <c r="AC400" s="18"/>
      <c r="AD400" s="18"/>
      <c r="AE400" s="18"/>
      <c r="AF400" s="18"/>
      <c r="AG400" s="18"/>
    </row>
    <row r="401" spans="1:33" ht="16.5" customHeight="1" x14ac:dyDescent="0.3">
      <c r="A401" s="18"/>
      <c r="B401" s="18"/>
      <c r="C401" s="191"/>
      <c r="D401" s="191"/>
      <c r="E401" s="18"/>
      <c r="F401" s="18"/>
      <c r="G401" s="18"/>
      <c r="H401" s="18"/>
      <c r="I401" s="18"/>
      <c r="J401" s="18"/>
      <c r="K401" s="18"/>
      <c r="L401" s="18"/>
      <c r="M401" s="18"/>
      <c r="N401" s="18"/>
      <c r="O401" s="18"/>
      <c r="P401" s="18"/>
      <c r="Q401" s="18"/>
      <c r="R401" s="18"/>
      <c r="S401" s="18"/>
      <c r="T401" s="18"/>
      <c r="U401" s="18"/>
      <c r="V401" s="18"/>
      <c r="W401" s="18"/>
      <c r="X401" s="18"/>
      <c r="Y401" s="18"/>
      <c r="Z401" s="18"/>
      <c r="AA401" s="18"/>
      <c r="AB401" s="18"/>
      <c r="AC401" s="18"/>
      <c r="AD401" s="18"/>
      <c r="AE401" s="18"/>
      <c r="AF401" s="18"/>
      <c r="AG401" s="18"/>
    </row>
    <row r="402" spans="1:33" ht="16.5" customHeight="1" x14ac:dyDescent="0.3">
      <c r="A402" s="18"/>
      <c r="B402" s="18"/>
      <c r="C402" s="191"/>
      <c r="D402" s="191"/>
      <c r="E402" s="18"/>
      <c r="F402" s="18"/>
      <c r="G402" s="18"/>
      <c r="H402" s="18"/>
      <c r="I402" s="18"/>
      <c r="J402" s="18"/>
      <c r="K402" s="18"/>
      <c r="L402" s="18"/>
      <c r="M402" s="18"/>
      <c r="N402" s="18"/>
      <c r="O402" s="18"/>
      <c r="P402" s="18"/>
      <c r="Q402" s="18"/>
      <c r="R402" s="18"/>
      <c r="S402" s="18"/>
      <c r="T402" s="18"/>
      <c r="U402" s="18"/>
      <c r="V402" s="18"/>
      <c r="W402" s="18"/>
      <c r="X402" s="18"/>
      <c r="Y402" s="18"/>
      <c r="Z402" s="18"/>
      <c r="AA402" s="18"/>
      <c r="AB402" s="18"/>
      <c r="AC402" s="18"/>
      <c r="AD402" s="18"/>
      <c r="AE402" s="18"/>
      <c r="AF402" s="18"/>
      <c r="AG402" s="18"/>
    </row>
    <row r="403" spans="1:33" ht="16.5" customHeight="1" x14ac:dyDescent="0.3">
      <c r="A403" s="18"/>
      <c r="B403" s="18"/>
      <c r="C403" s="191"/>
      <c r="D403" s="191"/>
      <c r="E403" s="18"/>
      <c r="F403" s="18"/>
      <c r="G403" s="18"/>
      <c r="H403" s="18"/>
      <c r="I403" s="18"/>
      <c r="J403" s="18"/>
      <c r="K403" s="18"/>
      <c r="L403" s="18"/>
      <c r="M403" s="18"/>
      <c r="N403" s="18"/>
      <c r="O403" s="18"/>
      <c r="P403" s="18"/>
      <c r="Q403" s="18"/>
      <c r="R403" s="18"/>
      <c r="S403" s="18"/>
      <c r="T403" s="18"/>
      <c r="U403" s="18"/>
      <c r="V403" s="18"/>
      <c r="W403" s="18"/>
      <c r="X403" s="18"/>
      <c r="Y403" s="18"/>
      <c r="Z403" s="18"/>
      <c r="AA403" s="18"/>
      <c r="AB403" s="18"/>
      <c r="AC403" s="18"/>
      <c r="AD403" s="18"/>
      <c r="AE403" s="18"/>
      <c r="AF403" s="18"/>
      <c r="AG403" s="18"/>
    </row>
    <row r="404" spans="1:33" ht="16.5" customHeight="1" x14ac:dyDescent="0.3">
      <c r="A404" s="18"/>
      <c r="B404" s="18"/>
      <c r="C404" s="191"/>
      <c r="D404" s="191"/>
      <c r="E404" s="18"/>
      <c r="F404" s="18"/>
      <c r="G404" s="18"/>
      <c r="H404" s="18"/>
      <c r="I404" s="18"/>
      <c r="J404" s="18"/>
      <c r="K404" s="18"/>
      <c r="L404" s="18"/>
      <c r="M404" s="18"/>
      <c r="N404" s="18"/>
      <c r="O404" s="18"/>
      <c r="P404" s="18"/>
      <c r="Q404" s="18"/>
      <c r="R404" s="18"/>
      <c r="S404" s="18"/>
      <c r="T404" s="18"/>
      <c r="U404" s="18"/>
      <c r="V404" s="18"/>
      <c r="W404" s="18"/>
      <c r="X404" s="18"/>
      <c r="Y404" s="18"/>
      <c r="Z404" s="18"/>
      <c r="AA404" s="18"/>
      <c r="AB404" s="18"/>
      <c r="AC404" s="18"/>
      <c r="AD404" s="18"/>
      <c r="AE404" s="18"/>
      <c r="AF404" s="18"/>
      <c r="AG404" s="18"/>
    </row>
    <row r="405" spans="1:33" ht="16.5" customHeight="1" x14ac:dyDescent="0.3">
      <c r="A405" s="18"/>
      <c r="B405" s="18"/>
      <c r="C405" s="191"/>
      <c r="D405" s="191"/>
      <c r="E405" s="18"/>
      <c r="F405" s="18"/>
      <c r="G405" s="18"/>
      <c r="H405" s="18"/>
      <c r="I405" s="18"/>
      <c r="J405" s="18"/>
      <c r="K405" s="18"/>
      <c r="L405" s="18"/>
      <c r="M405" s="18"/>
      <c r="N405" s="18"/>
      <c r="O405" s="18"/>
      <c r="P405" s="18"/>
      <c r="Q405" s="18"/>
      <c r="R405" s="18"/>
      <c r="S405" s="18"/>
      <c r="T405" s="18"/>
      <c r="U405" s="18"/>
      <c r="V405" s="18"/>
      <c r="W405" s="18"/>
      <c r="X405" s="18"/>
      <c r="Y405" s="18"/>
      <c r="Z405" s="18"/>
      <c r="AA405" s="18"/>
      <c r="AB405" s="18"/>
      <c r="AC405" s="18"/>
      <c r="AD405" s="18"/>
      <c r="AE405" s="18"/>
      <c r="AF405" s="18"/>
      <c r="AG405" s="18"/>
    </row>
    <row r="406" spans="1:33" ht="16.5" customHeight="1" x14ac:dyDescent="0.3">
      <c r="A406" s="18"/>
      <c r="B406" s="18"/>
      <c r="C406" s="191"/>
      <c r="D406" s="191"/>
      <c r="E406" s="18"/>
      <c r="F406" s="18"/>
      <c r="G406" s="18"/>
      <c r="H406" s="18"/>
      <c r="I406" s="18"/>
      <c r="J406" s="18"/>
      <c r="K406" s="18"/>
      <c r="L406" s="18"/>
      <c r="M406" s="18"/>
      <c r="N406" s="18"/>
      <c r="O406" s="18"/>
      <c r="P406" s="18"/>
      <c r="Q406" s="18"/>
      <c r="R406" s="18"/>
      <c r="S406" s="18"/>
      <c r="T406" s="18"/>
      <c r="U406" s="18"/>
      <c r="V406" s="18"/>
      <c r="W406" s="18"/>
      <c r="X406" s="18"/>
      <c r="Y406" s="18"/>
      <c r="Z406" s="18"/>
      <c r="AA406" s="18"/>
      <c r="AB406" s="18"/>
      <c r="AC406" s="18"/>
      <c r="AD406" s="18"/>
      <c r="AE406" s="18"/>
      <c r="AF406" s="18"/>
      <c r="AG406" s="18"/>
    </row>
    <row r="407" spans="1:33" ht="16.5" customHeight="1" x14ac:dyDescent="0.3">
      <c r="A407" s="18"/>
      <c r="B407" s="18"/>
      <c r="C407" s="191"/>
      <c r="D407" s="191"/>
      <c r="E407" s="18"/>
      <c r="F407" s="18"/>
      <c r="G407" s="18"/>
      <c r="H407" s="18"/>
      <c r="I407" s="18"/>
      <c r="J407" s="18"/>
      <c r="K407" s="18"/>
      <c r="L407" s="18"/>
      <c r="M407" s="18"/>
      <c r="N407" s="18"/>
      <c r="O407" s="18"/>
      <c r="P407" s="18"/>
      <c r="Q407" s="18"/>
      <c r="R407" s="18"/>
      <c r="S407" s="18"/>
      <c r="T407" s="18"/>
      <c r="U407" s="18"/>
      <c r="V407" s="18"/>
      <c r="W407" s="18"/>
      <c r="X407" s="18"/>
      <c r="Y407" s="18"/>
      <c r="Z407" s="18"/>
      <c r="AA407" s="18"/>
      <c r="AB407" s="18"/>
      <c r="AC407" s="18"/>
      <c r="AD407" s="18"/>
      <c r="AE407" s="18"/>
      <c r="AF407" s="18"/>
      <c r="AG407" s="18"/>
    </row>
    <row r="408" spans="1:33" ht="16.5" customHeight="1" x14ac:dyDescent="0.3">
      <c r="A408" s="18"/>
      <c r="B408" s="18"/>
      <c r="C408" s="191"/>
      <c r="D408" s="191"/>
      <c r="E408" s="18"/>
      <c r="F408" s="18"/>
      <c r="G408" s="18"/>
      <c r="H408" s="18"/>
      <c r="I408" s="18"/>
      <c r="J408" s="18"/>
      <c r="K408" s="18"/>
      <c r="L408" s="18"/>
      <c r="M408" s="18"/>
      <c r="N408" s="18"/>
      <c r="O408" s="18"/>
      <c r="P408" s="18"/>
      <c r="Q408" s="18"/>
      <c r="R408" s="18"/>
      <c r="S408" s="18"/>
      <c r="T408" s="18"/>
      <c r="U408" s="18"/>
      <c r="V408" s="18"/>
      <c r="W408" s="18"/>
      <c r="X408" s="18"/>
      <c r="Y408" s="18"/>
      <c r="Z408" s="18"/>
      <c r="AA408" s="18"/>
      <c r="AB408" s="18"/>
      <c r="AC408" s="18"/>
      <c r="AD408" s="18"/>
      <c r="AE408" s="18"/>
      <c r="AF408" s="18"/>
      <c r="AG408" s="18"/>
    </row>
    <row r="409" spans="1:33" ht="16.5" customHeight="1" x14ac:dyDescent="0.3">
      <c r="A409" s="18"/>
      <c r="B409" s="18"/>
      <c r="C409" s="191"/>
      <c r="D409" s="191"/>
      <c r="E409" s="18"/>
      <c r="F409" s="18"/>
      <c r="G409" s="18"/>
      <c r="H409" s="18"/>
      <c r="I409" s="18"/>
      <c r="J409" s="18"/>
      <c r="K409" s="18"/>
      <c r="L409" s="18"/>
      <c r="M409" s="18"/>
      <c r="N409" s="18"/>
      <c r="O409" s="18"/>
      <c r="P409" s="18"/>
      <c r="Q409" s="18"/>
      <c r="R409" s="18"/>
      <c r="S409" s="18"/>
      <c r="T409" s="18"/>
      <c r="U409" s="18"/>
      <c r="V409" s="18"/>
      <c r="W409" s="18"/>
      <c r="X409" s="18"/>
      <c r="Y409" s="18"/>
      <c r="Z409" s="18"/>
      <c r="AA409" s="18"/>
      <c r="AB409" s="18"/>
      <c r="AC409" s="18"/>
      <c r="AD409" s="18"/>
      <c r="AE409" s="18"/>
      <c r="AF409" s="18"/>
      <c r="AG409" s="18"/>
    </row>
    <row r="410" spans="1:33" ht="16.5" customHeight="1" x14ac:dyDescent="0.3">
      <c r="A410" s="18"/>
      <c r="B410" s="18"/>
      <c r="C410" s="191"/>
      <c r="D410" s="191"/>
      <c r="E410" s="18"/>
      <c r="F410" s="18"/>
      <c r="G410" s="18"/>
      <c r="H410" s="18"/>
      <c r="I410" s="18"/>
      <c r="J410" s="18"/>
      <c r="K410" s="18"/>
      <c r="L410" s="18"/>
      <c r="M410" s="18"/>
      <c r="N410" s="18"/>
      <c r="O410" s="18"/>
      <c r="P410" s="18"/>
      <c r="Q410" s="18"/>
      <c r="R410" s="18"/>
      <c r="S410" s="18"/>
      <c r="T410" s="18"/>
      <c r="U410" s="18"/>
      <c r="V410" s="18"/>
      <c r="W410" s="18"/>
      <c r="X410" s="18"/>
      <c r="Y410" s="18"/>
      <c r="Z410" s="18"/>
      <c r="AA410" s="18"/>
      <c r="AB410" s="18"/>
      <c r="AC410" s="18"/>
      <c r="AD410" s="18"/>
      <c r="AE410" s="18"/>
      <c r="AF410" s="18"/>
      <c r="AG410" s="18"/>
    </row>
    <row r="411" spans="1:33" ht="16.5" customHeight="1" x14ac:dyDescent="0.3">
      <c r="A411" s="18"/>
      <c r="B411" s="18"/>
      <c r="C411" s="191"/>
      <c r="D411" s="191"/>
      <c r="E411" s="18"/>
      <c r="F411" s="18"/>
      <c r="G411" s="18"/>
      <c r="H411" s="18"/>
      <c r="I411" s="18"/>
      <c r="J411" s="18"/>
      <c r="K411" s="18"/>
      <c r="L411" s="18"/>
      <c r="M411" s="18"/>
      <c r="N411" s="18"/>
      <c r="O411" s="18"/>
      <c r="P411" s="18"/>
      <c r="Q411" s="18"/>
      <c r="R411" s="18"/>
      <c r="S411" s="18"/>
      <c r="T411" s="18"/>
      <c r="U411" s="18"/>
      <c r="V411" s="18"/>
      <c r="W411" s="18"/>
      <c r="X411" s="18"/>
      <c r="Y411" s="18"/>
      <c r="Z411" s="18"/>
      <c r="AA411" s="18"/>
      <c r="AB411" s="18"/>
      <c r="AC411" s="18"/>
      <c r="AD411" s="18"/>
      <c r="AE411" s="18"/>
      <c r="AF411" s="18"/>
      <c r="AG411" s="18"/>
    </row>
    <row r="412" spans="1:33" ht="16.5" customHeight="1" x14ac:dyDescent="0.3">
      <c r="A412" s="18"/>
      <c r="B412" s="18"/>
      <c r="C412" s="191"/>
      <c r="D412" s="191"/>
      <c r="E412" s="18"/>
      <c r="F412" s="18"/>
      <c r="G412" s="18"/>
      <c r="H412" s="18"/>
      <c r="I412" s="18"/>
      <c r="J412" s="18"/>
      <c r="K412" s="18"/>
      <c r="L412" s="18"/>
      <c r="M412" s="18"/>
      <c r="N412" s="18"/>
      <c r="O412" s="18"/>
      <c r="P412" s="18"/>
      <c r="Q412" s="18"/>
      <c r="R412" s="18"/>
      <c r="S412" s="18"/>
      <c r="T412" s="18"/>
      <c r="U412" s="18"/>
      <c r="V412" s="18"/>
      <c r="W412" s="18"/>
      <c r="X412" s="18"/>
      <c r="Y412" s="18"/>
      <c r="Z412" s="18"/>
      <c r="AA412" s="18"/>
      <c r="AB412" s="18"/>
      <c r="AC412" s="18"/>
      <c r="AD412" s="18"/>
      <c r="AE412" s="18"/>
      <c r="AF412" s="18"/>
      <c r="AG412" s="18"/>
    </row>
    <row r="413" spans="1:33" ht="16.5" customHeight="1" x14ac:dyDescent="0.3">
      <c r="A413" s="18"/>
      <c r="B413" s="18"/>
      <c r="C413" s="191"/>
      <c r="D413" s="191"/>
      <c r="E413" s="18"/>
      <c r="F413" s="18"/>
      <c r="G413" s="18"/>
      <c r="H413" s="18"/>
      <c r="I413" s="18"/>
      <c r="J413" s="18"/>
      <c r="K413" s="18"/>
      <c r="L413" s="18"/>
      <c r="M413" s="18"/>
      <c r="N413" s="18"/>
      <c r="O413" s="18"/>
      <c r="P413" s="18"/>
      <c r="Q413" s="18"/>
      <c r="R413" s="18"/>
      <c r="S413" s="18"/>
      <c r="T413" s="18"/>
      <c r="U413" s="18"/>
      <c r="V413" s="18"/>
      <c r="W413" s="18"/>
      <c r="X413" s="18"/>
      <c r="Y413" s="18"/>
      <c r="Z413" s="18"/>
      <c r="AA413" s="18"/>
      <c r="AB413" s="18"/>
      <c r="AC413" s="18"/>
      <c r="AD413" s="18"/>
      <c r="AE413" s="18"/>
      <c r="AF413" s="18"/>
      <c r="AG413" s="18"/>
    </row>
    <row r="414" spans="1:33" ht="16.5" customHeight="1" x14ac:dyDescent="0.3">
      <c r="A414" s="18"/>
      <c r="B414" s="18"/>
      <c r="C414" s="191"/>
      <c r="D414" s="191"/>
      <c r="E414" s="18"/>
      <c r="F414" s="18"/>
      <c r="G414" s="18"/>
      <c r="H414" s="18"/>
      <c r="I414" s="18"/>
      <c r="J414" s="18"/>
      <c r="K414" s="18"/>
      <c r="L414" s="18"/>
      <c r="M414" s="18"/>
      <c r="N414" s="18"/>
      <c r="O414" s="18"/>
      <c r="P414" s="18"/>
      <c r="Q414" s="18"/>
      <c r="R414" s="18"/>
      <c r="S414" s="18"/>
      <c r="T414" s="18"/>
      <c r="U414" s="18"/>
      <c r="V414" s="18"/>
      <c r="W414" s="18"/>
      <c r="X414" s="18"/>
      <c r="Y414" s="18"/>
      <c r="Z414" s="18"/>
      <c r="AA414" s="18"/>
      <c r="AB414" s="18"/>
      <c r="AC414" s="18"/>
      <c r="AD414" s="18"/>
      <c r="AE414" s="18"/>
      <c r="AF414" s="18"/>
      <c r="AG414" s="18"/>
    </row>
    <row r="415" spans="1:33" ht="16.5" customHeight="1" x14ac:dyDescent="0.3">
      <c r="A415" s="18"/>
      <c r="B415" s="18"/>
      <c r="C415" s="191"/>
      <c r="D415" s="191"/>
      <c r="E415" s="18"/>
      <c r="F415" s="18"/>
      <c r="G415" s="18"/>
      <c r="H415" s="18"/>
      <c r="I415" s="18"/>
      <c r="J415" s="18"/>
      <c r="K415" s="18"/>
      <c r="L415" s="18"/>
      <c r="M415" s="18"/>
      <c r="N415" s="18"/>
      <c r="O415" s="18"/>
      <c r="P415" s="18"/>
      <c r="Q415" s="18"/>
      <c r="R415" s="18"/>
      <c r="S415" s="18"/>
      <c r="T415" s="18"/>
      <c r="U415" s="18"/>
      <c r="V415" s="18"/>
      <c r="W415" s="18"/>
      <c r="X415" s="18"/>
      <c r="Y415" s="18"/>
      <c r="Z415" s="18"/>
      <c r="AA415" s="18"/>
      <c r="AB415" s="18"/>
      <c r="AC415" s="18"/>
      <c r="AD415" s="18"/>
      <c r="AE415" s="18"/>
      <c r="AF415" s="18"/>
      <c r="AG415" s="18"/>
    </row>
    <row r="416" spans="1:33" ht="16.5" customHeight="1" x14ac:dyDescent="0.3">
      <c r="A416" s="18"/>
      <c r="B416" s="18"/>
      <c r="C416" s="191"/>
      <c r="D416" s="191"/>
      <c r="E416" s="18"/>
      <c r="F416" s="18"/>
      <c r="G416" s="18"/>
      <c r="H416" s="18"/>
      <c r="I416" s="18"/>
      <c r="J416" s="18"/>
      <c r="K416" s="18"/>
      <c r="L416" s="18"/>
      <c r="M416" s="18"/>
      <c r="N416" s="18"/>
      <c r="O416" s="18"/>
      <c r="P416" s="18"/>
      <c r="Q416" s="18"/>
      <c r="R416" s="18"/>
      <c r="S416" s="18"/>
      <c r="T416" s="18"/>
      <c r="U416" s="18"/>
      <c r="V416" s="18"/>
      <c r="W416" s="18"/>
      <c r="X416" s="18"/>
      <c r="Y416" s="18"/>
      <c r="Z416" s="18"/>
      <c r="AA416" s="18"/>
      <c r="AB416" s="18"/>
      <c r="AC416" s="18"/>
      <c r="AD416" s="18"/>
      <c r="AE416" s="18"/>
      <c r="AF416" s="18"/>
      <c r="AG416" s="18"/>
    </row>
    <row r="417" spans="1:33" ht="16.5" customHeight="1" x14ac:dyDescent="0.3">
      <c r="A417" s="18"/>
      <c r="B417" s="18"/>
      <c r="C417" s="191"/>
      <c r="D417" s="191"/>
      <c r="E417" s="18"/>
      <c r="F417" s="18"/>
      <c r="G417" s="18"/>
      <c r="H417" s="18"/>
      <c r="I417" s="18"/>
      <c r="J417" s="18"/>
      <c r="K417" s="18"/>
      <c r="L417" s="18"/>
      <c r="M417" s="18"/>
      <c r="N417" s="18"/>
      <c r="O417" s="18"/>
      <c r="P417" s="18"/>
      <c r="Q417" s="18"/>
      <c r="R417" s="18"/>
      <c r="S417" s="18"/>
      <c r="T417" s="18"/>
      <c r="U417" s="18"/>
      <c r="V417" s="18"/>
      <c r="W417" s="18"/>
      <c r="X417" s="18"/>
      <c r="Y417" s="18"/>
      <c r="Z417" s="18"/>
      <c r="AA417" s="18"/>
      <c r="AB417" s="18"/>
      <c r="AC417" s="18"/>
      <c r="AD417" s="18"/>
      <c r="AE417" s="18"/>
      <c r="AF417" s="18"/>
      <c r="AG417" s="18"/>
    </row>
    <row r="418" spans="1:33" ht="16.5" customHeight="1" x14ac:dyDescent="0.3">
      <c r="A418" s="18"/>
      <c r="B418" s="18"/>
      <c r="C418" s="191"/>
      <c r="D418" s="191"/>
      <c r="E418" s="18"/>
      <c r="F418" s="18"/>
      <c r="G418" s="18"/>
      <c r="H418" s="18"/>
      <c r="I418" s="18"/>
      <c r="J418" s="18"/>
      <c r="K418" s="18"/>
      <c r="L418" s="18"/>
      <c r="M418" s="18"/>
      <c r="N418" s="18"/>
      <c r="O418" s="18"/>
      <c r="P418" s="18"/>
      <c r="Q418" s="18"/>
      <c r="R418" s="18"/>
      <c r="S418" s="18"/>
      <c r="T418" s="18"/>
      <c r="U418" s="18"/>
      <c r="V418" s="18"/>
      <c r="W418" s="18"/>
      <c r="X418" s="18"/>
      <c r="Y418" s="18"/>
      <c r="Z418" s="18"/>
      <c r="AA418" s="18"/>
      <c r="AB418" s="18"/>
      <c r="AC418" s="18"/>
      <c r="AD418" s="18"/>
      <c r="AE418" s="18"/>
      <c r="AF418" s="18"/>
      <c r="AG418" s="18"/>
    </row>
    <row r="419" spans="1:33" ht="16.5" customHeight="1" x14ac:dyDescent="0.3">
      <c r="A419" s="18"/>
      <c r="B419" s="18"/>
      <c r="C419" s="191"/>
      <c r="D419" s="191"/>
      <c r="E419" s="18"/>
      <c r="F419" s="18"/>
      <c r="G419" s="18"/>
      <c r="H419" s="18"/>
      <c r="I419" s="18"/>
      <c r="J419" s="18"/>
      <c r="K419" s="18"/>
      <c r="L419" s="18"/>
      <c r="M419" s="18"/>
      <c r="N419" s="18"/>
      <c r="O419" s="18"/>
      <c r="P419" s="18"/>
      <c r="Q419" s="18"/>
      <c r="R419" s="18"/>
      <c r="S419" s="18"/>
      <c r="T419" s="18"/>
      <c r="U419" s="18"/>
      <c r="V419" s="18"/>
      <c r="W419" s="18"/>
      <c r="X419" s="18"/>
      <c r="Y419" s="18"/>
      <c r="Z419" s="18"/>
      <c r="AA419" s="18"/>
      <c r="AB419" s="18"/>
      <c r="AC419" s="18"/>
      <c r="AD419" s="18"/>
      <c r="AE419" s="18"/>
      <c r="AF419" s="18"/>
      <c r="AG419" s="18"/>
    </row>
    <row r="420" spans="1:33" ht="16.5" customHeight="1" x14ac:dyDescent="0.3">
      <c r="A420" s="18"/>
      <c r="B420" s="18"/>
      <c r="C420" s="191"/>
      <c r="D420" s="191"/>
      <c r="E420" s="18"/>
      <c r="F420" s="18"/>
      <c r="G420" s="18"/>
      <c r="H420" s="18"/>
      <c r="I420" s="18"/>
      <c r="J420" s="18"/>
      <c r="K420" s="18"/>
      <c r="L420" s="18"/>
      <c r="M420" s="18"/>
      <c r="N420" s="18"/>
      <c r="O420" s="18"/>
      <c r="P420" s="18"/>
      <c r="Q420" s="18"/>
      <c r="R420" s="18"/>
      <c r="S420" s="18"/>
      <c r="T420" s="18"/>
      <c r="U420" s="18"/>
      <c r="V420" s="18"/>
      <c r="W420" s="18"/>
      <c r="X420" s="18"/>
      <c r="Y420" s="18"/>
      <c r="Z420" s="18"/>
      <c r="AA420" s="18"/>
      <c r="AB420" s="18"/>
      <c r="AC420" s="18"/>
      <c r="AD420" s="18"/>
      <c r="AE420" s="18"/>
      <c r="AF420" s="18"/>
      <c r="AG420" s="18"/>
    </row>
    <row r="421" spans="1:33" ht="16.5" customHeight="1" x14ac:dyDescent="0.3">
      <c r="A421" s="18"/>
      <c r="B421" s="18"/>
      <c r="C421" s="191"/>
      <c r="D421" s="191"/>
      <c r="E421" s="18"/>
      <c r="F421" s="18"/>
      <c r="G421" s="18"/>
      <c r="H421" s="18"/>
      <c r="I421" s="18"/>
      <c r="J421" s="18"/>
      <c r="K421" s="18"/>
      <c r="L421" s="18"/>
      <c r="M421" s="18"/>
      <c r="N421" s="18"/>
      <c r="O421" s="18"/>
      <c r="P421" s="18"/>
      <c r="Q421" s="18"/>
      <c r="R421" s="18"/>
      <c r="S421" s="18"/>
      <c r="T421" s="18"/>
      <c r="U421" s="18"/>
      <c r="V421" s="18"/>
      <c r="W421" s="18"/>
      <c r="X421" s="18"/>
      <c r="Y421" s="18"/>
      <c r="Z421" s="18"/>
      <c r="AA421" s="18"/>
      <c r="AB421" s="18"/>
      <c r="AC421" s="18"/>
      <c r="AD421" s="18"/>
      <c r="AE421" s="18"/>
      <c r="AF421" s="18"/>
      <c r="AG421" s="18"/>
    </row>
    <row r="422" spans="1:33" ht="16.5" customHeight="1" x14ac:dyDescent="0.3">
      <c r="A422" s="18"/>
      <c r="B422" s="18"/>
      <c r="C422" s="191"/>
      <c r="D422" s="191"/>
      <c r="E422" s="18"/>
      <c r="F422" s="18"/>
      <c r="G422" s="18"/>
      <c r="H422" s="18"/>
      <c r="I422" s="18"/>
      <c r="J422" s="18"/>
      <c r="K422" s="18"/>
      <c r="L422" s="18"/>
      <c r="M422" s="18"/>
      <c r="N422" s="18"/>
      <c r="O422" s="18"/>
      <c r="P422" s="18"/>
      <c r="Q422" s="18"/>
      <c r="R422" s="18"/>
      <c r="S422" s="18"/>
      <c r="T422" s="18"/>
      <c r="U422" s="18"/>
      <c r="V422" s="18"/>
      <c r="W422" s="18"/>
      <c r="X422" s="18"/>
      <c r="Y422" s="18"/>
      <c r="Z422" s="18"/>
      <c r="AA422" s="18"/>
      <c r="AB422" s="18"/>
      <c r="AC422" s="18"/>
      <c r="AD422" s="18"/>
      <c r="AE422" s="18"/>
      <c r="AF422" s="18"/>
      <c r="AG422" s="18"/>
    </row>
    <row r="423" spans="1:33" ht="16.5" customHeight="1" x14ac:dyDescent="0.3">
      <c r="A423" s="18"/>
      <c r="B423" s="18"/>
      <c r="C423" s="191"/>
      <c r="D423" s="191"/>
      <c r="E423" s="18"/>
      <c r="F423" s="18"/>
      <c r="G423" s="18"/>
      <c r="H423" s="18"/>
      <c r="I423" s="18"/>
      <c r="J423" s="18"/>
      <c r="K423" s="18"/>
      <c r="L423" s="18"/>
      <c r="M423" s="18"/>
      <c r="N423" s="18"/>
      <c r="O423" s="18"/>
      <c r="P423" s="18"/>
      <c r="Q423" s="18"/>
      <c r="R423" s="18"/>
      <c r="S423" s="18"/>
      <c r="T423" s="18"/>
      <c r="U423" s="18"/>
      <c r="V423" s="18"/>
      <c r="W423" s="18"/>
      <c r="X423" s="18"/>
      <c r="Y423" s="18"/>
      <c r="Z423" s="18"/>
      <c r="AA423" s="18"/>
      <c r="AB423" s="18"/>
      <c r="AC423" s="18"/>
      <c r="AD423" s="18"/>
      <c r="AE423" s="18"/>
      <c r="AF423" s="18"/>
      <c r="AG423" s="18"/>
    </row>
    <row r="424" spans="1:33" ht="16.5" customHeight="1" x14ac:dyDescent="0.3">
      <c r="A424" s="18"/>
      <c r="B424" s="18"/>
      <c r="C424" s="191"/>
      <c r="D424" s="191"/>
      <c r="E424" s="18"/>
      <c r="F424" s="18"/>
      <c r="G424" s="18"/>
      <c r="H424" s="18"/>
      <c r="I424" s="18"/>
      <c r="J424" s="18"/>
      <c r="K424" s="18"/>
      <c r="L424" s="18"/>
      <c r="M424" s="18"/>
      <c r="N424" s="18"/>
      <c r="O424" s="18"/>
      <c r="P424" s="18"/>
      <c r="Q424" s="18"/>
      <c r="R424" s="18"/>
      <c r="S424" s="18"/>
      <c r="T424" s="18"/>
      <c r="U424" s="18"/>
      <c r="V424" s="18"/>
      <c r="W424" s="18"/>
      <c r="X424" s="18"/>
      <c r="Y424" s="18"/>
      <c r="Z424" s="18"/>
      <c r="AA424" s="18"/>
      <c r="AB424" s="18"/>
      <c r="AC424" s="18"/>
      <c r="AD424" s="18"/>
      <c r="AE424" s="18"/>
      <c r="AF424" s="18"/>
      <c r="AG424" s="18"/>
    </row>
    <row r="425" spans="1:33" ht="16.5" customHeight="1" x14ac:dyDescent="0.3">
      <c r="A425" s="18"/>
      <c r="B425" s="18"/>
      <c r="C425" s="191"/>
      <c r="D425" s="191"/>
      <c r="E425" s="18"/>
      <c r="F425" s="18"/>
      <c r="G425" s="18"/>
      <c r="H425" s="18"/>
      <c r="I425" s="18"/>
      <c r="J425" s="18"/>
      <c r="K425" s="18"/>
      <c r="L425" s="18"/>
      <c r="M425" s="18"/>
      <c r="N425" s="18"/>
      <c r="O425" s="18"/>
      <c r="P425" s="18"/>
      <c r="Q425" s="18"/>
      <c r="R425" s="18"/>
      <c r="S425" s="18"/>
      <c r="T425" s="18"/>
      <c r="U425" s="18"/>
      <c r="V425" s="18"/>
      <c r="W425" s="18"/>
      <c r="X425" s="18"/>
      <c r="Y425" s="18"/>
      <c r="Z425" s="18"/>
      <c r="AA425" s="18"/>
      <c r="AB425" s="18"/>
      <c r="AC425" s="18"/>
      <c r="AD425" s="18"/>
      <c r="AE425" s="18"/>
      <c r="AF425" s="18"/>
      <c r="AG425" s="18"/>
    </row>
    <row r="426" spans="1:33" ht="16.5" customHeight="1" x14ac:dyDescent="0.3">
      <c r="A426" s="18"/>
      <c r="B426" s="18"/>
      <c r="C426" s="191"/>
      <c r="D426" s="191"/>
      <c r="E426" s="18"/>
      <c r="F426" s="18"/>
      <c r="G426" s="18"/>
      <c r="H426" s="18"/>
      <c r="I426" s="18"/>
      <c r="J426" s="18"/>
      <c r="K426" s="18"/>
      <c r="L426" s="18"/>
      <c r="M426" s="18"/>
      <c r="N426" s="18"/>
      <c r="O426" s="18"/>
      <c r="P426" s="18"/>
      <c r="Q426" s="18"/>
      <c r="R426" s="18"/>
      <c r="S426" s="18"/>
      <c r="T426" s="18"/>
      <c r="U426" s="18"/>
      <c r="V426" s="18"/>
      <c r="W426" s="18"/>
      <c r="X426" s="18"/>
      <c r="Y426" s="18"/>
      <c r="Z426" s="18"/>
      <c r="AA426" s="18"/>
      <c r="AB426" s="18"/>
      <c r="AC426" s="18"/>
      <c r="AD426" s="18"/>
      <c r="AE426" s="18"/>
      <c r="AF426" s="18"/>
      <c r="AG426" s="18"/>
    </row>
    <row r="427" spans="1:33" ht="16.5" customHeight="1" x14ac:dyDescent="0.3">
      <c r="A427" s="18"/>
      <c r="B427" s="18"/>
      <c r="C427" s="191"/>
      <c r="D427" s="191"/>
      <c r="E427" s="18"/>
      <c r="F427" s="18"/>
      <c r="G427" s="18"/>
      <c r="H427" s="18"/>
      <c r="I427" s="18"/>
      <c r="J427" s="18"/>
      <c r="K427" s="18"/>
      <c r="L427" s="18"/>
      <c r="M427" s="18"/>
      <c r="N427" s="18"/>
      <c r="O427" s="18"/>
      <c r="P427" s="18"/>
      <c r="Q427" s="18"/>
      <c r="R427" s="18"/>
      <c r="S427" s="18"/>
      <c r="T427" s="18"/>
      <c r="U427" s="18"/>
      <c r="V427" s="18"/>
      <c r="W427" s="18"/>
      <c r="X427" s="18"/>
      <c r="Y427" s="18"/>
      <c r="Z427" s="18"/>
      <c r="AA427" s="18"/>
      <c r="AB427" s="18"/>
      <c r="AC427" s="18"/>
      <c r="AD427" s="18"/>
      <c r="AE427" s="18"/>
      <c r="AF427" s="18"/>
      <c r="AG427" s="18"/>
    </row>
    <row r="428" spans="1:33" ht="16.5" customHeight="1" x14ac:dyDescent="0.3">
      <c r="A428" s="18"/>
      <c r="B428" s="18"/>
      <c r="C428" s="191"/>
      <c r="D428" s="191"/>
      <c r="E428" s="18"/>
      <c r="F428" s="18"/>
      <c r="G428" s="18"/>
      <c r="H428" s="18"/>
      <c r="I428" s="18"/>
      <c r="J428" s="18"/>
      <c r="K428" s="18"/>
      <c r="L428" s="18"/>
      <c r="M428" s="18"/>
      <c r="N428" s="18"/>
      <c r="O428" s="18"/>
      <c r="P428" s="18"/>
      <c r="Q428" s="18"/>
      <c r="R428" s="18"/>
      <c r="S428" s="18"/>
      <c r="T428" s="18"/>
      <c r="U428" s="18"/>
      <c r="V428" s="18"/>
      <c r="W428" s="18"/>
      <c r="X428" s="18"/>
      <c r="Y428" s="18"/>
      <c r="Z428" s="18"/>
      <c r="AA428" s="18"/>
      <c r="AB428" s="18"/>
      <c r="AC428" s="18"/>
      <c r="AD428" s="18"/>
      <c r="AE428" s="18"/>
      <c r="AF428" s="18"/>
      <c r="AG428" s="18"/>
    </row>
    <row r="429" spans="1:33" ht="16.5" customHeight="1" x14ac:dyDescent="0.3">
      <c r="A429" s="18"/>
      <c r="B429" s="18"/>
      <c r="C429" s="191"/>
      <c r="D429" s="191"/>
      <c r="E429" s="18"/>
      <c r="F429" s="18"/>
      <c r="G429" s="18"/>
      <c r="H429" s="18"/>
      <c r="I429" s="18"/>
      <c r="J429" s="18"/>
      <c r="K429" s="18"/>
      <c r="L429" s="18"/>
      <c r="M429" s="18"/>
      <c r="N429" s="18"/>
      <c r="O429" s="18"/>
      <c r="P429" s="18"/>
      <c r="Q429" s="18"/>
      <c r="R429" s="18"/>
      <c r="S429" s="18"/>
      <c r="T429" s="18"/>
      <c r="U429" s="18"/>
      <c r="V429" s="18"/>
      <c r="W429" s="18"/>
      <c r="X429" s="18"/>
      <c r="Y429" s="18"/>
      <c r="Z429" s="18"/>
      <c r="AA429" s="18"/>
      <c r="AB429" s="18"/>
      <c r="AC429" s="18"/>
      <c r="AD429" s="18"/>
      <c r="AE429" s="18"/>
      <c r="AF429" s="18"/>
      <c r="AG429" s="18"/>
    </row>
    <row r="430" spans="1:33" ht="16.5" customHeight="1" x14ac:dyDescent="0.3">
      <c r="A430" s="18"/>
      <c r="B430" s="18"/>
      <c r="C430" s="191"/>
      <c r="D430" s="191"/>
      <c r="E430" s="18"/>
      <c r="F430" s="18"/>
      <c r="G430" s="18"/>
      <c r="H430" s="18"/>
      <c r="I430" s="18"/>
      <c r="J430" s="18"/>
      <c r="K430" s="18"/>
      <c r="L430" s="18"/>
      <c r="M430" s="18"/>
      <c r="N430" s="18"/>
      <c r="O430" s="18"/>
      <c r="P430" s="18"/>
      <c r="Q430" s="18"/>
      <c r="R430" s="18"/>
      <c r="S430" s="18"/>
      <c r="T430" s="18"/>
      <c r="U430" s="18"/>
      <c r="V430" s="18"/>
      <c r="W430" s="18"/>
      <c r="X430" s="18"/>
      <c r="Y430" s="18"/>
      <c r="Z430" s="18"/>
      <c r="AA430" s="18"/>
      <c r="AB430" s="18"/>
      <c r="AC430" s="18"/>
      <c r="AD430" s="18"/>
      <c r="AE430" s="18"/>
      <c r="AF430" s="18"/>
      <c r="AG430" s="18"/>
    </row>
    <row r="431" spans="1:33" ht="16.5" customHeight="1" x14ac:dyDescent="0.3">
      <c r="A431" s="18"/>
      <c r="B431" s="18"/>
      <c r="C431" s="191"/>
      <c r="D431" s="191"/>
      <c r="E431" s="18"/>
      <c r="F431" s="18"/>
      <c r="G431" s="18"/>
      <c r="H431" s="18"/>
      <c r="I431" s="18"/>
      <c r="J431" s="18"/>
      <c r="K431" s="18"/>
      <c r="L431" s="18"/>
      <c r="M431" s="18"/>
      <c r="N431" s="18"/>
      <c r="O431" s="18"/>
      <c r="P431" s="18"/>
      <c r="Q431" s="18"/>
      <c r="R431" s="18"/>
      <c r="S431" s="18"/>
      <c r="T431" s="18"/>
      <c r="U431" s="18"/>
      <c r="V431" s="18"/>
      <c r="W431" s="18"/>
      <c r="X431" s="18"/>
      <c r="Y431" s="18"/>
      <c r="Z431" s="18"/>
      <c r="AA431" s="18"/>
      <c r="AB431" s="18"/>
      <c r="AC431" s="18"/>
      <c r="AD431" s="18"/>
      <c r="AE431" s="18"/>
      <c r="AF431" s="18"/>
      <c r="AG431" s="18"/>
    </row>
    <row r="432" spans="1:33" ht="16.5" customHeight="1" x14ac:dyDescent="0.3">
      <c r="A432" s="18"/>
      <c r="B432" s="18"/>
      <c r="C432" s="191"/>
      <c r="D432" s="191"/>
      <c r="E432" s="18"/>
      <c r="F432" s="18"/>
      <c r="G432" s="18"/>
      <c r="H432" s="18"/>
      <c r="I432" s="18"/>
      <c r="J432" s="18"/>
      <c r="K432" s="18"/>
      <c r="L432" s="18"/>
      <c r="M432" s="18"/>
      <c r="N432" s="18"/>
      <c r="O432" s="18"/>
      <c r="P432" s="18"/>
      <c r="Q432" s="18"/>
      <c r="R432" s="18"/>
      <c r="S432" s="18"/>
      <c r="T432" s="18"/>
      <c r="U432" s="18"/>
      <c r="V432" s="18"/>
      <c r="W432" s="18"/>
      <c r="X432" s="18"/>
      <c r="Y432" s="18"/>
      <c r="Z432" s="18"/>
      <c r="AA432" s="18"/>
      <c r="AB432" s="18"/>
      <c r="AC432" s="18"/>
      <c r="AD432" s="18"/>
      <c r="AE432" s="18"/>
      <c r="AF432" s="18"/>
      <c r="AG432" s="18"/>
    </row>
    <row r="433" spans="1:33" ht="16.5" customHeight="1" x14ac:dyDescent="0.3">
      <c r="A433" s="18"/>
      <c r="B433" s="18"/>
      <c r="C433" s="191"/>
      <c r="D433" s="191"/>
      <c r="E433" s="18"/>
      <c r="F433" s="18"/>
      <c r="G433" s="18"/>
      <c r="H433" s="18"/>
      <c r="I433" s="18"/>
      <c r="J433" s="18"/>
      <c r="K433" s="18"/>
      <c r="L433" s="18"/>
      <c r="M433" s="18"/>
      <c r="N433" s="18"/>
      <c r="O433" s="18"/>
      <c r="P433" s="18"/>
      <c r="Q433" s="18"/>
      <c r="R433" s="18"/>
      <c r="S433" s="18"/>
      <c r="T433" s="18"/>
      <c r="U433" s="18"/>
      <c r="V433" s="18"/>
      <c r="W433" s="18"/>
      <c r="X433" s="18"/>
      <c r="Y433" s="18"/>
      <c r="Z433" s="18"/>
      <c r="AA433" s="18"/>
      <c r="AB433" s="18"/>
      <c r="AC433" s="18"/>
      <c r="AD433" s="18"/>
      <c r="AE433" s="18"/>
      <c r="AF433" s="18"/>
      <c r="AG433" s="18"/>
    </row>
    <row r="434" spans="1:33" ht="16.5" customHeight="1" x14ac:dyDescent="0.3">
      <c r="A434" s="18"/>
      <c r="B434" s="18"/>
      <c r="C434" s="191"/>
      <c r="D434" s="191"/>
      <c r="E434" s="18"/>
      <c r="F434" s="18"/>
      <c r="G434" s="18"/>
      <c r="H434" s="18"/>
      <c r="I434" s="18"/>
      <c r="J434" s="18"/>
      <c r="K434" s="18"/>
      <c r="L434" s="18"/>
      <c r="M434" s="18"/>
      <c r="N434" s="18"/>
      <c r="O434" s="18"/>
      <c r="P434" s="18"/>
      <c r="Q434" s="18"/>
      <c r="R434" s="18"/>
      <c r="S434" s="18"/>
      <c r="T434" s="18"/>
      <c r="U434" s="18"/>
      <c r="V434" s="18"/>
      <c r="W434" s="18"/>
      <c r="X434" s="18"/>
      <c r="Y434" s="18"/>
      <c r="Z434" s="18"/>
      <c r="AA434" s="18"/>
      <c r="AB434" s="18"/>
      <c r="AC434" s="18"/>
      <c r="AD434" s="18"/>
      <c r="AE434" s="18"/>
      <c r="AF434" s="18"/>
      <c r="AG434" s="18"/>
    </row>
    <row r="435" spans="1:33" ht="16.5" customHeight="1" x14ac:dyDescent="0.3">
      <c r="A435" s="18"/>
      <c r="B435" s="18"/>
      <c r="C435" s="191"/>
      <c r="D435" s="191"/>
      <c r="E435" s="18"/>
      <c r="F435" s="18"/>
      <c r="G435" s="18"/>
      <c r="H435" s="18"/>
      <c r="I435" s="18"/>
      <c r="J435" s="18"/>
      <c r="K435" s="18"/>
      <c r="L435" s="18"/>
      <c r="M435" s="18"/>
      <c r="N435" s="18"/>
      <c r="O435" s="18"/>
      <c r="P435" s="18"/>
      <c r="Q435" s="18"/>
      <c r="R435" s="18"/>
      <c r="S435" s="18"/>
      <c r="T435" s="18"/>
      <c r="U435" s="18"/>
      <c r="V435" s="18"/>
      <c r="W435" s="18"/>
      <c r="X435" s="18"/>
      <c r="Y435" s="18"/>
      <c r="Z435" s="18"/>
      <c r="AA435" s="18"/>
      <c r="AB435" s="18"/>
      <c r="AC435" s="18"/>
      <c r="AD435" s="18"/>
      <c r="AE435" s="18"/>
      <c r="AF435" s="18"/>
      <c r="AG435" s="18"/>
    </row>
    <row r="436" spans="1:33" ht="16.5" customHeight="1" x14ac:dyDescent="0.3">
      <c r="A436" s="18"/>
      <c r="B436" s="18"/>
      <c r="C436" s="191"/>
      <c r="D436" s="191"/>
      <c r="E436" s="18"/>
      <c r="F436" s="18"/>
      <c r="G436" s="18"/>
      <c r="H436" s="18"/>
      <c r="I436" s="18"/>
      <c r="J436" s="18"/>
      <c r="K436" s="18"/>
      <c r="L436" s="18"/>
      <c r="M436" s="18"/>
      <c r="N436" s="18"/>
      <c r="O436" s="18"/>
      <c r="P436" s="18"/>
      <c r="Q436" s="18"/>
      <c r="R436" s="18"/>
      <c r="S436" s="18"/>
      <c r="T436" s="18"/>
      <c r="U436" s="18"/>
      <c r="V436" s="18"/>
      <c r="W436" s="18"/>
      <c r="X436" s="18"/>
      <c r="Y436" s="18"/>
      <c r="Z436" s="18"/>
      <c r="AA436" s="18"/>
      <c r="AB436" s="18"/>
      <c r="AC436" s="18"/>
      <c r="AD436" s="18"/>
      <c r="AE436" s="18"/>
      <c r="AF436" s="18"/>
      <c r="AG436" s="18"/>
    </row>
    <row r="437" spans="1:33" ht="16.5" customHeight="1" x14ac:dyDescent="0.3">
      <c r="A437" s="18"/>
      <c r="B437" s="18"/>
      <c r="C437" s="191"/>
      <c r="D437" s="191"/>
      <c r="E437" s="18"/>
      <c r="F437" s="18"/>
      <c r="G437" s="18"/>
      <c r="H437" s="18"/>
      <c r="I437" s="18"/>
      <c r="J437" s="18"/>
      <c r="K437" s="18"/>
      <c r="L437" s="18"/>
      <c r="M437" s="18"/>
      <c r="N437" s="18"/>
      <c r="O437" s="18"/>
      <c r="P437" s="18"/>
      <c r="Q437" s="18"/>
      <c r="R437" s="18"/>
      <c r="S437" s="18"/>
      <c r="T437" s="18"/>
      <c r="U437" s="18"/>
      <c r="V437" s="18"/>
      <c r="W437" s="18"/>
      <c r="X437" s="18"/>
      <c r="Y437" s="18"/>
      <c r="Z437" s="18"/>
      <c r="AA437" s="18"/>
      <c r="AB437" s="18"/>
      <c r="AC437" s="18"/>
      <c r="AD437" s="18"/>
      <c r="AE437" s="18"/>
      <c r="AF437" s="18"/>
      <c r="AG437" s="18"/>
    </row>
    <row r="438" spans="1:33" ht="16.5" customHeight="1" x14ac:dyDescent="0.3">
      <c r="A438" s="18"/>
      <c r="B438" s="18"/>
      <c r="C438" s="191"/>
      <c r="D438" s="191"/>
      <c r="E438" s="18"/>
      <c r="F438" s="18"/>
      <c r="G438" s="18"/>
      <c r="H438" s="18"/>
      <c r="I438" s="18"/>
      <c r="J438" s="18"/>
      <c r="K438" s="18"/>
      <c r="L438" s="18"/>
      <c r="M438" s="18"/>
      <c r="N438" s="18"/>
      <c r="O438" s="18"/>
      <c r="P438" s="18"/>
      <c r="Q438" s="18"/>
      <c r="R438" s="18"/>
      <c r="S438" s="18"/>
      <c r="T438" s="18"/>
      <c r="U438" s="18"/>
      <c r="V438" s="18"/>
      <c r="W438" s="18"/>
      <c r="X438" s="18"/>
      <c r="Y438" s="18"/>
      <c r="Z438" s="18"/>
      <c r="AA438" s="18"/>
      <c r="AB438" s="18"/>
      <c r="AC438" s="18"/>
      <c r="AD438" s="18"/>
      <c r="AE438" s="18"/>
      <c r="AF438" s="18"/>
      <c r="AG438" s="18"/>
    </row>
    <row r="439" spans="1:33" ht="16.5" customHeight="1" x14ac:dyDescent="0.3">
      <c r="A439" s="18"/>
      <c r="B439" s="18"/>
      <c r="C439" s="191"/>
      <c r="D439" s="191"/>
      <c r="E439" s="18"/>
      <c r="F439" s="18"/>
      <c r="G439" s="18"/>
      <c r="H439" s="18"/>
      <c r="I439" s="18"/>
      <c r="J439" s="18"/>
      <c r="K439" s="18"/>
      <c r="L439" s="18"/>
      <c r="M439" s="18"/>
      <c r="N439" s="18"/>
      <c r="O439" s="18"/>
      <c r="P439" s="18"/>
      <c r="Q439" s="18"/>
      <c r="R439" s="18"/>
      <c r="S439" s="18"/>
      <c r="T439" s="18"/>
      <c r="U439" s="18"/>
      <c r="V439" s="18"/>
      <c r="W439" s="18"/>
      <c r="X439" s="18"/>
      <c r="Y439" s="18"/>
      <c r="Z439" s="18"/>
      <c r="AA439" s="18"/>
      <c r="AB439" s="18"/>
      <c r="AC439" s="18"/>
      <c r="AD439" s="18"/>
      <c r="AE439" s="18"/>
      <c r="AF439" s="18"/>
      <c r="AG439" s="18"/>
    </row>
    <row r="440" spans="1:33" ht="16.5" customHeight="1" x14ac:dyDescent="0.3">
      <c r="A440" s="18"/>
      <c r="B440" s="18"/>
      <c r="C440" s="191"/>
      <c r="D440" s="191"/>
      <c r="E440" s="18"/>
      <c r="F440" s="18"/>
      <c r="G440" s="18"/>
      <c r="H440" s="18"/>
      <c r="I440" s="18"/>
      <c r="J440" s="18"/>
      <c r="K440" s="18"/>
      <c r="L440" s="18"/>
      <c r="M440" s="18"/>
      <c r="N440" s="18"/>
      <c r="O440" s="18"/>
      <c r="P440" s="18"/>
      <c r="Q440" s="18"/>
      <c r="R440" s="18"/>
      <c r="S440" s="18"/>
      <c r="T440" s="18"/>
      <c r="U440" s="18"/>
      <c r="V440" s="18"/>
      <c r="W440" s="18"/>
      <c r="X440" s="18"/>
      <c r="Y440" s="18"/>
      <c r="Z440" s="18"/>
      <c r="AA440" s="18"/>
      <c r="AB440" s="18"/>
      <c r="AC440" s="18"/>
      <c r="AD440" s="18"/>
      <c r="AE440" s="18"/>
      <c r="AF440" s="18"/>
      <c r="AG440" s="18"/>
    </row>
    <row r="441" spans="1:33" ht="16.5" customHeight="1" x14ac:dyDescent="0.3">
      <c r="A441" s="18"/>
      <c r="B441" s="18"/>
      <c r="C441" s="191"/>
      <c r="D441" s="191"/>
      <c r="E441" s="18"/>
      <c r="F441" s="18"/>
      <c r="G441" s="18"/>
      <c r="H441" s="18"/>
      <c r="I441" s="18"/>
      <c r="J441" s="18"/>
      <c r="K441" s="18"/>
      <c r="L441" s="18"/>
      <c r="M441" s="18"/>
      <c r="N441" s="18"/>
      <c r="O441" s="18"/>
      <c r="P441" s="18"/>
      <c r="Q441" s="18"/>
      <c r="R441" s="18"/>
      <c r="S441" s="18"/>
      <c r="T441" s="18"/>
      <c r="U441" s="18"/>
      <c r="V441" s="18"/>
      <c r="W441" s="18"/>
      <c r="X441" s="18"/>
      <c r="Y441" s="18"/>
      <c r="Z441" s="18"/>
      <c r="AA441" s="18"/>
      <c r="AB441" s="18"/>
      <c r="AC441" s="18"/>
      <c r="AD441" s="18"/>
      <c r="AE441" s="18"/>
      <c r="AF441" s="18"/>
      <c r="AG441" s="18"/>
    </row>
    <row r="442" spans="1:33" ht="16.5" customHeight="1" x14ac:dyDescent="0.3">
      <c r="A442" s="18"/>
      <c r="B442" s="18"/>
      <c r="C442" s="191"/>
      <c r="D442" s="191"/>
      <c r="E442" s="18"/>
      <c r="F442" s="18"/>
      <c r="G442" s="18"/>
      <c r="H442" s="18"/>
      <c r="I442" s="18"/>
      <c r="J442" s="18"/>
      <c r="K442" s="18"/>
      <c r="L442" s="18"/>
      <c r="M442" s="18"/>
      <c r="N442" s="18"/>
      <c r="O442" s="18"/>
      <c r="P442" s="18"/>
      <c r="Q442" s="18"/>
      <c r="R442" s="18"/>
      <c r="S442" s="18"/>
      <c r="T442" s="18"/>
      <c r="U442" s="18"/>
      <c r="V442" s="18"/>
      <c r="W442" s="18"/>
      <c r="X442" s="18"/>
      <c r="Y442" s="18"/>
      <c r="Z442" s="18"/>
      <c r="AA442" s="18"/>
      <c r="AB442" s="18"/>
      <c r="AC442" s="18"/>
      <c r="AD442" s="18"/>
      <c r="AE442" s="18"/>
      <c r="AF442" s="18"/>
      <c r="AG442" s="18"/>
    </row>
    <row r="443" spans="1:33" ht="16.5" customHeight="1" x14ac:dyDescent="0.3">
      <c r="A443" s="18"/>
      <c r="B443" s="18"/>
      <c r="C443" s="191"/>
      <c r="D443" s="191"/>
      <c r="E443" s="18"/>
      <c r="F443" s="18"/>
      <c r="G443" s="18"/>
      <c r="H443" s="18"/>
      <c r="I443" s="18"/>
      <c r="J443" s="18"/>
      <c r="K443" s="18"/>
      <c r="L443" s="18"/>
      <c r="M443" s="18"/>
      <c r="N443" s="18"/>
      <c r="O443" s="18"/>
      <c r="P443" s="18"/>
      <c r="Q443" s="18"/>
      <c r="R443" s="18"/>
      <c r="S443" s="18"/>
      <c r="T443" s="18"/>
      <c r="U443" s="18"/>
      <c r="V443" s="18"/>
      <c r="W443" s="18"/>
      <c r="X443" s="18"/>
      <c r="Y443" s="18"/>
      <c r="Z443" s="18"/>
      <c r="AA443" s="18"/>
      <c r="AB443" s="18"/>
      <c r="AC443" s="18"/>
      <c r="AD443" s="18"/>
      <c r="AE443" s="18"/>
      <c r="AF443" s="18"/>
      <c r="AG443" s="18"/>
    </row>
    <row r="444" spans="1:33" ht="16.5" customHeight="1" x14ac:dyDescent="0.3">
      <c r="A444" s="18"/>
      <c r="B444" s="18"/>
      <c r="C444" s="191"/>
      <c r="D444" s="191"/>
      <c r="E444" s="18"/>
      <c r="F444" s="18"/>
      <c r="G444" s="18"/>
      <c r="H444" s="18"/>
      <c r="I444" s="18"/>
      <c r="J444" s="18"/>
      <c r="K444" s="18"/>
      <c r="L444" s="18"/>
      <c r="M444" s="18"/>
      <c r="N444" s="18"/>
      <c r="O444" s="18"/>
      <c r="P444" s="18"/>
      <c r="Q444" s="18"/>
      <c r="R444" s="18"/>
      <c r="S444" s="18"/>
      <c r="T444" s="18"/>
      <c r="U444" s="18"/>
      <c r="V444" s="18"/>
      <c r="W444" s="18"/>
      <c r="X444" s="18"/>
      <c r="Y444" s="18"/>
      <c r="Z444" s="18"/>
      <c r="AA444" s="18"/>
      <c r="AB444" s="18"/>
      <c r="AC444" s="18"/>
      <c r="AD444" s="18"/>
      <c r="AE444" s="18"/>
      <c r="AF444" s="18"/>
      <c r="AG444" s="18"/>
    </row>
    <row r="445" spans="1:33" ht="16.5" customHeight="1" x14ac:dyDescent="0.3">
      <c r="A445" s="18"/>
      <c r="B445" s="18"/>
      <c r="C445" s="191"/>
      <c r="D445" s="191"/>
      <c r="E445" s="18"/>
      <c r="F445" s="18"/>
      <c r="G445" s="18"/>
      <c r="H445" s="18"/>
      <c r="I445" s="18"/>
      <c r="J445" s="18"/>
      <c r="K445" s="18"/>
      <c r="L445" s="18"/>
      <c r="M445" s="18"/>
      <c r="N445" s="18"/>
      <c r="O445" s="18"/>
      <c r="P445" s="18"/>
      <c r="Q445" s="18"/>
      <c r="R445" s="18"/>
      <c r="S445" s="18"/>
      <c r="T445" s="18"/>
      <c r="U445" s="18"/>
      <c r="V445" s="18"/>
      <c r="W445" s="18"/>
      <c r="X445" s="18"/>
      <c r="Y445" s="18"/>
      <c r="Z445" s="18"/>
      <c r="AA445" s="18"/>
      <c r="AB445" s="18"/>
      <c r="AC445" s="18"/>
      <c r="AD445" s="18"/>
      <c r="AE445" s="18"/>
      <c r="AF445" s="18"/>
      <c r="AG445" s="18"/>
    </row>
    <row r="446" spans="1:33" ht="16.5" customHeight="1" x14ac:dyDescent="0.3">
      <c r="A446" s="18"/>
      <c r="B446" s="18"/>
      <c r="C446" s="191"/>
      <c r="D446" s="191"/>
      <c r="E446" s="18"/>
      <c r="F446" s="18"/>
      <c r="G446" s="18"/>
      <c r="H446" s="18"/>
      <c r="I446" s="18"/>
      <c r="J446" s="18"/>
      <c r="K446" s="18"/>
      <c r="L446" s="18"/>
      <c r="M446" s="18"/>
      <c r="N446" s="18"/>
      <c r="O446" s="18"/>
      <c r="P446" s="18"/>
      <c r="Q446" s="18"/>
      <c r="R446" s="18"/>
      <c r="S446" s="18"/>
      <c r="T446" s="18"/>
      <c r="U446" s="18"/>
      <c r="V446" s="18"/>
      <c r="W446" s="18"/>
      <c r="X446" s="18"/>
      <c r="Y446" s="18"/>
      <c r="Z446" s="18"/>
      <c r="AA446" s="18"/>
      <c r="AB446" s="18"/>
      <c r="AC446" s="18"/>
      <c r="AD446" s="18"/>
      <c r="AE446" s="18"/>
      <c r="AF446" s="18"/>
      <c r="AG446" s="18"/>
    </row>
    <row r="447" spans="1:33" ht="16.5" customHeight="1" x14ac:dyDescent="0.3">
      <c r="A447" s="18"/>
      <c r="B447" s="18"/>
      <c r="C447" s="191"/>
      <c r="D447" s="191"/>
      <c r="E447" s="18"/>
      <c r="F447" s="18"/>
      <c r="G447" s="18"/>
      <c r="H447" s="18"/>
      <c r="I447" s="18"/>
      <c r="J447" s="18"/>
      <c r="K447" s="18"/>
      <c r="L447" s="18"/>
      <c r="M447" s="18"/>
      <c r="N447" s="18"/>
      <c r="O447" s="18"/>
      <c r="P447" s="18"/>
      <c r="Q447" s="18"/>
      <c r="R447" s="18"/>
      <c r="S447" s="18"/>
      <c r="T447" s="18"/>
      <c r="U447" s="18"/>
      <c r="V447" s="18"/>
      <c r="W447" s="18"/>
      <c r="X447" s="18"/>
      <c r="Y447" s="18"/>
      <c r="Z447" s="18"/>
      <c r="AA447" s="18"/>
      <c r="AB447" s="18"/>
      <c r="AC447" s="18"/>
      <c r="AD447" s="18"/>
      <c r="AE447" s="18"/>
      <c r="AF447" s="18"/>
      <c r="AG447" s="18"/>
    </row>
    <row r="448" spans="1:33" ht="16.5" customHeight="1" x14ac:dyDescent="0.3">
      <c r="A448" s="18"/>
      <c r="B448" s="18"/>
      <c r="C448" s="191"/>
      <c r="D448" s="191"/>
      <c r="E448" s="18"/>
      <c r="F448" s="18"/>
      <c r="G448" s="18"/>
      <c r="H448" s="18"/>
      <c r="I448" s="18"/>
      <c r="J448" s="18"/>
      <c r="K448" s="18"/>
      <c r="L448" s="18"/>
      <c r="M448" s="18"/>
      <c r="N448" s="18"/>
      <c r="O448" s="18"/>
      <c r="P448" s="18"/>
      <c r="Q448" s="18"/>
      <c r="R448" s="18"/>
      <c r="S448" s="18"/>
      <c r="T448" s="18"/>
      <c r="U448" s="18"/>
      <c r="V448" s="18"/>
      <c r="W448" s="18"/>
      <c r="X448" s="18"/>
      <c r="Y448" s="18"/>
      <c r="Z448" s="18"/>
      <c r="AA448" s="18"/>
      <c r="AB448" s="18"/>
      <c r="AC448" s="18"/>
      <c r="AD448" s="18"/>
      <c r="AE448" s="18"/>
      <c r="AF448" s="18"/>
      <c r="AG448" s="18"/>
    </row>
    <row r="449" spans="1:33" ht="16.5" customHeight="1" x14ac:dyDescent="0.3">
      <c r="A449" s="18"/>
      <c r="B449" s="18"/>
      <c r="C449" s="191"/>
      <c r="D449" s="191"/>
      <c r="E449" s="18"/>
      <c r="F449" s="18"/>
      <c r="G449" s="18"/>
      <c r="H449" s="18"/>
      <c r="I449" s="18"/>
      <c r="J449" s="18"/>
      <c r="K449" s="18"/>
      <c r="L449" s="18"/>
      <c r="M449" s="18"/>
      <c r="N449" s="18"/>
      <c r="O449" s="18"/>
      <c r="P449" s="18"/>
      <c r="Q449" s="18"/>
      <c r="R449" s="18"/>
      <c r="S449" s="18"/>
      <c r="T449" s="18"/>
      <c r="U449" s="18"/>
      <c r="V449" s="18"/>
      <c r="W449" s="18"/>
      <c r="X449" s="18"/>
      <c r="Y449" s="18"/>
      <c r="Z449" s="18"/>
      <c r="AA449" s="18"/>
      <c r="AB449" s="18"/>
      <c r="AC449" s="18"/>
      <c r="AD449" s="18"/>
      <c r="AE449" s="18"/>
      <c r="AF449" s="18"/>
      <c r="AG449" s="18"/>
    </row>
    <row r="450" spans="1:33" ht="16.5" customHeight="1" x14ac:dyDescent="0.3">
      <c r="A450" s="18"/>
      <c r="B450" s="18"/>
      <c r="C450" s="191"/>
      <c r="D450" s="191"/>
      <c r="E450" s="18"/>
      <c r="F450" s="18"/>
      <c r="G450" s="18"/>
      <c r="H450" s="18"/>
      <c r="I450" s="18"/>
      <c r="J450" s="18"/>
      <c r="K450" s="18"/>
      <c r="L450" s="18"/>
      <c r="M450" s="18"/>
      <c r="N450" s="18"/>
      <c r="O450" s="18"/>
      <c r="P450" s="18"/>
      <c r="Q450" s="18"/>
      <c r="R450" s="18"/>
      <c r="S450" s="18"/>
      <c r="T450" s="18"/>
      <c r="U450" s="18"/>
      <c r="V450" s="18"/>
      <c r="W450" s="18"/>
      <c r="X450" s="18"/>
      <c r="Y450" s="18"/>
      <c r="Z450" s="18"/>
      <c r="AA450" s="18"/>
      <c r="AB450" s="18"/>
      <c r="AC450" s="18"/>
      <c r="AD450" s="18"/>
      <c r="AE450" s="18"/>
      <c r="AF450" s="18"/>
      <c r="AG450" s="18"/>
    </row>
    <row r="451" spans="1:33" ht="16.5" customHeight="1" x14ac:dyDescent="0.3">
      <c r="A451" s="18"/>
      <c r="B451" s="18"/>
      <c r="C451" s="191"/>
      <c r="D451" s="191"/>
      <c r="E451" s="18"/>
      <c r="F451" s="18"/>
      <c r="G451" s="18"/>
      <c r="H451" s="18"/>
      <c r="I451" s="18"/>
      <c r="J451" s="18"/>
      <c r="K451" s="18"/>
      <c r="L451" s="18"/>
      <c r="M451" s="18"/>
      <c r="N451" s="18"/>
      <c r="O451" s="18"/>
      <c r="P451" s="18"/>
      <c r="Q451" s="18"/>
      <c r="R451" s="18"/>
      <c r="S451" s="18"/>
      <c r="T451" s="18"/>
      <c r="U451" s="18"/>
      <c r="V451" s="18"/>
      <c r="W451" s="18"/>
      <c r="X451" s="18"/>
      <c r="Y451" s="18"/>
      <c r="Z451" s="18"/>
      <c r="AA451" s="18"/>
      <c r="AB451" s="18"/>
      <c r="AC451" s="18"/>
      <c r="AD451" s="18"/>
      <c r="AE451" s="18"/>
      <c r="AF451" s="18"/>
      <c r="AG451" s="18"/>
    </row>
    <row r="452" spans="1:33" ht="16.5" customHeight="1" x14ac:dyDescent="0.3">
      <c r="A452" s="18"/>
      <c r="B452" s="18"/>
      <c r="C452" s="191"/>
      <c r="D452" s="191"/>
      <c r="E452" s="18"/>
      <c r="F452" s="18"/>
      <c r="G452" s="18"/>
      <c r="H452" s="18"/>
      <c r="I452" s="18"/>
      <c r="J452" s="18"/>
      <c r="K452" s="18"/>
      <c r="L452" s="18"/>
      <c r="M452" s="18"/>
      <c r="N452" s="18"/>
      <c r="O452" s="18"/>
      <c r="P452" s="18"/>
      <c r="Q452" s="18"/>
      <c r="R452" s="18"/>
      <c r="S452" s="18"/>
      <c r="T452" s="18"/>
      <c r="U452" s="18"/>
      <c r="V452" s="18"/>
      <c r="W452" s="18"/>
      <c r="X452" s="18"/>
      <c r="Y452" s="18"/>
      <c r="Z452" s="18"/>
      <c r="AA452" s="18"/>
      <c r="AB452" s="18"/>
      <c r="AC452" s="18"/>
      <c r="AD452" s="18"/>
      <c r="AE452" s="18"/>
      <c r="AF452" s="18"/>
      <c r="AG452" s="18"/>
    </row>
    <row r="453" spans="1:33" ht="16.5" customHeight="1" x14ac:dyDescent="0.3">
      <c r="A453" s="18"/>
      <c r="B453" s="18"/>
      <c r="C453" s="191"/>
      <c r="D453" s="191"/>
      <c r="E453" s="18"/>
      <c r="F453" s="18"/>
      <c r="G453" s="18"/>
      <c r="H453" s="18"/>
      <c r="I453" s="18"/>
      <c r="J453" s="18"/>
      <c r="K453" s="18"/>
      <c r="L453" s="18"/>
      <c r="M453" s="18"/>
      <c r="N453" s="18"/>
      <c r="O453" s="18"/>
      <c r="P453" s="18"/>
      <c r="Q453" s="18"/>
      <c r="R453" s="18"/>
      <c r="S453" s="18"/>
      <c r="T453" s="18"/>
      <c r="U453" s="18"/>
      <c r="V453" s="18"/>
      <c r="W453" s="18"/>
      <c r="X453" s="18"/>
      <c r="Y453" s="18"/>
      <c r="Z453" s="18"/>
      <c r="AA453" s="18"/>
      <c r="AB453" s="18"/>
      <c r="AC453" s="18"/>
      <c r="AD453" s="18"/>
      <c r="AE453" s="18"/>
      <c r="AF453" s="18"/>
      <c r="AG453" s="18"/>
    </row>
    <row r="454" spans="1:33" ht="16.5" customHeight="1" x14ac:dyDescent="0.3">
      <c r="A454" s="18"/>
      <c r="B454" s="18"/>
      <c r="C454" s="191"/>
      <c r="D454" s="191"/>
      <c r="E454" s="18"/>
      <c r="F454" s="18"/>
      <c r="G454" s="18"/>
      <c r="H454" s="18"/>
      <c r="I454" s="18"/>
      <c r="J454" s="18"/>
      <c r="K454" s="18"/>
      <c r="L454" s="18"/>
      <c r="M454" s="18"/>
      <c r="N454" s="18"/>
      <c r="O454" s="18"/>
      <c r="P454" s="18"/>
      <c r="Q454" s="18"/>
      <c r="R454" s="18"/>
      <c r="S454" s="18"/>
      <c r="T454" s="18"/>
      <c r="U454" s="18"/>
      <c r="V454" s="18"/>
      <c r="W454" s="18"/>
      <c r="X454" s="18"/>
      <c r="Y454" s="18"/>
      <c r="Z454" s="18"/>
      <c r="AA454" s="18"/>
      <c r="AB454" s="18"/>
      <c r="AC454" s="18"/>
      <c r="AD454" s="18"/>
      <c r="AE454" s="18"/>
      <c r="AF454" s="18"/>
      <c r="AG454" s="18"/>
    </row>
    <row r="455" spans="1:33" ht="16.5" customHeight="1" x14ac:dyDescent="0.3">
      <c r="A455" s="18"/>
      <c r="B455" s="18"/>
      <c r="C455" s="191"/>
      <c r="D455" s="191"/>
      <c r="E455" s="18"/>
      <c r="F455" s="18"/>
      <c r="G455" s="18"/>
      <c r="H455" s="18"/>
      <c r="I455" s="18"/>
      <c r="J455" s="18"/>
      <c r="K455" s="18"/>
      <c r="L455" s="18"/>
      <c r="M455" s="18"/>
      <c r="N455" s="18"/>
      <c r="O455" s="18"/>
      <c r="P455" s="18"/>
      <c r="Q455" s="18"/>
      <c r="R455" s="18"/>
      <c r="S455" s="18"/>
      <c r="T455" s="18"/>
      <c r="U455" s="18"/>
      <c r="V455" s="18"/>
      <c r="W455" s="18"/>
      <c r="X455" s="18"/>
      <c r="Y455" s="18"/>
      <c r="Z455" s="18"/>
      <c r="AA455" s="18"/>
      <c r="AB455" s="18"/>
      <c r="AC455" s="18"/>
      <c r="AD455" s="18"/>
      <c r="AE455" s="18"/>
      <c r="AF455" s="18"/>
      <c r="AG455" s="18"/>
    </row>
    <row r="456" spans="1:33" ht="16.5" customHeight="1" x14ac:dyDescent="0.3">
      <c r="A456" s="18"/>
      <c r="B456" s="18"/>
      <c r="C456" s="191"/>
      <c r="D456" s="191"/>
      <c r="E456" s="18"/>
      <c r="F456" s="18"/>
      <c r="G456" s="18"/>
      <c r="H456" s="18"/>
      <c r="I456" s="18"/>
      <c r="J456" s="18"/>
      <c r="K456" s="18"/>
      <c r="L456" s="18"/>
      <c r="M456" s="18"/>
      <c r="N456" s="18"/>
      <c r="O456" s="18"/>
      <c r="P456" s="18"/>
      <c r="Q456" s="18"/>
      <c r="R456" s="18"/>
      <c r="S456" s="18"/>
      <c r="T456" s="18"/>
      <c r="U456" s="18"/>
      <c r="V456" s="18"/>
      <c r="W456" s="18"/>
      <c r="X456" s="18"/>
      <c r="Y456" s="18"/>
      <c r="Z456" s="18"/>
      <c r="AA456" s="18"/>
      <c r="AB456" s="18"/>
      <c r="AC456" s="18"/>
      <c r="AD456" s="18"/>
      <c r="AE456" s="18"/>
      <c r="AF456" s="18"/>
      <c r="AG456" s="18"/>
    </row>
    <row r="457" spans="1:33" ht="16.5" customHeight="1" x14ac:dyDescent="0.3">
      <c r="A457" s="18"/>
      <c r="B457" s="18"/>
      <c r="C457" s="191"/>
      <c r="D457" s="191"/>
      <c r="E457" s="18"/>
      <c r="F457" s="18"/>
      <c r="G457" s="18"/>
      <c r="H457" s="18"/>
      <c r="I457" s="18"/>
      <c r="J457" s="18"/>
      <c r="K457" s="18"/>
      <c r="L457" s="18"/>
      <c r="M457" s="18"/>
      <c r="N457" s="18"/>
      <c r="O457" s="18"/>
      <c r="P457" s="18"/>
      <c r="Q457" s="18"/>
      <c r="R457" s="18"/>
      <c r="S457" s="18"/>
      <c r="T457" s="18"/>
      <c r="U457" s="18"/>
      <c r="V457" s="18"/>
      <c r="W457" s="18"/>
      <c r="X457" s="18"/>
      <c r="Y457" s="18"/>
      <c r="Z457" s="18"/>
      <c r="AA457" s="18"/>
      <c r="AB457" s="18"/>
      <c r="AC457" s="18"/>
      <c r="AD457" s="18"/>
      <c r="AE457" s="18"/>
      <c r="AF457" s="18"/>
      <c r="AG457" s="18"/>
    </row>
    <row r="458" spans="1:33" ht="16.5" customHeight="1" x14ac:dyDescent="0.3">
      <c r="A458" s="18"/>
      <c r="B458" s="18"/>
      <c r="C458" s="191"/>
      <c r="D458" s="191"/>
      <c r="E458" s="18"/>
      <c r="F458" s="18"/>
      <c r="G458" s="18"/>
      <c r="H458" s="18"/>
      <c r="I458" s="18"/>
      <c r="J458" s="18"/>
      <c r="K458" s="18"/>
      <c r="L458" s="18"/>
      <c r="M458" s="18"/>
      <c r="N458" s="18"/>
      <c r="O458" s="18"/>
      <c r="P458" s="18"/>
      <c r="Q458" s="18"/>
      <c r="R458" s="18"/>
      <c r="S458" s="18"/>
      <c r="T458" s="18"/>
      <c r="U458" s="18"/>
      <c r="V458" s="18"/>
      <c r="W458" s="18"/>
      <c r="X458" s="18"/>
      <c r="Y458" s="18"/>
      <c r="Z458" s="18"/>
      <c r="AA458" s="18"/>
      <c r="AB458" s="18"/>
      <c r="AC458" s="18"/>
      <c r="AD458" s="18"/>
      <c r="AE458" s="18"/>
      <c r="AF458" s="18"/>
      <c r="AG458" s="18"/>
    </row>
    <row r="459" spans="1:33" ht="16.5" customHeight="1" x14ac:dyDescent="0.3">
      <c r="A459" s="18"/>
      <c r="B459" s="18"/>
      <c r="C459" s="191"/>
      <c r="D459" s="191"/>
      <c r="E459" s="18"/>
      <c r="F459" s="18"/>
      <c r="G459" s="18"/>
      <c r="H459" s="18"/>
      <c r="I459" s="18"/>
      <c r="J459" s="18"/>
      <c r="K459" s="18"/>
      <c r="L459" s="18"/>
      <c r="M459" s="18"/>
      <c r="N459" s="18"/>
      <c r="O459" s="18"/>
      <c r="P459" s="18"/>
      <c r="Q459" s="18"/>
      <c r="R459" s="18"/>
      <c r="S459" s="18"/>
      <c r="T459" s="18"/>
      <c r="U459" s="18"/>
      <c r="V459" s="18"/>
      <c r="W459" s="18"/>
      <c r="X459" s="18"/>
      <c r="Y459" s="18"/>
      <c r="Z459" s="18"/>
      <c r="AA459" s="18"/>
      <c r="AB459" s="18"/>
      <c r="AC459" s="18"/>
      <c r="AD459" s="18"/>
      <c r="AE459" s="18"/>
      <c r="AF459" s="18"/>
      <c r="AG459" s="18"/>
    </row>
    <row r="460" spans="1:33" ht="16.5" customHeight="1" x14ac:dyDescent="0.3">
      <c r="A460" s="18"/>
      <c r="B460" s="18"/>
      <c r="C460" s="191"/>
      <c r="D460" s="191"/>
      <c r="E460" s="18"/>
      <c r="F460" s="18"/>
      <c r="G460" s="18"/>
      <c r="H460" s="18"/>
      <c r="I460" s="18"/>
      <c r="J460" s="18"/>
      <c r="K460" s="18"/>
      <c r="L460" s="18"/>
      <c r="M460" s="18"/>
      <c r="N460" s="18"/>
      <c r="O460" s="18"/>
      <c r="P460" s="18"/>
      <c r="Q460" s="18"/>
      <c r="R460" s="18"/>
      <c r="S460" s="18"/>
      <c r="T460" s="18"/>
      <c r="U460" s="18"/>
      <c r="V460" s="18"/>
      <c r="W460" s="18"/>
      <c r="X460" s="18"/>
      <c r="Y460" s="18"/>
      <c r="Z460" s="18"/>
      <c r="AA460" s="18"/>
      <c r="AB460" s="18"/>
      <c r="AC460" s="18"/>
      <c r="AD460" s="18"/>
      <c r="AE460" s="18"/>
      <c r="AF460" s="18"/>
      <c r="AG460" s="18"/>
    </row>
    <row r="461" spans="1:33" ht="16.5" customHeight="1" x14ac:dyDescent="0.3">
      <c r="A461" s="18"/>
      <c r="B461" s="18"/>
      <c r="C461" s="191"/>
      <c r="D461" s="191"/>
      <c r="E461" s="18"/>
      <c r="F461" s="18"/>
      <c r="G461" s="18"/>
      <c r="H461" s="18"/>
      <c r="I461" s="18"/>
      <c r="J461" s="18"/>
      <c r="K461" s="18"/>
      <c r="L461" s="18"/>
      <c r="M461" s="18"/>
      <c r="N461" s="18"/>
      <c r="O461" s="18"/>
      <c r="P461" s="18"/>
      <c r="Q461" s="18"/>
      <c r="R461" s="18"/>
      <c r="S461" s="18"/>
      <c r="T461" s="18"/>
      <c r="U461" s="18"/>
      <c r="V461" s="18"/>
      <c r="W461" s="18"/>
      <c r="X461" s="18"/>
      <c r="Y461" s="18"/>
      <c r="Z461" s="18"/>
      <c r="AA461" s="18"/>
      <c r="AB461" s="18"/>
      <c r="AC461" s="18"/>
      <c r="AD461" s="18"/>
      <c r="AE461" s="18"/>
      <c r="AF461" s="18"/>
      <c r="AG461" s="18"/>
    </row>
    <row r="462" spans="1:33" ht="16.5" customHeight="1" x14ac:dyDescent="0.3">
      <c r="A462" s="18"/>
      <c r="B462" s="18"/>
      <c r="C462" s="191"/>
      <c r="D462" s="191"/>
      <c r="E462" s="18"/>
      <c r="F462" s="18"/>
      <c r="G462" s="18"/>
      <c r="H462" s="18"/>
      <c r="I462" s="18"/>
      <c r="J462" s="18"/>
      <c r="K462" s="18"/>
      <c r="L462" s="18"/>
      <c r="M462" s="18"/>
      <c r="N462" s="18"/>
      <c r="O462" s="18"/>
      <c r="P462" s="18"/>
      <c r="Q462" s="18"/>
      <c r="R462" s="18"/>
      <c r="S462" s="18"/>
      <c r="T462" s="18"/>
      <c r="U462" s="18"/>
      <c r="V462" s="18"/>
      <c r="W462" s="18"/>
      <c r="X462" s="18"/>
      <c r="Y462" s="18"/>
      <c r="Z462" s="18"/>
      <c r="AA462" s="18"/>
      <c r="AB462" s="18"/>
      <c r="AC462" s="18"/>
      <c r="AD462" s="18"/>
      <c r="AE462" s="18"/>
      <c r="AF462" s="18"/>
      <c r="AG462" s="18"/>
    </row>
    <row r="463" spans="1:33" ht="16.5" customHeight="1" x14ac:dyDescent="0.3">
      <c r="A463" s="18"/>
      <c r="B463" s="18"/>
      <c r="C463" s="191"/>
      <c r="D463" s="191"/>
      <c r="E463" s="18"/>
      <c r="F463" s="18"/>
      <c r="G463" s="18"/>
      <c r="H463" s="18"/>
      <c r="I463" s="18"/>
      <c r="J463" s="18"/>
      <c r="K463" s="18"/>
      <c r="L463" s="18"/>
      <c r="M463" s="18"/>
      <c r="N463" s="18"/>
      <c r="O463" s="18"/>
      <c r="P463" s="18"/>
      <c r="Q463" s="18"/>
      <c r="R463" s="18"/>
      <c r="S463" s="18"/>
      <c r="T463" s="18"/>
      <c r="U463" s="18"/>
      <c r="V463" s="18"/>
      <c r="W463" s="18"/>
      <c r="X463" s="18"/>
      <c r="Y463" s="18"/>
      <c r="Z463" s="18"/>
      <c r="AA463" s="18"/>
      <c r="AB463" s="18"/>
      <c r="AC463" s="18"/>
      <c r="AD463" s="18"/>
      <c r="AE463" s="18"/>
      <c r="AF463" s="18"/>
      <c r="AG463" s="18"/>
    </row>
    <row r="464" spans="1:33" ht="16.5" customHeight="1" x14ac:dyDescent="0.3">
      <c r="A464" s="18"/>
      <c r="B464" s="18"/>
      <c r="C464" s="191"/>
      <c r="D464" s="191"/>
      <c r="E464" s="18"/>
      <c r="F464" s="18"/>
      <c r="G464" s="18"/>
      <c r="H464" s="18"/>
      <c r="I464" s="18"/>
      <c r="J464" s="18"/>
      <c r="K464" s="18"/>
      <c r="L464" s="18"/>
      <c r="M464" s="18"/>
      <c r="N464" s="18"/>
      <c r="O464" s="18"/>
      <c r="P464" s="18"/>
      <c r="Q464" s="18"/>
      <c r="R464" s="18"/>
      <c r="S464" s="18"/>
      <c r="T464" s="18"/>
      <c r="U464" s="18"/>
      <c r="V464" s="18"/>
      <c r="W464" s="18"/>
      <c r="X464" s="18"/>
      <c r="Y464" s="18"/>
      <c r="Z464" s="18"/>
      <c r="AA464" s="18"/>
      <c r="AB464" s="18"/>
      <c r="AC464" s="18"/>
      <c r="AD464" s="18"/>
      <c r="AE464" s="18"/>
      <c r="AF464" s="18"/>
      <c r="AG464" s="18"/>
    </row>
    <row r="465" spans="1:33" ht="16.5" customHeight="1" x14ac:dyDescent="0.3">
      <c r="A465" s="18"/>
      <c r="B465" s="18"/>
      <c r="C465" s="191"/>
      <c r="D465" s="191"/>
      <c r="E465" s="18"/>
      <c r="F465" s="18"/>
      <c r="G465" s="18"/>
      <c r="H465" s="18"/>
      <c r="I465" s="18"/>
      <c r="J465" s="18"/>
      <c r="K465" s="18"/>
      <c r="L465" s="18"/>
      <c r="M465" s="18"/>
      <c r="N465" s="18"/>
      <c r="O465" s="18"/>
      <c r="P465" s="18"/>
      <c r="Q465" s="18"/>
      <c r="R465" s="18"/>
      <c r="S465" s="18"/>
      <c r="T465" s="18"/>
      <c r="U465" s="18"/>
      <c r="V465" s="18"/>
      <c r="W465" s="18"/>
      <c r="X465" s="18"/>
      <c r="Y465" s="18"/>
      <c r="Z465" s="18"/>
      <c r="AA465" s="18"/>
      <c r="AB465" s="18"/>
      <c r="AC465" s="18"/>
      <c r="AD465" s="18"/>
      <c r="AE465" s="18"/>
      <c r="AF465" s="18"/>
      <c r="AG465" s="18"/>
    </row>
    <row r="466" spans="1:33" ht="16.5" customHeight="1" x14ac:dyDescent="0.3">
      <c r="A466" s="18"/>
      <c r="B466" s="18"/>
      <c r="C466" s="191"/>
      <c r="D466" s="191"/>
      <c r="E466" s="18"/>
      <c r="F466" s="18"/>
      <c r="G466" s="18"/>
      <c r="H466" s="18"/>
      <c r="I466" s="18"/>
      <c r="J466" s="18"/>
      <c r="K466" s="18"/>
      <c r="L466" s="18"/>
      <c r="M466" s="18"/>
      <c r="N466" s="18"/>
      <c r="O466" s="18"/>
      <c r="P466" s="18"/>
      <c r="Q466" s="18"/>
      <c r="R466" s="18"/>
      <c r="S466" s="18"/>
      <c r="T466" s="18"/>
      <c r="U466" s="18"/>
      <c r="V466" s="18"/>
      <c r="W466" s="18"/>
      <c r="X466" s="18"/>
      <c r="Y466" s="18"/>
      <c r="Z466" s="18"/>
      <c r="AA466" s="18"/>
      <c r="AB466" s="18"/>
      <c r="AC466" s="18"/>
      <c r="AD466" s="18"/>
      <c r="AE466" s="18"/>
      <c r="AF466" s="18"/>
      <c r="AG466" s="18"/>
    </row>
    <row r="467" spans="1:33" ht="16.5" customHeight="1" x14ac:dyDescent="0.3">
      <c r="A467" s="18"/>
      <c r="B467" s="18"/>
      <c r="C467" s="191"/>
      <c r="D467" s="191"/>
      <c r="E467" s="18"/>
      <c r="F467" s="18"/>
      <c r="G467" s="18"/>
      <c r="H467" s="18"/>
      <c r="I467" s="18"/>
      <c r="J467" s="18"/>
      <c r="K467" s="18"/>
      <c r="L467" s="18"/>
      <c r="M467" s="18"/>
      <c r="N467" s="18"/>
      <c r="O467" s="18"/>
      <c r="P467" s="18"/>
      <c r="Q467" s="18"/>
      <c r="R467" s="18"/>
      <c r="S467" s="18"/>
      <c r="T467" s="18"/>
      <c r="U467" s="18"/>
      <c r="V467" s="18"/>
      <c r="W467" s="18"/>
      <c r="X467" s="18"/>
      <c r="Y467" s="18"/>
      <c r="Z467" s="18"/>
      <c r="AA467" s="18"/>
      <c r="AB467" s="18"/>
      <c r="AC467" s="18"/>
      <c r="AD467" s="18"/>
      <c r="AE467" s="18"/>
      <c r="AF467" s="18"/>
      <c r="AG467" s="18"/>
    </row>
    <row r="468" spans="1:33" ht="16.5" customHeight="1" x14ac:dyDescent="0.3">
      <c r="A468" s="18"/>
      <c r="B468" s="18"/>
      <c r="C468" s="191"/>
      <c r="D468" s="191"/>
      <c r="E468" s="18"/>
      <c r="F468" s="18"/>
      <c r="G468" s="18"/>
      <c r="H468" s="18"/>
      <c r="I468" s="18"/>
      <c r="J468" s="18"/>
      <c r="K468" s="18"/>
      <c r="L468" s="18"/>
      <c r="M468" s="18"/>
      <c r="N468" s="18"/>
      <c r="O468" s="18"/>
      <c r="P468" s="18"/>
      <c r="Q468" s="18"/>
      <c r="R468" s="18"/>
      <c r="S468" s="18"/>
      <c r="T468" s="18"/>
      <c r="U468" s="18"/>
      <c r="V468" s="18"/>
      <c r="W468" s="18"/>
      <c r="X468" s="18"/>
      <c r="Y468" s="18"/>
      <c r="Z468" s="18"/>
      <c r="AA468" s="18"/>
      <c r="AB468" s="18"/>
      <c r="AC468" s="18"/>
      <c r="AD468" s="18"/>
      <c r="AE468" s="18"/>
      <c r="AF468" s="18"/>
      <c r="AG468" s="18"/>
    </row>
    <row r="469" spans="1:33" ht="16.5" customHeight="1" x14ac:dyDescent="0.3">
      <c r="A469" s="18"/>
      <c r="B469" s="18"/>
      <c r="C469" s="191"/>
      <c r="D469" s="191"/>
      <c r="E469" s="18"/>
      <c r="F469" s="18"/>
      <c r="G469" s="18"/>
      <c r="H469" s="18"/>
      <c r="I469" s="18"/>
      <c r="J469" s="18"/>
      <c r="K469" s="18"/>
      <c r="L469" s="18"/>
      <c r="M469" s="18"/>
      <c r="N469" s="18"/>
      <c r="O469" s="18"/>
      <c r="P469" s="18"/>
      <c r="Q469" s="18"/>
      <c r="R469" s="18"/>
      <c r="S469" s="18"/>
      <c r="T469" s="18"/>
      <c r="U469" s="18"/>
      <c r="V469" s="18"/>
      <c r="W469" s="18"/>
      <c r="X469" s="18"/>
      <c r="Y469" s="18"/>
      <c r="Z469" s="18"/>
      <c r="AA469" s="18"/>
      <c r="AB469" s="18"/>
      <c r="AC469" s="18"/>
      <c r="AD469" s="18"/>
      <c r="AE469" s="18"/>
      <c r="AF469" s="18"/>
      <c r="AG469" s="18"/>
    </row>
    <row r="470" spans="1:33" ht="16.5" customHeight="1" x14ac:dyDescent="0.3">
      <c r="A470" s="18"/>
      <c r="B470" s="18"/>
      <c r="C470" s="191"/>
      <c r="D470" s="191"/>
      <c r="E470" s="18"/>
      <c r="F470" s="18"/>
      <c r="G470" s="18"/>
      <c r="H470" s="18"/>
      <c r="I470" s="18"/>
      <c r="J470" s="18"/>
      <c r="K470" s="18"/>
      <c r="L470" s="18"/>
      <c r="M470" s="18"/>
      <c r="N470" s="18"/>
      <c r="O470" s="18"/>
      <c r="P470" s="18"/>
      <c r="Q470" s="18"/>
      <c r="R470" s="18"/>
      <c r="S470" s="18"/>
      <c r="T470" s="18"/>
      <c r="U470" s="18"/>
      <c r="V470" s="18"/>
      <c r="W470" s="18"/>
      <c r="X470" s="18"/>
      <c r="Y470" s="18"/>
      <c r="Z470" s="18"/>
      <c r="AA470" s="18"/>
      <c r="AB470" s="18"/>
      <c r="AC470" s="18"/>
      <c r="AD470" s="18"/>
      <c r="AE470" s="18"/>
      <c r="AF470" s="18"/>
      <c r="AG470" s="18"/>
    </row>
    <row r="471" spans="1:33" ht="16.5" customHeight="1" x14ac:dyDescent="0.3">
      <c r="A471" s="18"/>
      <c r="B471" s="18"/>
      <c r="C471" s="191"/>
      <c r="D471" s="191"/>
      <c r="E471" s="18"/>
      <c r="F471" s="18"/>
      <c r="G471" s="18"/>
      <c r="H471" s="18"/>
      <c r="I471" s="18"/>
      <c r="J471" s="18"/>
      <c r="K471" s="18"/>
      <c r="L471" s="18"/>
      <c r="M471" s="18"/>
      <c r="N471" s="18"/>
      <c r="O471" s="18"/>
      <c r="P471" s="18"/>
      <c r="Q471" s="18"/>
      <c r="R471" s="18"/>
      <c r="S471" s="18"/>
      <c r="T471" s="18"/>
      <c r="U471" s="18"/>
      <c r="V471" s="18"/>
      <c r="W471" s="18"/>
      <c r="X471" s="18"/>
      <c r="Y471" s="18"/>
      <c r="Z471" s="18"/>
      <c r="AA471" s="18"/>
      <c r="AB471" s="18"/>
      <c r="AC471" s="18"/>
      <c r="AD471" s="18"/>
      <c r="AE471" s="18"/>
      <c r="AF471" s="18"/>
      <c r="AG471" s="18"/>
    </row>
    <row r="472" spans="1:33" ht="16.5" customHeight="1" x14ac:dyDescent="0.3">
      <c r="A472" s="18"/>
      <c r="B472" s="18"/>
      <c r="C472" s="191"/>
      <c r="D472" s="191"/>
      <c r="E472" s="18"/>
      <c r="F472" s="18"/>
      <c r="G472" s="18"/>
      <c r="H472" s="18"/>
      <c r="I472" s="18"/>
      <c r="J472" s="18"/>
      <c r="K472" s="18"/>
      <c r="L472" s="18"/>
      <c r="M472" s="18"/>
      <c r="N472" s="18"/>
      <c r="O472" s="18"/>
      <c r="P472" s="18"/>
      <c r="Q472" s="18"/>
      <c r="R472" s="18"/>
      <c r="S472" s="18"/>
      <c r="T472" s="18"/>
      <c r="U472" s="18"/>
      <c r="V472" s="18"/>
      <c r="W472" s="18"/>
      <c r="X472" s="18"/>
      <c r="Y472" s="18"/>
      <c r="Z472" s="18"/>
      <c r="AA472" s="18"/>
      <c r="AB472" s="18"/>
      <c r="AC472" s="18"/>
      <c r="AD472" s="18"/>
      <c r="AE472" s="18"/>
      <c r="AF472" s="18"/>
      <c r="AG472" s="18"/>
    </row>
    <row r="473" spans="1:33" ht="16.5" customHeight="1" x14ac:dyDescent="0.3">
      <c r="A473" s="18"/>
      <c r="B473" s="18"/>
      <c r="C473" s="191"/>
      <c r="D473" s="191"/>
      <c r="E473" s="18"/>
      <c r="F473" s="18"/>
      <c r="G473" s="18"/>
      <c r="H473" s="18"/>
      <c r="I473" s="18"/>
      <c r="J473" s="18"/>
      <c r="K473" s="18"/>
      <c r="L473" s="18"/>
      <c r="M473" s="18"/>
      <c r="N473" s="18"/>
      <c r="O473" s="18"/>
      <c r="P473" s="18"/>
      <c r="Q473" s="18"/>
      <c r="R473" s="18"/>
      <c r="S473" s="18"/>
      <c r="T473" s="18"/>
      <c r="U473" s="18"/>
      <c r="V473" s="18"/>
      <c r="W473" s="18"/>
      <c r="X473" s="18"/>
      <c r="Y473" s="18"/>
      <c r="Z473" s="18"/>
      <c r="AA473" s="18"/>
      <c r="AB473" s="18"/>
      <c r="AC473" s="18"/>
      <c r="AD473" s="18"/>
      <c r="AE473" s="18"/>
      <c r="AF473" s="18"/>
      <c r="AG473" s="18"/>
    </row>
    <row r="474" spans="1:33" ht="16.5" customHeight="1" x14ac:dyDescent="0.3">
      <c r="A474" s="18"/>
      <c r="B474" s="18"/>
      <c r="C474" s="191"/>
      <c r="D474" s="191"/>
      <c r="E474" s="18"/>
      <c r="F474" s="18"/>
      <c r="G474" s="18"/>
      <c r="H474" s="18"/>
      <c r="I474" s="18"/>
      <c r="J474" s="18"/>
      <c r="K474" s="18"/>
      <c r="L474" s="18"/>
      <c r="M474" s="18"/>
      <c r="N474" s="18"/>
      <c r="O474" s="18"/>
      <c r="P474" s="18"/>
      <c r="Q474" s="18"/>
      <c r="R474" s="18"/>
      <c r="S474" s="18"/>
      <c r="T474" s="18"/>
      <c r="U474" s="18"/>
      <c r="V474" s="18"/>
      <c r="W474" s="18"/>
      <c r="X474" s="18"/>
      <c r="Y474" s="18"/>
      <c r="Z474" s="18"/>
      <c r="AA474" s="18"/>
      <c r="AB474" s="18"/>
      <c r="AC474" s="18"/>
      <c r="AD474" s="18"/>
      <c r="AE474" s="18"/>
      <c r="AF474" s="18"/>
      <c r="AG474" s="18"/>
    </row>
    <row r="475" spans="1:33" ht="16.5" customHeight="1" x14ac:dyDescent="0.3">
      <c r="A475" s="18"/>
      <c r="B475" s="18"/>
      <c r="C475" s="191"/>
      <c r="D475" s="191"/>
      <c r="E475" s="18"/>
      <c r="F475" s="18"/>
      <c r="G475" s="18"/>
      <c r="H475" s="18"/>
      <c r="I475" s="18"/>
      <c r="J475" s="18"/>
      <c r="K475" s="18"/>
      <c r="L475" s="18"/>
      <c r="M475" s="18"/>
      <c r="N475" s="18"/>
      <c r="O475" s="18"/>
      <c r="P475" s="18"/>
      <c r="Q475" s="18"/>
      <c r="R475" s="18"/>
      <c r="S475" s="18"/>
      <c r="T475" s="18"/>
      <c r="U475" s="18"/>
      <c r="V475" s="18"/>
      <c r="W475" s="18"/>
      <c r="X475" s="18"/>
      <c r="Y475" s="18"/>
      <c r="Z475" s="18"/>
      <c r="AA475" s="18"/>
      <c r="AB475" s="18"/>
      <c r="AC475" s="18"/>
      <c r="AD475" s="18"/>
      <c r="AE475" s="18"/>
      <c r="AF475" s="18"/>
      <c r="AG475" s="18"/>
    </row>
    <row r="476" spans="1:33" ht="16.5" customHeight="1" x14ac:dyDescent="0.3">
      <c r="A476" s="18"/>
      <c r="B476" s="18"/>
      <c r="C476" s="191"/>
      <c r="D476" s="191"/>
      <c r="E476" s="18"/>
      <c r="F476" s="18"/>
      <c r="G476" s="18"/>
      <c r="H476" s="18"/>
      <c r="I476" s="18"/>
      <c r="J476" s="18"/>
      <c r="K476" s="18"/>
      <c r="L476" s="18"/>
      <c r="M476" s="18"/>
      <c r="N476" s="18"/>
      <c r="O476" s="18"/>
      <c r="P476" s="18"/>
      <c r="Q476" s="18"/>
      <c r="R476" s="18"/>
      <c r="S476" s="18"/>
      <c r="T476" s="18"/>
      <c r="U476" s="18"/>
      <c r="V476" s="18"/>
      <c r="W476" s="18"/>
      <c r="X476" s="18"/>
      <c r="Y476" s="18"/>
      <c r="Z476" s="18"/>
      <c r="AA476" s="18"/>
      <c r="AB476" s="18"/>
      <c r="AC476" s="18"/>
      <c r="AD476" s="18"/>
      <c r="AE476" s="18"/>
      <c r="AF476" s="18"/>
      <c r="AG476" s="18"/>
    </row>
    <row r="477" spans="1:33" ht="16.5" customHeight="1" x14ac:dyDescent="0.3">
      <c r="A477" s="18"/>
      <c r="B477" s="18"/>
      <c r="C477" s="191"/>
      <c r="D477" s="191"/>
      <c r="E477" s="18"/>
      <c r="F477" s="18"/>
      <c r="G477" s="18"/>
      <c r="H477" s="18"/>
      <c r="I477" s="18"/>
      <c r="J477" s="18"/>
      <c r="K477" s="18"/>
      <c r="L477" s="18"/>
      <c r="M477" s="18"/>
      <c r="N477" s="18"/>
      <c r="O477" s="18"/>
      <c r="P477" s="18"/>
      <c r="Q477" s="18"/>
      <c r="R477" s="18"/>
      <c r="S477" s="18"/>
      <c r="T477" s="18"/>
      <c r="U477" s="18"/>
      <c r="V477" s="18"/>
      <c r="W477" s="18"/>
      <c r="X477" s="18"/>
      <c r="Y477" s="18"/>
      <c r="Z477" s="18"/>
      <c r="AA477" s="18"/>
      <c r="AB477" s="18"/>
      <c r="AC477" s="18"/>
      <c r="AD477" s="18"/>
      <c r="AE477" s="18"/>
      <c r="AF477" s="18"/>
      <c r="AG477" s="18"/>
    </row>
    <row r="478" spans="1:33" ht="16.5" customHeight="1" x14ac:dyDescent="0.3">
      <c r="A478" s="18"/>
      <c r="B478" s="18"/>
      <c r="C478" s="191"/>
      <c r="D478" s="191"/>
      <c r="E478" s="18"/>
      <c r="F478" s="18"/>
      <c r="G478" s="18"/>
      <c r="H478" s="18"/>
      <c r="I478" s="18"/>
      <c r="J478" s="18"/>
      <c r="K478" s="18"/>
      <c r="L478" s="18"/>
      <c r="M478" s="18"/>
      <c r="N478" s="18"/>
      <c r="O478" s="18"/>
      <c r="P478" s="18"/>
      <c r="Q478" s="18"/>
      <c r="R478" s="18"/>
      <c r="S478" s="18"/>
      <c r="T478" s="18"/>
      <c r="U478" s="18"/>
      <c r="V478" s="18"/>
      <c r="W478" s="18"/>
      <c r="X478" s="18"/>
      <c r="Y478" s="18"/>
      <c r="Z478" s="18"/>
      <c r="AA478" s="18"/>
      <c r="AB478" s="18"/>
      <c r="AC478" s="18"/>
      <c r="AD478" s="18"/>
      <c r="AE478" s="18"/>
      <c r="AF478" s="18"/>
      <c r="AG478" s="18"/>
    </row>
    <row r="479" spans="1:33" ht="16.5" customHeight="1" x14ac:dyDescent="0.3">
      <c r="A479" s="18"/>
      <c r="B479" s="18"/>
      <c r="C479" s="191"/>
      <c r="D479" s="191"/>
      <c r="E479" s="18"/>
      <c r="F479" s="18"/>
      <c r="G479" s="18"/>
      <c r="H479" s="18"/>
      <c r="I479" s="18"/>
      <c r="J479" s="18"/>
      <c r="K479" s="18"/>
      <c r="L479" s="18"/>
      <c r="M479" s="18"/>
      <c r="N479" s="18"/>
      <c r="O479" s="18"/>
      <c r="P479" s="18"/>
      <c r="Q479" s="18"/>
      <c r="R479" s="18"/>
      <c r="S479" s="18"/>
      <c r="T479" s="18"/>
      <c r="U479" s="18"/>
      <c r="V479" s="18"/>
      <c r="W479" s="18"/>
      <c r="X479" s="18"/>
      <c r="Y479" s="18"/>
      <c r="Z479" s="18"/>
      <c r="AA479" s="18"/>
      <c r="AB479" s="18"/>
      <c r="AC479" s="18"/>
      <c r="AD479" s="18"/>
      <c r="AE479" s="18"/>
      <c r="AF479" s="18"/>
      <c r="AG479" s="18"/>
    </row>
    <row r="480" spans="1:33" ht="16.5" customHeight="1" x14ac:dyDescent="0.3">
      <c r="A480" s="18"/>
      <c r="B480" s="18"/>
      <c r="C480" s="191"/>
      <c r="D480" s="191"/>
      <c r="E480" s="18"/>
      <c r="F480" s="18"/>
      <c r="G480" s="18"/>
      <c r="H480" s="18"/>
      <c r="I480" s="18"/>
      <c r="J480" s="18"/>
      <c r="K480" s="18"/>
      <c r="L480" s="18"/>
      <c r="M480" s="18"/>
      <c r="N480" s="18"/>
      <c r="O480" s="18"/>
      <c r="P480" s="18"/>
      <c r="Q480" s="18"/>
      <c r="R480" s="18"/>
      <c r="S480" s="18"/>
      <c r="T480" s="18"/>
      <c r="U480" s="18"/>
      <c r="V480" s="18"/>
      <c r="W480" s="18"/>
      <c r="X480" s="18"/>
      <c r="Y480" s="18"/>
      <c r="Z480" s="18"/>
      <c r="AA480" s="18"/>
      <c r="AB480" s="18"/>
      <c r="AC480" s="18"/>
      <c r="AD480" s="18"/>
      <c r="AE480" s="18"/>
      <c r="AF480" s="18"/>
      <c r="AG480" s="18"/>
    </row>
    <row r="481" spans="1:33" ht="16.5" customHeight="1" x14ac:dyDescent="0.3">
      <c r="A481" s="18"/>
      <c r="B481" s="18"/>
      <c r="C481" s="191"/>
      <c r="D481" s="191"/>
      <c r="E481" s="18"/>
      <c r="F481" s="18"/>
      <c r="G481" s="18"/>
      <c r="H481" s="18"/>
      <c r="I481" s="18"/>
      <c r="J481" s="18"/>
      <c r="K481" s="18"/>
      <c r="L481" s="18"/>
      <c r="M481" s="18"/>
      <c r="N481" s="18"/>
      <c r="O481" s="18"/>
      <c r="P481" s="18"/>
      <c r="Q481" s="18"/>
      <c r="R481" s="18"/>
      <c r="S481" s="18"/>
      <c r="T481" s="18"/>
      <c r="U481" s="18"/>
      <c r="V481" s="18"/>
      <c r="W481" s="18"/>
      <c r="X481" s="18"/>
      <c r="Y481" s="18"/>
      <c r="Z481" s="18"/>
      <c r="AA481" s="18"/>
      <c r="AB481" s="18"/>
      <c r="AC481" s="18"/>
      <c r="AD481" s="18"/>
      <c r="AE481" s="18"/>
      <c r="AF481" s="18"/>
      <c r="AG481" s="18"/>
    </row>
    <row r="482" spans="1:33" ht="16.5" customHeight="1" x14ac:dyDescent="0.3">
      <c r="A482" s="18"/>
      <c r="B482" s="18"/>
      <c r="C482" s="191"/>
      <c r="D482" s="191"/>
      <c r="E482" s="18"/>
      <c r="F482" s="18"/>
      <c r="G482" s="18"/>
      <c r="H482" s="18"/>
      <c r="I482" s="18"/>
      <c r="J482" s="18"/>
      <c r="K482" s="18"/>
      <c r="L482" s="18"/>
      <c r="M482" s="18"/>
      <c r="N482" s="18"/>
      <c r="O482" s="18"/>
      <c r="P482" s="18"/>
      <c r="Q482" s="18"/>
      <c r="R482" s="18"/>
      <c r="S482" s="18"/>
      <c r="T482" s="18"/>
      <c r="U482" s="18"/>
      <c r="V482" s="18"/>
      <c r="W482" s="18"/>
      <c r="X482" s="18"/>
      <c r="Y482" s="18"/>
      <c r="Z482" s="18"/>
      <c r="AA482" s="18"/>
      <c r="AB482" s="18"/>
      <c r="AC482" s="18"/>
      <c r="AD482" s="18"/>
      <c r="AE482" s="18"/>
      <c r="AF482" s="18"/>
      <c r="AG482" s="18"/>
    </row>
    <row r="483" spans="1:33" ht="16.5" customHeight="1" x14ac:dyDescent="0.3">
      <c r="A483" s="18"/>
      <c r="B483" s="18"/>
      <c r="C483" s="191"/>
      <c r="D483" s="191"/>
      <c r="E483" s="18"/>
      <c r="F483" s="18"/>
      <c r="G483" s="18"/>
      <c r="H483" s="18"/>
      <c r="I483" s="18"/>
      <c r="J483" s="18"/>
      <c r="K483" s="18"/>
      <c r="L483" s="18"/>
      <c r="M483" s="18"/>
      <c r="N483" s="18"/>
      <c r="O483" s="18"/>
      <c r="P483" s="18"/>
      <c r="Q483" s="18"/>
      <c r="R483" s="18"/>
      <c r="S483" s="18"/>
      <c r="T483" s="18"/>
      <c r="U483" s="18"/>
      <c r="V483" s="18"/>
      <c r="W483" s="18"/>
      <c r="X483" s="18"/>
      <c r="Y483" s="18"/>
      <c r="Z483" s="18"/>
      <c r="AA483" s="18"/>
      <c r="AB483" s="18"/>
      <c r="AC483" s="18"/>
      <c r="AD483" s="18"/>
      <c r="AE483" s="18"/>
      <c r="AF483" s="18"/>
      <c r="AG483" s="18"/>
    </row>
    <row r="484" spans="1:33" ht="16.5" customHeight="1" x14ac:dyDescent="0.3">
      <c r="A484" s="18"/>
      <c r="B484" s="18"/>
      <c r="C484" s="191"/>
      <c r="D484" s="191"/>
      <c r="E484" s="18"/>
      <c r="F484" s="18"/>
      <c r="G484" s="18"/>
      <c r="H484" s="18"/>
      <c r="I484" s="18"/>
      <c r="J484" s="18"/>
      <c r="K484" s="18"/>
      <c r="L484" s="18"/>
      <c r="M484" s="18"/>
      <c r="N484" s="18"/>
      <c r="O484" s="18"/>
      <c r="P484" s="18"/>
      <c r="Q484" s="18"/>
      <c r="R484" s="18"/>
      <c r="S484" s="18"/>
      <c r="T484" s="18"/>
      <c r="U484" s="18"/>
      <c r="V484" s="18"/>
      <c r="W484" s="18"/>
      <c r="X484" s="18"/>
      <c r="Y484" s="18"/>
      <c r="Z484" s="18"/>
      <c r="AA484" s="18"/>
      <c r="AB484" s="18"/>
      <c r="AC484" s="18"/>
      <c r="AD484" s="18"/>
      <c r="AE484" s="18"/>
      <c r="AF484" s="18"/>
      <c r="AG484" s="18"/>
    </row>
    <row r="485" spans="1:33" ht="16.5" customHeight="1" x14ac:dyDescent="0.3">
      <c r="A485" s="18"/>
      <c r="B485" s="18"/>
      <c r="C485" s="191"/>
      <c r="D485" s="191"/>
      <c r="E485" s="18"/>
      <c r="F485" s="18"/>
      <c r="G485" s="18"/>
      <c r="H485" s="18"/>
      <c r="I485" s="18"/>
      <c r="J485" s="18"/>
      <c r="K485" s="18"/>
      <c r="L485" s="18"/>
      <c r="M485" s="18"/>
      <c r="N485" s="18"/>
      <c r="O485" s="18"/>
      <c r="P485" s="18"/>
      <c r="Q485" s="18"/>
      <c r="R485" s="18"/>
      <c r="S485" s="18"/>
      <c r="T485" s="18"/>
      <c r="U485" s="18"/>
      <c r="V485" s="18"/>
      <c r="W485" s="18"/>
      <c r="X485" s="18"/>
      <c r="Y485" s="18"/>
      <c r="Z485" s="18"/>
      <c r="AA485" s="18"/>
      <c r="AB485" s="18"/>
      <c r="AC485" s="18"/>
      <c r="AD485" s="18"/>
      <c r="AE485" s="18"/>
      <c r="AF485" s="18"/>
      <c r="AG485" s="18"/>
    </row>
    <row r="486" spans="1:33" ht="16.5" customHeight="1" x14ac:dyDescent="0.3">
      <c r="A486" s="18"/>
      <c r="B486" s="18"/>
      <c r="C486" s="191"/>
      <c r="D486" s="191"/>
      <c r="E486" s="18"/>
      <c r="F486" s="18"/>
      <c r="G486" s="18"/>
      <c r="H486" s="18"/>
      <c r="I486" s="18"/>
      <c r="J486" s="18"/>
      <c r="K486" s="18"/>
      <c r="L486" s="18"/>
      <c r="M486" s="18"/>
      <c r="N486" s="18"/>
      <c r="O486" s="18"/>
      <c r="P486" s="18"/>
      <c r="Q486" s="18"/>
      <c r="R486" s="18"/>
      <c r="S486" s="18"/>
      <c r="T486" s="18"/>
      <c r="U486" s="18"/>
      <c r="V486" s="18"/>
      <c r="W486" s="18"/>
      <c r="X486" s="18"/>
      <c r="Y486" s="18"/>
      <c r="Z486" s="18"/>
      <c r="AA486" s="18"/>
      <c r="AB486" s="18"/>
      <c r="AC486" s="18"/>
      <c r="AD486" s="18"/>
      <c r="AE486" s="18"/>
      <c r="AF486" s="18"/>
      <c r="AG486" s="18"/>
    </row>
    <row r="487" spans="1:33" ht="16.5" customHeight="1" x14ac:dyDescent="0.3">
      <c r="A487" s="18"/>
      <c r="B487" s="18"/>
      <c r="C487" s="191"/>
      <c r="D487" s="191"/>
      <c r="E487" s="18"/>
      <c r="F487" s="18"/>
      <c r="G487" s="18"/>
      <c r="H487" s="18"/>
      <c r="I487" s="18"/>
      <c r="J487" s="18"/>
      <c r="K487" s="18"/>
      <c r="L487" s="18"/>
      <c r="M487" s="18"/>
      <c r="N487" s="18"/>
      <c r="O487" s="18"/>
      <c r="P487" s="18"/>
      <c r="Q487" s="18"/>
      <c r="R487" s="18"/>
      <c r="S487" s="18"/>
      <c r="T487" s="18"/>
      <c r="U487" s="18"/>
      <c r="V487" s="18"/>
      <c r="W487" s="18"/>
      <c r="X487" s="18"/>
      <c r="Y487" s="18"/>
      <c r="Z487" s="18"/>
      <c r="AA487" s="18"/>
      <c r="AB487" s="18"/>
      <c r="AC487" s="18"/>
      <c r="AD487" s="18"/>
      <c r="AE487" s="18"/>
      <c r="AF487" s="18"/>
      <c r="AG487" s="18"/>
    </row>
    <row r="488" spans="1:33" ht="16.5" customHeight="1" x14ac:dyDescent="0.3">
      <c r="A488" s="18"/>
      <c r="B488" s="18"/>
      <c r="C488" s="191"/>
      <c r="D488" s="191"/>
      <c r="E488" s="18"/>
      <c r="F488" s="18"/>
      <c r="G488" s="18"/>
      <c r="H488" s="18"/>
      <c r="I488" s="18"/>
      <c r="J488" s="18"/>
      <c r="K488" s="18"/>
      <c r="L488" s="18"/>
      <c r="M488" s="18"/>
      <c r="N488" s="18"/>
      <c r="O488" s="18"/>
      <c r="P488" s="18"/>
      <c r="Q488" s="18"/>
      <c r="R488" s="18"/>
      <c r="S488" s="18"/>
      <c r="T488" s="18"/>
      <c r="U488" s="18"/>
      <c r="V488" s="18"/>
      <c r="W488" s="18"/>
      <c r="X488" s="18"/>
      <c r="Y488" s="18"/>
      <c r="Z488" s="18"/>
      <c r="AA488" s="18"/>
      <c r="AB488" s="18"/>
      <c r="AC488" s="18"/>
      <c r="AD488" s="18"/>
      <c r="AE488" s="18"/>
      <c r="AF488" s="18"/>
      <c r="AG488" s="18"/>
    </row>
    <row r="489" spans="1:33" ht="16.5" customHeight="1" x14ac:dyDescent="0.3">
      <c r="A489" s="18"/>
      <c r="B489" s="18"/>
      <c r="C489" s="191"/>
      <c r="D489" s="191"/>
      <c r="E489" s="18"/>
      <c r="F489" s="18"/>
      <c r="G489" s="18"/>
      <c r="H489" s="18"/>
      <c r="I489" s="18"/>
      <c r="J489" s="18"/>
      <c r="K489" s="18"/>
      <c r="L489" s="18"/>
      <c r="M489" s="18"/>
      <c r="N489" s="18"/>
      <c r="O489" s="18"/>
      <c r="P489" s="18"/>
      <c r="Q489" s="18"/>
      <c r="R489" s="18"/>
      <c r="S489" s="18"/>
      <c r="T489" s="18"/>
      <c r="U489" s="18"/>
      <c r="V489" s="18"/>
      <c r="W489" s="18"/>
      <c r="X489" s="18"/>
      <c r="Y489" s="18"/>
      <c r="Z489" s="18"/>
      <c r="AA489" s="18"/>
      <c r="AB489" s="18"/>
      <c r="AC489" s="18"/>
      <c r="AD489" s="18"/>
      <c r="AE489" s="18"/>
      <c r="AF489" s="18"/>
      <c r="AG489" s="18"/>
    </row>
    <row r="490" spans="1:33" ht="16.5" customHeight="1" x14ac:dyDescent="0.3">
      <c r="A490" s="18"/>
      <c r="B490" s="18"/>
      <c r="C490" s="191"/>
      <c r="D490" s="191"/>
      <c r="E490" s="18"/>
      <c r="F490" s="18"/>
      <c r="G490" s="18"/>
      <c r="H490" s="18"/>
      <c r="I490" s="18"/>
      <c r="J490" s="18"/>
      <c r="K490" s="18"/>
      <c r="L490" s="18"/>
      <c r="M490" s="18"/>
      <c r="N490" s="18"/>
      <c r="O490" s="18"/>
      <c r="P490" s="18"/>
      <c r="Q490" s="18"/>
      <c r="R490" s="18"/>
      <c r="S490" s="18"/>
      <c r="T490" s="18"/>
      <c r="U490" s="18"/>
      <c r="V490" s="18"/>
      <c r="W490" s="18"/>
      <c r="X490" s="18"/>
      <c r="Y490" s="18"/>
      <c r="Z490" s="18"/>
      <c r="AA490" s="18"/>
      <c r="AB490" s="18"/>
      <c r="AC490" s="18"/>
      <c r="AD490" s="18"/>
      <c r="AE490" s="18"/>
      <c r="AF490" s="18"/>
      <c r="AG490" s="18"/>
    </row>
    <row r="491" spans="1:33" ht="16.5" customHeight="1" x14ac:dyDescent="0.3">
      <c r="A491" s="18"/>
      <c r="B491" s="18"/>
      <c r="C491" s="191"/>
      <c r="D491" s="191"/>
      <c r="E491" s="18"/>
      <c r="F491" s="18"/>
      <c r="G491" s="18"/>
      <c r="H491" s="18"/>
      <c r="I491" s="18"/>
      <c r="J491" s="18"/>
      <c r="K491" s="18"/>
      <c r="L491" s="18"/>
      <c r="M491" s="18"/>
      <c r="N491" s="18"/>
      <c r="O491" s="18"/>
      <c r="P491" s="18"/>
      <c r="Q491" s="18"/>
      <c r="R491" s="18"/>
      <c r="S491" s="18"/>
      <c r="T491" s="18"/>
      <c r="U491" s="18"/>
      <c r="V491" s="18"/>
      <c r="W491" s="18"/>
      <c r="X491" s="18"/>
      <c r="Y491" s="18"/>
      <c r="Z491" s="18"/>
      <c r="AA491" s="18"/>
      <c r="AB491" s="18"/>
      <c r="AC491" s="18"/>
      <c r="AD491" s="18"/>
      <c r="AE491" s="18"/>
      <c r="AF491" s="18"/>
      <c r="AG491" s="18"/>
    </row>
    <row r="492" spans="1:33" ht="16.5" customHeight="1" x14ac:dyDescent="0.3">
      <c r="A492" s="18"/>
      <c r="B492" s="18"/>
      <c r="C492" s="191"/>
      <c r="D492" s="191"/>
      <c r="E492" s="18"/>
      <c r="F492" s="18"/>
      <c r="G492" s="18"/>
      <c r="H492" s="18"/>
      <c r="I492" s="18"/>
      <c r="J492" s="18"/>
      <c r="K492" s="18"/>
      <c r="L492" s="18"/>
      <c r="M492" s="18"/>
      <c r="N492" s="18"/>
      <c r="O492" s="18"/>
      <c r="P492" s="18"/>
      <c r="Q492" s="18"/>
      <c r="R492" s="18"/>
      <c r="S492" s="18"/>
      <c r="T492" s="18"/>
      <c r="U492" s="18"/>
      <c r="V492" s="18"/>
      <c r="W492" s="18"/>
      <c r="X492" s="18"/>
      <c r="Y492" s="18"/>
      <c r="Z492" s="18"/>
      <c r="AA492" s="18"/>
      <c r="AB492" s="18"/>
      <c r="AC492" s="18"/>
      <c r="AD492" s="18"/>
      <c r="AE492" s="18"/>
      <c r="AF492" s="18"/>
      <c r="AG492" s="18"/>
    </row>
    <row r="493" spans="1:33" ht="16.5" customHeight="1" x14ac:dyDescent="0.3">
      <c r="A493" s="18"/>
      <c r="B493" s="18"/>
      <c r="C493" s="191"/>
      <c r="D493" s="191"/>
      <c r="E493" s="18"/>
      <c r="F493" s="18"/>
      <c r="G493" s="18"/>
      <c r="H493" s="18"/>
      <c r="I493" s="18"/>
      <c r="J493" s="18"/>
      <c r="K493" s="18"/>
      <c r="L493" s="18"/>
      <c r="M493" s="18"/>
      <c r="N493" s="18"/>
      <c r="O493" s="18"/>
      <c r="P493" s="18"/>
      <c r="Q493" s="18"/>
      <c r="R493" s="18"/>
      <c r="S493" s="18"/>
      <c r="T493" s="18"/>
      <c r="U493" s="18"/>
      <c r="V493" s="18"/>
      <c r="W493" s="18"/>
      <c r="X493" s="18"/>
      <c r="Y493" s="18"/>
      <c r="Z493" s="18"/>
      <c r="AA493" s="18"/>
      <c r="AB493" s="18"/>
      <c r="AC493" s="18"/>
      <c r="AD493" s="18"/>
      <c r="AE493" s="18"/>
      <c r="AF493" s="18"/>
      <c r="AG493" s="18"/>
    </row>
    <row r="494" spans="1:33" ht="16.5" customHeight="1" x14ac:dyDescent="0.3">
      <c r="A494" s="18"/>
      <c r="B494" s="18"/>
      <c r="C494" s="191"/>
      <c r="D494" s="191"/>
      <c r="E494" s="18"/>
      <c r="F494" s="18"/>
      <c r="G494" s="18"/>
      <c r="H494" s="18"/>
      <c r="I494" s="18"/>
      <c r="J494" s="18"/>
      <c r="K494" s="18"/>
      <c r="L494" s="18"/>
      <c r="M494" s="18"/>
      <c r="N494" s="18"/>
      <c r="O494" s="18"/>
      <c r="P494" s="18"/>
      <c r="Q494" s="18"/>
      <c r="R494" s="18"/>
      <c r="S494" s="18"/>
      <c r="T494" s="18"/>
      <c r="U494" s="18"/>
      <c r="V494" s="18"/>
      <c r="W494" s="18"/>
      <c r="X494" s="18"/>
      <c r="Y494" s="18"/>
      <c r="Z494" s="18"/>
      <c r="AA494" s="18"/>
      <c r="AB494" s="18"/>
      <c r="AC494" s="18"/>
      <c r="AD494" s="18"/>
      <c r="AE494" s="18"/>
      <c r="AF494" s="18"/>
      <c r="AG494" s="18"/>
    </row>
    <row r="495" spans="1:33" ht="16.5" customHeight="1" x14ac:dyDescent="0.3">
      <c r="A495" s="18"/>
      <c r="B495" s="18"/>
      <c r="C495" s="191"/>
      <c r="D495" s="191"/>
      <c r="E495" s="18"/>
      <c r="F495" s="18"/>
      <c r="G495" s="18"/>
      <c r="H495" s="18"/>
      <c r="I495" s="18"/>
      <c r="J495" s="18"/>
      <c r="K495" s="18"/>
      <c r="L495" s="18"/>
      <c r="M495" s="18"/>
      <c r="N495" s="18"/>
      <c r="O495" s="18"/>
      <c r="P495" s="18"/>
      <c r="Q495" s="18"/>
      <c r="R495" s="18"/>
      <c r="S495" s="18"/>
      <c r="T495" s="18"/>
      <c r="U495" s="18"/>
      <c r="V495" s="18"/>
      <c r="W495" s="18"/>
      <c r="X495" s="18"/>
      <c r="Y495" s="18"/>
      <c r="Z495" s="18"/>
      <c r="AA495" s="18"/>
      <c r="AB495" s="18"/>
      <c r="AC495" s="18"/>
      <c r="AD495" s="18"/>
      <c r="AE495" s="18"/>
      <c r="AF495" s="18"/>
      <c r="AG495" s="18"/>
    </row>
    <row r="496" spans="1:33" ht="16.5" customHeight="1" x14ac:dyDescent="0.3">
      <c r="A496" s="18"/>
      <c r="B496" s="18"/>
      <c r="C496" s="191"/>
      <c r="D496" s="191"/>
      <c r="E496" s="18"/>
      <c r="F496" s="18"/>
      <c r="G496" s="18"/>
      <c r="H496" s="18"/>
      <c r="I496" s="18"/>
      <c r="J496" s="18"/>
      <c r="K496" s="18"/>
      <c r="L496" s="18"/>
      <c r="M496" s="18"/>
      <c r="N496" s="18"/>
      <c r="O496" s="18"/>
      <c r="P496" s="18"/>
      <c r="Q496" s="18"/>
      <c r="R496" s="18"/>
      <c r="S496" s="18"/>
      <c r="T496" s="18"/>
      <c r="U496" s="18"/>
      <c r="V496" s="18"/>
      <c r="W496" s="18"/>
      <c r="X496" s="18"/>
      <c r="Y496" s="18"/>
      <c r="Z496" s="18"/>
      <c r="AA496" s="18"/>
      <c r="AB496" s="18"/>
      <c r="AC496" s="18"/>
      <c r="AD496" s="18"/>
      <c r="AE496" s="18"/>
      <c r="AF496" s="18"/>
      <c r="AG496" s="18"/>
    </row>
    <row r="497" spans="1:33" ht="16.5" customHeight="1" x14ac:dyDescent="0.3">
      <c r="A497" s="18"/>
      <c r="B497" s="18"/>
      <c r="C497" s="191"/>
      <c r="D497" s="191"/>
      <c r="E497" s="18"/>
      <c r="F497" s="18"/>
      <c r="G497" s="18"/>
      <c r="H497" s="18"/>
      <c r="I497" s="18"/>
      <c r="J497" s="18"/>
      <c r="K497" s="18"/>
      <c r="L497" s="18"/>
      <c r="M497" s="18"/>
      <c r="N497" s="18"/>
      <c r="O497" s="18"/>
      <c r="P497" s="18"/>
      <c r="Q497" s="18"/>
      <c r="R497" s="18"/>
      <c r="S497" s="18"/>
      <c r="T497" s="18"/>
      <c r="U497" s="18"/>
      <c r="V497" s="18"/>
      <c r="W497" s="18"/>
      <c r="X497" s="18"/>
      <c r="Y497" s="18"/>
      <c r="Z497" s="18"/>
      <c r="AA497" s="18"/>
      <c r="AB497" s="18"/>
      <c r="AC497" s="18"/>
      <c r="AD497" s="18"/>
      <c r="AE497" s="18"/>
      <c r="AF497" s="18"/>
      <c r="AG497" s="18"/>
    </row>
    <row r="498" spans="1:33" ht="16.5" customHeight="1" x14ac:dyDescent="0.3">
      <c r="A498" s="18"/>
      <c r="B498" s="18"/>
      <c r="C498" s="191"/>
      <c r="D498" s="191"/>
      <c r="E498" s="18"/>
      <c r="F498" s="18"/>
      <c r="G498" s="18"/>
      <c r="H498" s="18"/>
      <c r="I498" s="18"/>
      <c r="J498" s="18"/>
      <c r="K498" s="18"/>
      <c r="L498" s="18"/>
      <c r="M498" s="18"/>
      <c r="N498" s="18"/>
      <c r="O498" s="18"/>
      <c r="P498" s="18"/>
      <c r="Q498" s="18"/>
      <c r="R498" s="18"/>
      <c r="S498" s="18"/>
      <c r="T498" s="18"/>
      <c r="U498" s="18"/>
      <c r="V498" s="18"/>
      <c r="W498" s="18"/>
      <c r="X498" s="18"/>
      <c r="Y498" s="18"/>
      <c r="Z498" s="18"/>
      <c r="AA498" s="18"/>
      <c r="AB498" s="18"/>
      <c r="AC498" s="18"/>
      <c r="AD498" s="18"/>
      <c r="AE498" s="18"/>
      <c r="AF498" s="18"/>
      <c r="AG498" s="18"/>
    </row>
    <row r="499" spans="1:33" ht="16.5" customHeight="1" x14ac:dyDescent="0.3">
      <c r="A499" s="18"/>
      <c r="B499" s="18"/>
      <c r="C499" s="191"/>
      <c r="D499" s="191"/>
      <c r="E499" s="18"/>
      <c r="F499" s="18"/>
      <c r="G499" s="18"/>
      <c r="H499" s="18"/>
      <c r="I499" s="18"/>
      <c r="J499" s="18"/>
      <c r="K499" s="18"/>
      <c r="L499" s="18"/>
      <c r="M499" s="18"/>
      <c r="N499" s="18"/>
      <c r="O499" s="18"/>
      <c r="P499" s="18"/>
      <c r="Q499" s="18"/>
      <c r="R499" s="18"/>
      <c r="S499" s="18"/>
      <c r="T499" s="18"/>
      <c r="U499" s="18"/>
      <c r="V499" s="18"/>
      <c r="W499" s="18"/>
      <c r="X499" s="18"/>
      <c r="Y499" s="18"/>
      <c r="Z499" s="18"/>
      <c r="AA499" s="18"/>
      <c r="AB499" s="18"/>
      <c r="AC499" s="18"/>
      <c r="AD499" s="18"/>
      <c r="AE499" s="18"/>
      <c r="AF499" s="18"/>
      <c r="AG499" s="18"/>
    </row>
    <row r="500" spans="1:33" ht="16.5" customHeight="1" x14ac:dyDescent="0.3">
      <c r="A500" s="18"/>
      <c r="B500" s="18"/>
      <c r="C500" s="191"/>
      <c r="D500" s="191"/>
      <c r="E500" s="18"/>
      <c r="F500" s="18"/>
      <c r="G500" s="18"/>
      <c r="H500" s="18"/>
      <c r="I500" s="18"/>
      <c r="J500" s="18"/>
      <c r="K500" s="18"/>
      <c r="L500" s="18"/>
      <c r="M500" s="18"/>
      <c r="N500" s="18"/>
      <c r="O500" s="18"/>
      <c r="P500" s="18"/>
      <c r="Q500" s="18"/>
      <c r="R500" s="18"/>
      <c r="S500" s="18"/>
      <c r="T500" s="18"/>
      <c r="U500" s="18"/>
      <c r="V500" s="18"/>
      <c r="W500" s="18"/>
      <c r="X500" s="18"/>
      <c r="Y500" s="18"/>
      <c r="Z500" s="18"/>
      <c r="AA500" s="18"/>
      <c r="AB500" s="18"/>
      <c r="AC500" s="18"/>
      <c r="AD500" s="18"/>
      <c r="AE500" s="18"/>
      <c r="AF500" s="18"/>
      <c r="AG500" s="18"/>
    </row>
    <row r="501" spans="1:33" ht="16.5" customHeight="1" x14ac:dyDescent="0.3">
      <c r="A501" s="18"/>
      <c r="B501" s="18"/>
      <c r="C501" s="191"/>
      <c r="D501" s="191"/>
      <c r="E501" s="18"/>
      <c r="F501" s="18"/>
      <c r="G501" s="18"/>
      <c r="H501" s="18"/>
      <c r="I501" s="18"/>
      <c r="J501" s="18"/>
      <c r="K501" s="18"/>
      <c r="L501" s="18"/>
      <c r="M501" s="18"/>
      <c r="N501" s="18"/>
      <c r="O501" s="18"/>
      <c r="P501" s="18"/>
      <c r="Q501" s="18"/>
      <c r="R501" s="18"/>
      <c r="S501" s="18"/>
      <c r="T501" s="18"/>
      <c r="U501" s="18"/>
      <c r="V501" s="18"/>
      <c r="W501" s="18"/>
      <c r="X501" s="18"/>
      <c r="Y501" s="18"/>
      <c r="Z501" s="18"/>
      <c r="AA501" s="18"/>
      <c r="AB501" s="18"/>
      <c r="AC501" s="18"/>
      <c r="AD501" s="18"/>
      <c r="AE501" s="18"/>
      <c r="AF501" s="18"/>
      <c r="AG501" s="18"/>
    </row>
    <row r="502" spans="1:33" ht="16.5" customHeight="1" x14ac:dyDescent="0.3">
      <c r="A502" s="18"/>
      <c r="B502" s="18"/>
      <c r="C502" s="191"/>
      <c r="D502" s="191"/>
      <c r="E502" s="18"/>
      <c r="F502" s="18"/>
      <c r="G502" s="18"/>
      <c r="H502" s="18"/>
      <c r="I502" s="18"/>
      <c r="J502" s="18"/>
      <c r="K502" s="18"/>
      <c r="L502" s="18"/>
      <c r="M502" s="18"/>
      <c r="N502" s="18"/>
      <c r="O502" s="18"/>
      <c r="P502" s="18"/>
      <c r="Q502" s="18"/>
      <c r="R502" s="18"/>
      <c r="S502" s="18"/>
      <c r="T502" s="18"/>
      <c r="U502" s="18"/>
      <c r="V502" s="18"/>
      <c r="W502" s="18"/>
      <c r="X502" s="18"/>
      <c r="Y502" s="18"/>
      <c r="Z502" s="18"/>
      <c r="AA502" s="18"/>
      <c r="AB502" s="18"/>
      <c r="AC502" s="18"/>
      <c r="AD502" s="18"/>
      <c r="AE502" s="18"/>
      <c r="AF502" s="18"/>
      <c r="AG502" s="18"/>
    </row>
    <row r="503" spans="1:33" ht="16.5" customHeight="1" x14ac:dyDescent="0.3">
      <c r="A503" s="18"/>
      <c r="B503" s="18"/>
      <c r="C503" s="191"/>
      <c r="D503" s="191"/>
      <c r="E503" s="18"/>
      <c r="F503" s="18"/>
      <c r="G503" s="18"/>
      <c r="H503" s="18"/>
      <c r="I503" s="18"/>
      <c r="J503" s="18"/>
      <c r="K503" s="18"/>
      <c r="L503" s="18"/>
      <c r="M503" s="18"/>
      <c r="N503" s="18"/>
      <c r="O503" s="18"/>
      <c r="P503" s="18"/>
      <c r="Q503" s="18"/>
      <c r="R503" s="18"/>
      <c r="S503" s="18"/>
      <c r="T503" s="18"/>
      <c r="U503" s="18"/>
      <c r="V503" s="18"/>
      <c r="W503" s="18"/>
      <c r="X503" s="18"/>
      <c r="Y503" s="18"/>
      <c r="Z503" s="18"/>
      <c r="AA503" s="18"/>
      <c r="AB503" s="18"/>
      <c r="AC503" s="18"/>
      <c r="AD503" s="18"/>
      <c r="AE503" s="18"/>
      <c r="AF503" s="18"/>
      <c r="AG503" s="18"/>
    </row>
    <row r="504" spans="1:33" ht="16.5" customHeight="1" x14ac:dyDescent="0.3">
      <c r="A504" s="18"/>
      <c r="B504" s="18"/>
      <c r="C504" s="191"/>
      <c r="D504" s="191"/>
      <c r="E504" s="18"/>
      <c r="F504" s="18"/>
      <c r="G504" s="18"/>
      <c r="H504" s="18"/>
      <c r="I504" s="18"/>
      <c r="J504" s="18"/>
      <c r="K504" s="18"/>
      <c r="L504" s="18"/>
      <c r="M504" s="18"/>
      <c r="N504" s="18"/>
      <c r="O504" s="18"/>
      <c r="P504" s="18"/>
      <c r="Q504" s="18"/>
      <c r="R504" s="18"/>
      <c r="S504" s="18"/>
      <c r="T504" s="18"/>
      <c r="U504" s="18"/>
      <c r="V504" s="18"/>
      <c r="W504" s="18"/>
      <c r="X504" s="18"/>
      <c r="Y504" s="18"/>
      <c r="Z504" s="18"/>
      <c r="AA504" s="18"/>
      <c r="AB504" s="18"/>
      <c r="AC504" s="18"/>
      <c r="AD504" s="18"/>
      <c r="AE504" s="18"/>
      <c r="AF504" s="18"/>
      <c r="AG504" s="18"/>
    </row>
    <row r="505" spans="1:33" ht="16.5" customHeight="1" x14ac:dyDescent="0.3">
      <c r="A505" s="18"/>
      <c r="B505" s="18"/>
      <c r="C505" s="191"/>
      <c r="D505" s="191"/>
      <c r="E505" s="18"/>
      <c r="F505" s="18"/>
      <c r="G505" s="18"/>
      <c r="H505" s="18"/>
      <c r="I505" s="18"/>
      <c r="J505" s="18"/>
      <c r="K505" s="18"/>
      <c r="L505" s="18"/>
      <c r="M505" s="18"/>
      <c r="N505" s="18"/>
      <c r="O505" s="18"/>
      <c r="P505" s="18"/>
      <c r="Q505" s="18"/>
      <c r="R505" s="18"/>
      <c r="S505" s="18"/>
      <c r="T505" s="18"/>
      <c r="U505" s="18"/>
      <c r="V505" s="18"/>
      <c r="W505" s="18"/>
      <c r="X505" s="18"/>
      <c r="Y505" s="18"/>
      <c r="Z505" s="18"/>
      <c r="AA505" s="18"/>
      <c r="AB505" s="18"/>
      <c r="AC505" s="18"/>
      <c r="AD505" s="18"/>
      <c r="AE505" s="18"/>
      <c r="AF505" s="18"/>
      <c r="AG505" s="18"/>
    </row>
    <row r="506" spans="1:33" ht="16.5" customHeight="1" x14ac:dyDescent="0.3">
      <c r="A506" s="18"/>
      <c r="B506" s="18"/>
      <c r="C506" s="191"/>
      <c r="D506" s="191"/>
      <c r="E506" s="18"/>
      <c r="F506" s="18"/>
      <c r="G506" s="18"/>
      <c r="H506" s="18"/>
      <c r="I506" s="18"/>
      <c r="J506" s="18"/>
      <c r="K506" s="18"/>
      <c r="L506" s="18"/>
      <c r="M506" s="18"/>
      <c r="N506" s="18"/>
      <c r="O506" s="18"/>
      <c r="P506" s="18"/>
      <c r="Q506" s="18"/>
      <c r="R506" s="18"/>
      <c r="S506" s="18"/>
      <c r="T506" s="18"/>
      <c r="U506" s="18"/>
      <c r="V506" s="18"/>
      <c r="W506" s="18"/>
      <c r="X506" s="18"/>
      <c r="Y506" s="18"/>
      <c r="Z506" s="18"/>
      <c r="AA506" s="18"/>
      <c r="AB506" s="18"/>
      <c r="AC506" s="18"/>
      <c r="AD506" s="18"/>
      <c r="AE506" s="18"/>
      <c r="AF506" s="18"/>
      <c r="AG506" s="18"/>
    </row>
    <row r="507" spans="1:33" ht="16.5" customHeight="1" x14ac:dyDescent="0.3">
      <c r="A507" s="18"/>
      <c r="B507" s="18"/>
      <c r="C507" s="191"/>
      <c r="D507" s="191"/>
      <c r="E507" s="18"/>
      <c r="F507" s="18"/>
      <c r="G507" s="18"/>
      <c r="H507" s="18"/>
      <c r="I507" s="18"/>
      <c r="J507" s="18"/>
      <c r="K507" s="18"/>
      <c r="L507" s="18"/>
      <c r="M507" s="18"/>
      <c r="N507" s="18"/>
      <c r="O507" s="18"/>
      <c r="P507" s="18"/>
      <c r="Q507" s="18"/>
      <c r="R507" s="18"/>
      <c r="S507" s="18"/>
      <c r="T507" s="18"/>
      <c r="U507" s="18"/>
      <c r="V507" s="18"/>
      <c r="W507" s="18"/>
      <c r="X507" s="18"/>
      <c r="Y507" s="18"/>
      <c r="Z507" s="18"/>
      <c r="AA507" s="18"/>
      <c r="AB507" s="18"/>
      <c r="AC507" s="18"/>
      <c r="AD507" s="18"/>
      <c r="AE507" s="18"/>
      <c r="AF507" s="18"/>
      <c r="AG507" s="18"/>
    </row>
    <row r="508" spans="1:33" ht="16.5" customHeight="1" x14ac:dyDescent="0.3">
      <c r="A508" s="18"/>
      <c r="B508" s="18"/>
      <c r="C508" s="191"/>
      <c r="D508" s="191"/>
      <c r="E508" s="18"/>
      <c r="F508" s="18"/>
      <c r="G508" s="18"/>
      <c r="H508" s="18"/>
      <c r="I508" s="18"/>
      <c r="J508" s="18"/>
      <c r="K508" s="18"/>
      <c r="L508" s="18"/>
      <c r="M508" s="18"/>
      <c r="N508" s="18"/>
      <c r="O508" s="18"/>
      <c r="P508" s="18"/>
      <c r="Q508" s="18"/>
      <c r="R508" s="18"/>
      <c r="S508" s="18"/>
      <c r="T508" s="18"/>
      <c r="U508" s="18"/>
      <c r="V508" s="18"/>
      <c r="W508" s="18"/>
      <c r="X508" s="18"/>
      <c r="Y508" s="18"/>
      <c r="Z508" s="18"/>
      <c r="AA508" s="18"/>
      <c r="AB508" s="18"/>
      <c r="AC508" s="18"/>
      <c r="AD508" s="18"/>
      <c r="AE508" s="18"/>
      <c r="AF508" s="18"/>
      <c r="AG508" s="18"/>
    </row>
    <row r="509" spans="1:33" ht="16.5" customHeight="1" x14ac:dyDescent="0.3">
      <c r="A509" s="18"/>
      <c r="B509" s="18"/>
      <c r="C509" s="191"/>
      <c r="D509" s="191"/>
      <c r="E509" s="18"/>
      <c r="F509" s="18"/>
      <c r="G509" s="18"/>
      <c r="H509" s="18"/>
      <c r="I509" s="18"/>
      <c r="J509" s="18"/>
      <c r="K509" s="18"/>
      <c r="L509" s="18"/>
      <c r="M509" s="18"/>
      <c r="N509" s="18"/>
      <c r="O509" s="18"/>
      <c r="P509" s="18"/>
      <c r="Q509" s="18"/>
      <c r="R509" s="18"/>
      <c r="S509" s="18"/>
      <c r="T509" s="18"/>
      <c r="U509" s="18"/>
      <c r="V509" s="18"/>
      <c r="W509" s="18"/>
      <c r="X509" s="18"/>
      <c r="Y509" s="18"/>
      <c r="Z509" s="18"/>
      <c r="AA509" s="18"/>
      <c r="AB509" s="18"/>
      <c r="AC509" s="18"/>
      <c r="AD509" s="18"/>
      <c r="AE509" s="18"/>
      <c r="AF509" s="18"/>
      <c r="AG509" s="18"/>
    </row>
    <row r="510" spans="1:33" ht="16.5" customHeight="1" x14ac:dyDescent="0.3">
      <c r="A510" s="18"/>
      <c r="B510" s="18"/>
      <c r="C510" s="191"/>
      <c r="D510" s="191"/>
      <c r="E510" s="18"/>
      <c r="F510" s="18"/>
      <c r="G510" s="18"/>
      <c r="H510" s="18"/>
      <c r="I510" s="18"/>
      <c r="J510" s="18"/>
      <c r="K510" s="18"/>
      <c r="L510" s="18"/>
      <c r="M510" s="18"/>
      <c r="N510" s="18"/>
      <c r="O510" s="18"/>
      <c r="P510" s="18"/>
      <c r="Q510" s="18"/>
      <c r="R510" s="18"/>
      <c r="S510" s="18"/>
      <c r="T510" s="18"/>
      <c r="U510" s="18"/>
      <c r="V510" s="18"/>
      <c r="W510" s="18"/>
      <c r="X510" s="18"/>
      <c r="Y510" s="18"/>
      <c r="Z510" s="18"/>
      <c r="AA510" s="18"/>
      <c r="AB510" s="18"/>
      <c r="AC510" s="18"/>
      <c r="AD510" s="18"/>
      <c r="AE510" s="18"/>
      <c r="AF510" s="18"/>
      <c r="AG510" s="18"/>
    </row>
    <row r="511" spans="1:33" ht="16.5" customHeight="1" x14ac:dyDescent="0.3">
      <c r="A511" s="18"/>
      <c r="B511" s="18"/>
      <c r="C511" s="191"/>
      <c r="D511" s="191"/>
      <c r="E511" s="18"/>
      <c r="F511" s="18"/>
      <c r="G511" s="18"/>
      <c r="H511" s="18"/>
      <c r="I511" s="18"/>
      <c r="J511" s="18"/>
      <c r="K511" s="18"/>
      <c r="L511" s="18"/>
      <c r="M511" s="18"/>
      <c r="N511" s="18"/>
      <c r="O511" s="18"/>
      <c r="P511" s="18"/>
      <c r="Q511" s="18"/>
      <c r="R511" s="18"/>
      <c r="S511" s="18"/>
      <c r="T511" s="18"/>
      <c r="U511" s="18"/>
      <c r="V511" s="18"/>
      <c r="W511" s="18"/>
      <c r="X511" s="18"/>
      <c r="Y511" s="18"/>
      <c r="Z511" s="18"/>
      <c r="AA511" s="18"/>
      <c r="AB511" s="18"/>
      <c r="AC511" s="18"/>
      <c r="AD511" s="18"/>
      <c r="AE511" s="18"/>
      <c r="AF511" s="18"/>
      <c r="AG511" s="18"/>
    </row>
    <row r="512" spans="1:33" ht="16.5" customHeight="1" x14ac:dyDescent="0.3">
      <c r="A512" s="18"/>
      <c r="B512" s="18"/>
      <c r="C512" s="191"/>
      <c r="D512" s="191"/>
      <c r="E512" s="18"/>
      <c r="F512" s="18"/>
      <c r="G512" s="18"/>
      <c r="H512" s="18"/>
      <c r="I512" s="18"/>
      <c r="J512" s="18"/>
      <c r="K512" s="18"/>
      <c r="L512" s="18"/>
      <c r="M512" s="18"/>
      <c r="N512" s="18"/>
      <c r="O512" s="18"/>
      <c r="P512" s="18"/>
      <c r="Q512" s="18"/>
      <c r="R512" s="18"/>
      <c r="S512" s="18"/>
      <c r="T512" s="18"/>
      <c r="U512" s="18"/>
      <c r="V512" s="18"/>
      <c r="W512" s="18"/>
      <c r="X512" s="18"/>
      <c r="Y512" s="18"/>
      <c r="Z512" s="18"/>
      <c r="AA512" s="18"/>
      <c r="AB512" s="18"/>
      <c r="AC512" s="18"/>
      <c r="AD512" s="18"/>
      <c r="AE512" s="18"/>
      <c r="AF512" s="18"/>
      <c r="AG512" s="18"/>
    </row>
    <row r="513" spans="1:33" ht="16.5" customHeight="1" x14ac:dyDescent="0.3">
      <c r="A513" s="18"/>
      <c r="B513" s="18"/>
      <c r="C513" s="191"/>
      <c r="D513" s="191"/>
      <c r="E513" s="18"/>
      <c r="F513" s="18"/>
      <c r="G513" s="18"/>
      <c r="H513" s="18"/>
      <c r="I513" s="18"/>
      <c r="J513" s="18"/>
      <c r="K513" s="18"/>
      <c r="L513" s="18"/>
      <c r="M513" s="18"/>
      <c r="N513" s="18"/>
      <c r="O513" s="18"/>
      <c r="P513" s="18"/>
      <c r="Q513" s="18"/>
      <c r="R513" s="18"/>
      <c r="S513" s="18"/>
      <c r="T513" s="18"/>
      <c r="U513" s="18"/>
      <c r="V513" s="18"/>
      <c r="W513" s="18"/>
      <c r="X513" s="18"/>
      <c r="Y513" s="18"/>
      <c r="Z513" s="18"/>
      <c r="AA513" s="18"/>
      <c r="AB513" s="18"/>
      <c r="AC513" s="18"/>
      <c r="AD513" s="18"/>
      <c r="AE513" s="18"/>
      <c r="AF513" s="18"/>
      <c r="AG513" s="18"/>
    </row>
    <row r="514" spans="1:33" ht="16.5" customHeight="1" x14ac:dyDescent="0.3">
      <c r="A514" s="18"/>
      <c r="B514" s="18"/>
      <c r="C514" s="191"/>
      <c r="D514" s="191"/>
      <c r="E514" s="18"/>
      <c r="F514" s="18"/>
      <c r="G514" s="18"/>
      <c r="H514" s="18"/>
      <c r="I514" s="18"/>
      <c r="J514" s="18"/>
      <c r="K514" s="18"/>
      <c r="L514" s="18"/>
      <c r="M514" s="18"/>
      <c r="N514" s="18"/>
      <c r="O514" s="18"/>
      <c r="P514" s="18"/>
      <c r="Q514" s="18"/>
      <c r="R514" s="18"/>
      <c r="S514" s="18"/>
      <c r="T514" s="18"/>
      <c r="U514" s="18"/>
      <c r="V514" s="18"/>
      <c r="W514" s="18"/>
      <c r="X514" s="18"/>
      <c r="Y514" s="18"/>
      <c r="Z514" s="18"/>
      <c r="AA514" s="18"/>
      <c r="AB514" s="18"/>
      <c r="AC514" s="18"/>
      <c r="AD514" s="18"/>
      <c r="AE514" s="18"/>
      <c r="AF514" s="18"/>
      <c r="AG514" s="18"/>
    </row>
    <row r="515" spans="1:33" ht="16.5" customHeight="1" x14ac:dyDescent="0.3">
      <c r="A515" s="18"/>
      <c r="B515" s="18"/>
      <c r="C515" s="191"/>
      <c r="D515" s="191"/>
      <c r="E515" s="18"/>
      <c r="F515" s="18"/>
      <c r="G515" s="18"/>
      <c r="H515" s="18"/>
      <c r="I515" s="18"/>
      <c r="J515" s="18"/>
      <c r="K515" s="18"/>
      <c r="L515" s="18"/>
      <c r="M515" s="18"/>
      <c r="N515" s="18"/>
      <c r="O515" s="18"/>
      <c r="P515" s="18"/>
      <c r="Q515" s="18"/>
      <c r="R515" s="18"/>
      <c r="S515" s="18"/>
      <c r="T515" s="18"/>
      <c r="U515" s="18"/>
      <c r="V515" s="18"/>
      <c r="W515" s="18"/>
      <c r="X515" s="18"/>
      <c r="Y515" s="18"/>
      <c r="Z515" s="18"/>
      <c r="AA515" s="18"/>
      <c r="AB515" s="18"/>
      <c r="AC515" s="18"/>
      <c r="AD515" s="18"/>
      <c r="AE515" s="18"/>
      <c r="AF515" s="18"/>
      <c r="AG515" s="18"/>
    </row>
    <row r="516" spans="1:33" ht="16.5" customHeight="1" x14ac:dyDescent="0.3">
      <c r="A516" s="18"/>
      <c r="B516" s="18"/>
      <c r="C516" s="191"/>
      <c r="D516" s="191"/>
      <c r="E516" s="18"/>
      <c r="F516" s="18"/>
      <c r="G516" s="18"/>
      <c r="H516" s="18"/>
      <c r="I516" s="18"/>
      <c r="J516" s="18"/>
      <c r="K516" s="18"/>
      <c r="L516" s="18"/>
      <c r="M516" s="18"/>
      <c r="N516" s="18"/>
      <c r="O516" s="18"/>
      <c r="P516" s="18"/>
      <c r="Q516" s="18"/>
      <c r="R516" s="18"/>
      <c r="S516" s="18"/>
      <c r="T516" s="18"/>
      <c r="U516" s="18"/>
      <c r="V516" s="18"/>
      <c r="W516" s="18"/>
      <c r="X516" s="18"/>
      <c r="Y516" s="18"/>
      <c r="Z516" s="18"/>
      <c r="AA516" s="18"/>
      <c r="AB516" s="18"/>
      <c r="AC516" s="18"/>
      <c r="AD516" s="18"/>
      <c r="AE516" s="18"/>
      <c r="AF516" s="18"/>
      <c r="AG516" s="18"/>
    </row>
    <row r="517" spans="1:33" ht="16.5" customHeight="1" x14ac:dyDescent="0.3">
      <c r="A517" s="18"/>
      <c r="B517" s="18"/>
      <c r="C517" s="191"/>
      <c r="D517" s="191"/>
      <c r="E517" s="18"/>
      <c r="F517" s="18"/>
      <c r="G517" s="18"/>
      <c r="H517" s="18"/>
      <c r="I517" s="18"/>
      <c r="J517" s="18"/>
      <c r="K517" s="18"/>
      <c r="L517" s="18"/>
      <c r="M517" s="18"/>
      <c r="N517" s="18"/>
      <c r="O517" s="18"/>
      <c r="P517" s="18"/>
      <c r="Q517" s="18"/>
      <c r="R517" s="18"/>
      <c r="S517" s="18"/>
      <c r="T517" s="18"/>
      <c r="U517" s="18"/>
      <c r="V517" s="18"/>
      <c r="W517" s="18"/>
      <c r="X517" s="18"/>
      <c r="Y517" s="18"/>
      <c r="Z517" s="18"/>
      <c r="AA517" s="18"/>
      <c r="AB517" s="18"/>
      <c r="AC517" s="18"/>
      <c r="AD517" s="18"/>
      <c r="AE517" s="18"/>
      <c r="AF517" s="18"/>
      <c r="AG517" s="18"/>
    </row>
    <row r="518" spans="1:33" ht="16.5" customHeight="1" x14ac:dyDescent="0.3">
      <c r="A518" s="18"/>
      <c r="B518" s="18"/>
      <c r="C518" s="191"/>
      <c r="D518" s="191"/>
      <c r="E518" s="18"/>
      <c r="F518" s="18"/>
      <c r="G518" s="18"/>
      <c r="H518" s="18"/>
      <c r="I518" s="18"/>
      <c r="J518" s="18"/>
      <c r="K518" s="18"/>
      <c r="L518" s="18"/>
      <c r="M518" s="18"/>
      <c r="N518" s="18"/>
      <c r="O518" s="18"/>
      <c r="P518" s="18"/>
      <c r="Q518" s="18"/>
      <c r="R518" s="18"/>
      <c r="S518" s="18"/>
      <c r="T518" s="18"/>
      <c r="U518" s="18"/>
      <c r="V518" s="18"/>
      <c r="W518" s="18"/>
      <c r="X518" s="18"/>
      <c r="Y518" s="18"/>
      <c r="Z518" s="18"/>
      <c r="AA518" s="18"/>
      <c r="AB518" s="18"/>
      <c r="AC518" s="18"/>
      <c r="AD518" s="18"/>
      <c r="AE518" s="18"/>
      <c r="AF518" s="18"/>
      <c r="AG518" s="18"/>
    </row>
    <row r="519" spans="1:33" ht="16.5" customHeight="1" x14ac:dyDescent="0.3">
      <c r="A519" s="18"/>
      <c r="B519" s="18"/>
      <c r="C519" s="191"/>
      <c r="D519" s="191"/>
      <c r="E519" s="18"/>
      <c r="F519" s="18"/>
      <c r="G519" s="18"/>
      <c r="H519" s="18"/>
      <c r="I519" s="18"/>
      <c r="J519" s="18"/>
      <c r="K519" s="18"/>
      <c r="L519" s="18"/>
      <c r="M519" s="18"/>
      <c r="N519" s="18"/>
      <c r="O519" s="18"/>
      <c r="P519" s="18"/>
      <c r="Q519" s="18"/>
      <c r="R519" s="18"/>
      <c r="S519" s="18"/>
      <c r="T519" s="18"/>
      <c r="U519" s="18"/>
      <c r="V519" s="18"/>
      <c r="W519" s="18"/>
      <c r="X519" s="18"/>
      <c r="Y519" s="18"/>
      <c r="Z519" s="18"/>
      <c r="AA519" s="18"/>
      <c r="AB519" s="18"/>
      <c r="AC519" s="18"/>
      <c r="AD519" s="18"/>
      <c r="AE519" s="18"/>
      <c r="AF519" s="18"/>
      <c r="AG519" s="18"/>
    </row>
    <row r="520" spans="1:33" ht="16.5" customHeight="1" x14ac:dyDescent="0.3">
      <c r="A520" s="18"/>
      <c r="B520" s="18"/>
      <c r="C520" s="191"/>
      <c r="D520" s="191"/>
      <c r="E520" s="18"/>
      <c r="F520" s="18"/>
      <c r="G520" s="18"/>
      <c r="H520" s="18"/>
      <c r="I520" s="18"/>
      <c r="J520" s="18"/>
      <c r="K520" s="18"/>
      <c r="L520" s="18"/>
      <c r="M520" s="18"/>
      <c r="N520" s="18"/>
      <c r="O520" s="18"/>
      <c r="P520" s="18"/>
      <c r="Q520" s="18"/>
      <c r="R520" s="18"/>
      <c r="S520" s="18"/>
      <c r="T520" s="18"/>
      <c r="U520" s="18"/>
      <c r="V520" s="18"/>
      <c r="W520" s="18"/>
      <c r="X520" s="18"/>
      <c r="Y520" s="18"/>
      <c r="Z520" s="18"/>
      <c r="AA520" s="18"/>
      <c r="AB520" s="18"/>
      <c r="AC520" s="18"/>
      <c r="AD520" s="18"/>
      <c r="AE520" s="18"/>
      <c r="AF520" s="18"/>
      <c r="AG520" s="18"/>
    </row>
    <row r="521" spans="1:33" ht="16.5" customHeight="1" x14ac:dyDescent="0.3">
      <c r="A521" s="18"/>
      <c r="B521" s="18"/>
      <c r="C521" s="191"/>
      <c r="D521" s="191"/>
      <c r="E521" s="18"/>
      <c r="F521" s="18"/>
      <c r="G521" s="18"/>
      <c r="H521" s="18"/>
      <c r="I521" s="18"/>
      <c r="J521" s="18"/>
      <c r="K521" s="18"/>
      <c r="L521" s="18"/>
      <c r="M521" s="18"/>
      <c r="N521" s="18"/>
      <c r="O521" s="18"/>
      <c r="P521" s="18"/>
      <c r="Q521" s="18"/>
      <c r="R521" s="18"/>
      <c r="S521" s="18"/>
      <c r="T521" s="18"/>
      <c r="U521" s="18"/>
      <c r="V521" s="18"/>
      <c r="W521" s="18"/>
      <c r="X521" s="18"/>
      <c r="Y521" s="18"/>
      <c r="Z521" s="18"/>
      <c r="AA521" s="18"/>
      <c r="AB521" s="18"/>
      <c r="AC521" s="18"/>
      <c r="AD521" s="18"/>
      <c r="AE521" s="18"/>
      <c r="AF521" s="18"/>
      <c r="AG521" s="18"/>
    </row>
    <row r="522" spans="1:33" ht="16.5" customHeight="1" x14ac:dyDescent="0.3">
      <c r="A522" s="18"/>
      <c r="B522" s="18"/>
      <c r="C522" s="191"/>
      <c r="D522" s="191"/>
      <c r="E522" s="18"/>
      <c r="F522" s="18"/>
      <c r="G522" s="18"/>
      <c r="H522" s="18"/>
      <c r="I522" s="18"/>
      <c r="J522" s="18"/>
      <c r="K522" s="18"/>
      <c r="L522" s="18"/>
      <c r="M522" s="18"/>
      <c r="N522" s="18"/>
      <c r="O522" s="18"/>
      <c r="P522" s="18"/>
      <c r="Q522" s="18"/>
      <c r="R522" s="18"/>
      <c r="S522" s="18"/>
      <c r="T522" s="18"/>
      <c r="U522" s="18"/>
      <c r="V522" s="18"/>
      <c r="W522" s="18"/>
      <c r="X522" s="18"/>
      <c r="Y522" s="18"/>
      <c r="Z522" s="18"/>
      <c r="AA522" s="18"/>
      <c r="AB522" s="18"/>
      <c r="AC522" s="18"/>
      <c r="AD522" s="18"/>
      <c r="AE522" s="18"/>
      <c r="AF522" s="18"/>
      <c r="AG522" s="18"/>
    </row>
    <row r="523" spans="1:33" ht="16.5" customHeight="1" x14ac:dyDescent="0.3">
      <c r="A523" s="18"/>
      <c r="B523" s="18"/>
      <c r="C523" s="191"/>
      <c r="D523" s="191"/>
      <c r="E523" s="18"/>
      <c r="F523" s="18"/>
      <c r="G523" s="18"/>
      <c r="H523" s="18"/>
      <c r="I523" s="18"/>
      <c r="J523" s="18"/>
      <c r="K523" s="18"/>
      <c r="L523" s="18"/>
      <c r="M523" s="18"/>
      <c r="N523" s="18"/>
      <c r="O523" s="18"/>
      <c r="P523" s="18"/>
      <c r="Q523" s="18"/>
      <c r="R523" s="18"/>
      <c r="S523" s="18"/>
      <c r="T523" s="18"/>
      <c r="U523" s="18"/>
      <c r="V523" s="18"/>
      <c r="W523" s="18"/>
      <c r="X523" s="18"/>
      <c r="Y523" s="18"/>
      <c r="Z523" s="18"/>
      <c r="AA523" s="18"/>
      <c r="AB523" s="18"/>
      <c r="AC523" s="18"/>
      <c r="AD523" s="18"/>
      <c r="AE523" s="18"/>
      <c r="AF523" s="18"/>
      <c r="AG523" s="18"/>
    </row>
    <row r="524" spans="1:33" ht="16.5" customHeight="1" x14ac:dyDescent="0.3">
      <c r="A524" s="18"/>
      <c r="B524" s="18"/>
      <c r="C524" s="191"/>
      <c r="D524" s="191"/>
      <c r="E524" s="18"/>
      <c r="F524" s="18"/>
      <c r="G524" s="18"/>
      <c r="H524" s="18"/>
      <c r="I524" s="18"/>
      <c r="J524" s="18"/>
      <c r="K524" s="18"/>
      <c r="L524" s="18"/>
      <c r="M524" s="18"/>
      <c r="N524" s="18"/>
      <c r="O524" s="18"/>
      <c r="P524" s="18"/>
      <c r="Q524" s="18"/>
      <c r="R524" s="18"/>
      <c r="S524" s="18"/>
      <c r="T524" s="18"/>
      <c r="U524" s="18"/>
      <c r="V524" s="18"/>
      <c r="W524" s="18"/>
      <c r="X524" s="18"/>
      <c r="Y524" s="18"/>
      <c r="Z524" s="18"/>
      <c r="AA524" s="18"/>
      <c r="AB524" s="18"/>
      <c r="AC524" s="18"/>
      <c r="AD524" s="18"/>
      <c r="AE524" s="18"/>
      <c r="AF524" s="18"/>
      <c r="AG524" s="18"/>
    </row>
    <row r="525" spans="1:33" ht="16.5" customHeight="1" x14ac:dyDescent="0.3">
      <c r="A525" s="18"/>
      <c r="B525" s="18"/>
      <c r="C525" s="191"/>
      <c r="D525" s="191"/>
      <c r="E525" s="18"/>
      <c r="F525" s="18"/>
      <c r="G525" s="18"/>
      <c r="H525" s="18"/>
      <c r="I525" s="18"/>
      <c r="J525" s="18"/>
      <c r="K525" s="18"/>
      <c r="L525" s="18"/>
      <c r="M525" s="18"/>
      <c r="N525" s="18"/>
      <c r="O525" s="18"/>
      <c r="P525" s="18"/>
      <c r="Q525" s="18"/>
      <c r="R525" s="18"/>
      <c r="S525" s="18"/>
      <c r="T525" s="18"/>
      <c r="U525" s="18"/>
      <c r="V525" s="18"/>
      <c r="W525" s="18"/>
      <c r="X525" s="18"/>
      <c r="Y525" s="18"/>
      <c r="Z525" s="18"/>
      <c r="AA525" s="18"/>
      <c r="AB525" s="18"/>
      <c r="AC525" s="18"/>
      <c r="AD525" s="18"/>
      <c r="AE525" s="18"/>
      <c r="AF525" s="18"/>
      <c r="AG525" s="18"/>
    </row>
    <row r="526" spans="1:33" ht="16.5" customHeight="1" x14ac:dyDescent="0.3">
      <c r="A526" s="18"/>
      <c r="B526" s="18"/>
      <c r="C526" s="191"/>
      <c r="D526" s="191"/>
      <c r="E526" s="18"/>
      <c r="F526" s="18"/>
      <c r="G526" s="18"/>
      <c r="H526" s="18"/>
      <c r="I526" s="18"/>
      <c r="J526" s="18"/>
      <c r="K526" s="18"/>
      <c r="L526" s="18"/>
      <c r="M526" s="18"/>
      <c r="N526" s="18"/>
      <c r="O526" s="18"/>
      <c r="P526" s="18"/>
      <c r="Q526" s="18"/>
      <c r="R526" s="18"/>
      <c r="S526" s="18"/>
      <c r="T526" s="18"/>
      <c r="U526" s="18"/>
      <c r="V526" s="18"/>
      <c r="W526" s="18"/>
      <c r="X526" s="18"/>
      <c r="Y526" s="18"/>
      <c r="Z526" s="18"/>
      <c r="AA526" s="18"/>
      <c r="AB526" s="18"/>
      <c r="AC526" s="18"/>
      <c r="AD526" s="18"/>
      <c r="AE526" s="18"/>
      <c r="AF526" s="18"/>
      <c r="AG526" s="18"/>
    </row>
    <row r="527" spans="1:33" ht="16.5" customHeight="1" x14ac:dyDescent="0.3">
      <c r="A527" s="18"/>
      <c r="B527" s="18"/>
      <c r="C527" s="191"/>
      <c r="D527" s="191"/>
      <c r="E527" s="18"/>
      <c r="F527" s="18"/>
      <c r="G527" s="18"/>
      <c r="H527" s="18"/>
      <c r="I527" s="18"/>
      <c r="J527" s="18"/>
      <c r="K527" s="18"/>
      <c r="L527" s="18"/>
      <c r="M527" s="18"/>
      <c r="N527" s="18"/>
      <c r="O527" s="18"/>
      <c r="P527" s="18"/>
      <c r="Q527" s="18"/>
      <c r="R527" s="18"/>
      <c r="S527" s="18"/>
      <c r="T527" s="18"/>
      <c r="U527" s="18"/>
      <c r="V527" s="18"/>
      <c r="W527" s="18"/>
      <c r="X527" s="18"/>
      <c r="Y527" s="18"/>
      <c r="Z527" s="18"/>
      <c r="AA527" s="18"/>
      <c r="AB527" s="18"/>
      <c r="AC527" s="18"/>
      <c r="AD527" s="18"/>
      <c r="AE527" s="18"/>
      <c r="AF527" s="18"/>
      <c r="AG527" s="18"/>
    </row>
    <row r="528" spans="1:33" ht="16.5" customHeight="1" x14ac:dyDescent="0.3">
      <c r="A528" s="18"/>
      <c r="B528" s="18"/>
      <c r="C528" s="191"/>
      <c r="D528" s="191"/>
      <c r="E528" s="18"/>
      <c r="F528" s="18"/>
      <c r="G528" s="18"/>
      <c r="H528" s="18"/>
      <c r="I528" s="18"/>
      <c r="J528" s="18"/>
      <c r="K528" s="18"/>
      <c r="L528" s="18"/>
      <c r="M528" s="18"/>
      <c r="N528" s="18"/>
      <c r="O528" s="18"/>
      <c r="P528" s="18"/>
      <c r="Q528" s="18"/>
      <c r="R528" s="18"/>
      <c r="S528" s="18"/>
      <c r="T528" s="18"/>
      <c r="U528" s="18"/>
      <c r="V528" s="18"/>
      <c r="W528" s="18"/>
      <c r="X528" s="18"/>
      <c r="Y528" s="18"/>
      <c r="Z528" s="18"/>
      <c r="AA528" s="18"/>
      <c r="AB528" s="18"/>
      <c r="AC528" s="18"/>
      <c r="AD528" s="18"/>
      <c r="AE528" s="18"/>
      <c r="AF528" s="18"/>
      <c r="AG528" s="18"/>
    </row>
    <row r="529" spans="1:33" ht="16.5" customHeight="1" x14ac:dyDescent="0.3">
      <c r="A529" s="18"/>
      <c r="B529" s="18"/>
      <c r="C529" s="191"/>
      <c r="D529" s="191"/>
      <c r="E529" s="18"/>
      <c r="F529" s="18"/>
      <c r="G529" s="18"/>
      <c r="H529" s="18"/>
      <c r="I529" s="18"/>
      <c r="J529" s="18"/>
      <c r="K529" s="18"/>
      <c r="L529" s="18"/>
      <c r="M529" s="18"/>
      <c r="N529" s="18"/>
      <c r="O529" s="18"/>
      <c r="P529" s="18"/>
      <c r="Q529" s="18"/>
      <c r="R529" s="18"/>
      <c r="S529" s="18"/>
      <c r="T529" s="18"/>
      <c r="U529" s="18"/>
      <c r="V529" s="18"/>
      <c r="W529" s="18"/>
      <c r="X529" s="18"/>
      <c r="Y529" s="18"/>
      <c r="Z529" s="18"/>
      <c r="AA529" s="18"/>
      <c r="AB529" s="18"/>
      <c r="AC529" s="18"/>
      <c r="AD529" s="18"/>
      <c r="AE529" s="18"/>
      <c r="AF529" s="18"/>
      <c r="AG529" s="18"/>
    </row>
    <row r="530" spans="1:33" ht="16.5" customHeight="1" x14ac:dyDescent="0.3">
      <c r="A530" s="18"/>
      <c r="B530" s="18"/>
      <c r="C530" s="191"/>
      <c r="D530" s="191"/>
      <c r="E530" s="18"/>
      <c r="F530" s="18"/>
      <c r="G530" s="18"/>
      <c r="H530" s="18"/>
      <c r="I530" s="18"/>
      <c r="J530" s="18"/>
      <c r="K530" s="18"/>
      <c r="L530" s="18"/>
      <c r="M530" s="18"/>
      <c r="N530" s="18"/>
      <c r="O530" s="18"/>
      <c r="P530" s="18"/>
      <c r="Q530" s="18"/>
      <c r="R530" s="18"/>
      <c r="S530" s="18"/>
      <c r="T530" s="18"/>
      <c r="U530" s="18"/>
      <c r="V530" s="18"/>
      <c r="W530" s="18"/>
      <c r="X530" s="18"/>
      <c r="Y530" s="18"/>
      <c r="Z530" s="18"/>
      <c r="AA530" s="18"/>
      <c r="AB530" s="18"/>
      <c r="AC530" s="18"/>
      <c r="AD530" s="18"/>
      <c r="AE530" s="18"/>
      <c r="AF530" s="18"/>
      <c r="AG530" s="18"/>
    </row>
    <row r="531" spans="1:33" ht="16.5" customHeight="1" x14ac:dyDescent="0.3">
      <c r="A531" s="18"/>
      <c r="B531" s="18"/>
      <c r="C531" s="191"/>
      <c r="D531" s="191"/>
      <c r="E531" s="18"/>
      <c r="F531" s="18"/>
      <c r="G531" s="18"/>
      <c r="H531" s="18"/>
      <c r="I531" s="18"/>
      <c r="J531" s="18"/>
      <c r="K531" s="18"/>
      <c r="L531" s="18"/>
      <c r="M531" s="18"/>
      <c r="N531" s="18"/>
      <c r="O531" s="18"/>
      <c r="P531" s="18"/>
      <c r="Q531" s="18"/>
      <c r="R531" s="18"/>
      <c r="S531" s="18"/>
      <c r="T531" s="18"/>
      <c r="U531" s="18"/>
      <c r="V531" s="18"/>
      <c r="W531" s="18"/>
      <c r="X531" s="18"/>
      <c r="Y531" s="18"/>
      <c r="Z531" s="18"/>
      <c r="AA531" s="18"/>
      <c r="AB531" s="18"/>
      <c r="AC531" s="18"/>
      <c r="AD531" s="18"/>
      <c r="AE531" s="18"/>
      <c r="AF531" s="18"/>
      <c r="AG531" s="18"/>
    </row>
    <row r="532" spans="1:33" ht="16.5" customHeight="1" x14ac:dyDescent="0.3">
      <c r="A532" s="18"/>
      <c r="B532" s="18"/>
      <c r="C532" s="191"/>
      <c r="D532" s="191"/>
      <c r="E532" s="18"/>
      <c r="F532" s="18"/>
      <c r="G532" s="18"/>
      <c r="H532" s="18"/>
      <c r="I532" s="18"/>
      <c r="J532" s="18"/>
      <c r="K532" s="18"/>
      <c r="L532" s="18"/>
      <c r="M532" s="18"/>
      <c r="N532" s="18"/>
      <c r="O532" s="18"/>
      <c r="P532" s="18"/>
      <c r="Q532" s="18"/>
      <c r="R532" s="18"/>
      <c r="S532" s="18"/>
      <c r="T532" s="18"/>
      <c r="U532" s="18"/>
      <c r="V532" s="18"/>
      <c r="W532" s="18"/>
      <c r="X532" s="18"/>
      <c r="Y532" s="18"/>
      <c r="Z532" s="18"/>
      <c r="AA532" s="18"/>
      <c r="AB532" s="18"/>
      <c r="AC532" s="18"/>
      <c r="AD532" s="18"/>
      <c r="AE532" s="18"/>
      <c r="AF532" s="18"/>
      <c r="AG532" s="18"/>
    </row>
    <row r="533" spans="1:33" ht="16.5" customHeight="1" x14ac:dyDescent="0.3">
      <c r="A533" s="18"/>
      <c r="B533" s="18"/>
      <c r="C533" s="191"/>
      <c r="D533" s="191"/>
      <c r="E533" s="18"/>
      <c r="F533" s="18"/>
      <c r="G533" s="18"/>
      <c r="H533" s="18"/>
      <c r="I533" s="18"/>
      <c r="J533" s="18"/>
      <c r="K533" s="18"/>
      <c r="L533" s="18"/>
      <c r="M533" s="18"/>
      <c r="N533" s="18"/>
      <c r="O533" s="18"/>
      <c r="P533" s="18"/>
      <c r="Q533" s="18"/>
      <c r="R533" s="18"/>
      <c r="S533" s="18"/>
      <c r="T533" s="18"/>
      <c r="U533" s="18"/>
      <c r="V533" s="18"/>
      <c r="W533" s="18"/>
      <c r="X533" s="18"/>
      <c r="Y533" s="18"/>
      <c r="Z533" s="18"/>
      <c r="AA533" s="18"/>
      <c r="AB533" s="18"/>
      <c r="AC533" s="18"/>
      <c r="AD533" s="18"/>
      <c r="AE533" s="18"/>
      <c r="AF533" s="18"/>
      <c r="AG533" s="18"/>
    </row>
    <row r="534" spans="1:33" ht="16.5" customHeight="1" x14ac:dyDescent="0.3">
      <c r="A534" s="18"/>
      <c r="B534" s="18"/>
      <c r="C534" s="191"/>
      <c r="D534" s="191"/>
      <c r="E534" s="18"/>
      <c r="F534" s="18"/>
      <c r="G534" s="18"/>
      <c r="H534" s="18"/>
      <c r="I534" s="18"/>
      <c r="J534" s="18"/>
      <c r="K534" s="18"/>
      <c r="L534" s="18"/>
      <c r="M534" s="18"/>
      <c r="N534" s="18"/>
      <c r="O534" s="18"/>
      <c r="P534" s="18"/>
      <c r="Q534" s="18"/>
      <c r="R534" s="18"/>
      <c r="S534" s="18"/>
      <c r="T534" s="18"/>
      <c r="U534" s="18"/>
      <c r="V534" s="18"/>
      <c r="W534" s="18"/>
      <c r="X534" s="18"/>
      <c r="Y534" s="18"/>
      <c r="Z534" s="18"/>
      <c r="AA534" s="18"/>
      <c r="AB534" s="18"/>
      <c r="AC534" s="18"/>
      <c r="AD534" s="18"/>
      <c r="AE534" s="18"/>
      <c r="AF534" s="18"/>
      <c r="AG534" s="18"/>
    </row>
    <row r="535" spans="1:33" ht="16.5" customHeight="1" x14ac:dyDescent="0.3">
      <c r="A535" s="18"/>
      <c r="B535" s="18"/>
      <c r="C535" s="191"/>
      <c r="D535" s="191"/>
      <c r="E535" s="18"/>
      <c r="F535" s="18"/>
      <c r="G535" s="18"/>
      <c r="H535" s="18"/>
      <c r="I535" s="18"/>
      <c r="J535" s="18"/>
      <c r="K535" s="18"/>
      <c r="L535" s="18"/>
      <c r="M535" s="18"/>
      <c r="N535" s="18"/>
      <c r="O535" s="18"/>
      <c r="P535" s="18"/>
      <c r="Q535" s="18"/>
      <c r="R535" s="18"/>
      <c r="S535" s="18"/>
      <c r="T535" s="18"/>
      <c r="U535" s="18"/>
      <c r="V535" s="18"/>
      <c r="W535" s="18"/>
      <c r="X535" s="18"/>
      <c r="Y535" s="18"/>
      <c r="Z535" s="18"/>
      <c r="AA535" s="18"/>
      <c r="AB535" s="18"/>
      <c r="AC535" s="18"/>
      <c r="AD535" s="18"/>
      <c r="AE535" s="18"/>
      <c r="AF535" s="18"/>
      <c r="AG535" s="18"/>
    </row>
    <row r="536" spans="1:33" ht="16.5" customHeight="1" x14ac:dyDescent="0.3">
      <c r="A536" s="18"/>
      <c r="B536" s="18"/>
      <c r="C536" s="191"/>
      <c r="D536" s="191"/>
      <c r="E536" s="18"/>
      <c r="F536" s="18"/>
      <c r="G536" s="18"/>
      <c r="H536" s="18"/>
      <c r="I536" s="18"/>
      <c r="J536" s="18"/>
      <c r="K536" s="18"/>
      <c r="L536" s="18"/>
      <c r="M536" s="18"/>
      <c r="N536" s="18"/>
      <c r="O536" s="18"/>
      <c r="P536" s="18"/>
      <c r="Q536" s="18"/>
      <c r="R536" s="18"/>
      <c r="S536" s="18"/>
      <c r="T536" s="18"/>
      <c r="U536" s="18"/>
      <c r="V536" s="18"/>
      <c r="W536" s="18"/>
      <c r="X536" s="18"/>
      <c r="Y536" s="18"/>
      <c r="Z536" s="18"/>
      <c r="AA536" s="18"/>
      <c r="AB536" s="18"/>
      <c r="AC536" s="18"/>
      <c r="AD536" s="18"/>
      <c r="AE536" s="18"/>
      <c r="AF536" s="18"/>
      <c r="AG536" s="18"/>
    </row>
    <row r="537" spans="1:33" ht="16.5" customHeight="1" x14ac:dyDescent="0.3">
      <c r="A537" s="18"/>
      <c r="B537" s="18"/>
      <c r="C537" s="191"/>
      <c r="D537" s="191"/>
      <c r="E537" s="18"/>
      <c r="F537" s="18"/>
      <c r="G537" s="18"/>
      <c r="H537" s="18"/>
      <c r="I537" s="18"/>
      <c r="J537" s="18"/>
      <c r="K537" s="18"/>
      <c r="L537" s="18"/>
      <c r="M537" s="18"/>
      <c r="N537" s="18"/>
      <c r="O537" s="18"/>
      <c r="P537" s="18"/>
      <c r="Q537" s="18"/>
      <c r="R537" s="18"/>
      <c r="S537" s="18"/>
      <c r="T537" s="18"/>
      <c r="U537" s="18"/>
      <c r="V537" s="18"/>
      <c r="W537" s="18"/>
      <c r="X537" s="18"/>
      <c r="Y537" s="18"/>
      <c r="Z537" s="18"/>
      <c r="AA537" s="18"/>
      <c r="AB537" s="18"/>
      <c r="AC537" s="18"/>
      <c r="AD537" s="18"/>
      <c r="AE537" s="18"/>
      <c r="AF537" s="18"/>
      <c r="AG537" s="18"/>
    </row>
    <row r="538" spans="1:33" ht="16.5" customHeight="1" x14ac:dyDescent="0.3">
      <c r="A538" s="18"/>
      <c r="B538" s="18"/>
      <c r="C538" s="191"/>
      <c r="D538" s="191"/>
      <c r="E538" s="18"/>
      <c r="F538" s="18"/>
      <c r="G538" s="18"/>
      <c r="H538" s="18"/>
      <c r="I538" s="18"/>
      <c r="J538" s="18"/>
      <c r="K538" s="18"/>
      <c r="L538" s="18"/>
      <c r="M538" s="18"/>
      <c r="N538" s="18"/>
      <c r="O538" s="18"/>
      <c r="P538" s="18"/>
      <c r="Q538" s="18"/>
      <c r="R538" s="18"/>
      <c r="S538" s="18"/>
      <c r="T538" s="18"/>
      <c r="U538" s="18"/>
      <c r="V538" s="18"/>
      <c r="W538" s="18"/>
      <c r="X538" s="18"/>
      <c r="Y538" s="18"/>
      <c r="Z538" s="18"/>
      <c r="AA538" s="18"/>
      <c r="AB538" s="18"/>
      <c r="AC538" s="18"/>
      <c r="AD538" s="18"/>
      <c r="AE538" s="18"/>
      <c r="AF538" s="18"/>
      <c r="AG538" s="18"/>
    </row>
    <row r="539" spans="1:33" ht="16.5" customHeight="1" x14ac:dyDescent="0.3">
      <c r="A539" s="18"/>
      <c r="B539" s="18"/>
      <c r="C539" s="191"/>
      <c r="D539" s="191"/>
      <c r="E539" s="18"/>
      <c r="F539" s="18"/>
      <c r="G539" s="18"/>
      <c r="H539" s="18"/>
      <c r="I539" s="18"/>
      <c r="J539" s="18"/>
      <c r="K539" s="18"/>
      <c r="L539" s="18"/>
      <c r="M539" s="18"/>
      <c r="N539" s="18"/>
      <c r="O539" s="18"/>
      <c r="P539" s="18"/>
      <c r="Q539" s="18"/>
      <c r="R539" s="18"/>
      <c r="S539" s="18"/>
      <c r="T539" s="18"/>
      <c r="U539" s="18"/>
      <c r="V539" s="18"/>
      <c r="W539" s="18"/>
      <c r="X539" s="18"/>
      <c r="Y539" s="18"/>
      <c r="Z539" s="18"/>
      <c r="AA539" s="18"/>
      <c r="AB539" s="18"/>
      <c r="AC539" s="18"/>
      <c r="AD539" s="18"/>
      <c r="AE539" s="18"/>
      <c r="AF539" s="18"/>
      <c r="AG539" s="18"/>
    </row>
    <row r="540" spans="1:33" ht="16.5" customHeight="1" x14ac:dyDescent="0.3">
      <c r="A540" s="18"/>
      <c r="B540" s="18"/>
      <c r="C540" s="191"/>
      <c r="D540" s="191"/>
      <c r="E540" s="18"/>
      <c r="F540" s="18"/>
      <c r="G540" s="18"/>
      <c r="H540" s="18"/>
      <c r="I540" s="18"/>
      <c r="J540" s="18"/>
      <c r="K540" s="18"/>
      <c r="L540" s="18"/>
      <c r="M540" s="18"/>
      <c r="N540" s="18"/>
      <c r="O540" s="18"/>
      <c r="P540" s="18"/>
      <c r="Q540" s="18"/>
      <c r="R540" s="18"/>
      <c r="S540" s="18"/>
      <c r="T540" s="18"/>
      <c r="U540" s="18"/>
      <c r="V540" s="18"/>
      <c r="W540" s="18"/>
      <c r="X540" s="18"/>
      <c r="Y540" s="18"/>
      <c r="Z540" s="18"/>
      <c r="AA540" s="18"/>
      <c r="AB540" s="18"/>
      <c r="AC540" s="18"/>
      <c r="AD540" s="18"/>
      <c r="AE540" s="18"/>
      <c r="AF540" s="18"/>
      <c r="AG540" s="18"/>
    </row>
    <row r="541" spans="1:33" ht="16.5" customHeight="1" x14ac:dyDescent="0.3">
      <c r="A541" s="18"/>
      <c r="B541" s="18"/>
      <c r="C541" s="191"/>
      <c r="D541" s="191"/>
      <c r="E541" s="18"/>
      <c r="F541" s="18"/>
      <c r="G541" s="18"/>
      <c r="H541" s="18"/>
      <c r="I541" s="18"/>
      <c r="J541" s="18"/>
      <c r="K541" s="18"/>
      <c r="L541" s="18"/>
      <c r="M541" s="18"/>
      <c r="N541" s="18"/>
      <c r="O541" s="18"/>
      <c r="P541" s="18"/>
      <c r="Q541" s="18"/>
      <c r="R541" s="18"/>
      <c r="S541" s="18"/>
      <c r="T541" s="18"/>
      <c r="U541" s="18"/>
      <c r="V541" s="18"/>
      <c r="W541" s="18"/>
      <c r="X541" s="18"/>
      <c r="Y541" s="18"/>
      <c r="Z541" s="18"/>
      <c r="AA541" s="18"/>
      <c r="AB541" s="18"/>
      <c r="AC541" s="18"/>
      <c r="AD541" s="18"/>
      <c r="AE541" s="18"/>
      <c r="AF541" s="18"/>
      <c r="AG541" s="18"/>
    </row>
    <row r="542" spans="1:33" ht="16.5" customHeight="1" x14ac:dyDescent="0.3">
      <c r="A542" s="18"/>
      <c r="B542" s="18"/>
      <c r="C542" s="191"/>
      <c r="D542" s="191"/>
      <c r="E542" s="18"/>
      <c r="F542" s="18"/>
      <c r="G542" s="18"/>
      <c r="H542" s="18"/>
      <c r="I542" s="18"/>
      <c r="J542" s="18"/>
      <c r="K542" s="18"/>
      <c r="L542" s="18"/>
      <c r="M542" s="18"/>
      <c r="N542" s="18"/>
      <c r="O542" s="18"/>
      <c r="P542" s="18"/>
      <c r="Q542" s="18"/>
      <c r="R542" s="18"/>
      <c r="S542" s="18"/>
      <c r="T542" s="18"/>
      <c r="U542" s="18"/>
      <c r="V542" s="18"/>
      <c r="W542" s="18"/>
      <c r="X542" s="18"/>
      <c r="Y542" s="18"/>
      <c r="Z542" s="18"/>
      <c r="AA542" s="18"/>
      <c r="AB542" s="18"/>
      <c r="AC542" s="18"/>
      <c r="AD542" s="18"/>
      <c r="AE542" s="18"/>
      <c r="AF542" s="18"/>
      <c r="AG542" s="18"/>
    </row>
    <row r="543" spans="1:33" ht="16.5" customHeight="1" x14ac:dyDescent="0.3">
      <c r="A543" s="18"/>
      <c r="B543" s="18"/>
      <c r="C543" s="191"/>
      <c r="D543" s="191"/>
      <c r="E543" s="18"/>
      <c r="F543" s="18"/>
      <c r="G543" s="18"/>
      <c r="H543" s="18"/>
      <c r="I543" s="18"/>
      <c r="J543" s="18"/>
      <c r="K543" s="18"/>
      <c r="L543" s="18"/>
      <c r="M543" s="18"/>
      <c r="N543" s="18"/>
      <c r="O543" s="18"/>
      <c r="P543" s="18"/>
      <c r="Q543" s="18"/>
      <c r="R543" s="18"/>
      <c r="S543" s="18"/>
      <c r="T543" s="18"/>
      <c r="U543" s="18"/>
      <c r="V543" s="18"/>
      <c r="W543" s="18"/>
      <c r="X543" s="18"/>
      <c r="Y543" s="18"/>
      <c r="Z543" s="18"/>
      <c r="AA543" s="18"/>
      <c r="AB543" s="18"/>
      <c r="AC543" s="18"/>
      <c r="AD543" s="18"/>
      <c r="AE543" s="18"/>
      <c r="AF543" s="18"/>
      <c r="AG543" s="18"/>
    </row>
    <row r="544" spans="1:33" ht="16.5" customHeight="1" x14ac:dyDescent="0.3">
      <c r="A544" s="18"/>
      <c r="B544" s="18"/>
      <c r="C544" s="191"/>
      <c r="D544" s="191"/>
      <c r="E544" s="18"/>
      <c r="F544" s="18"/>
      <c r="G544" s="18"/>
      <c r="H544" s="18"/>
      <c r="I544" s="18"/>
      <c r="J544" s="18"/>
      <c r="K544" s="18"/>
      <c r="L544" s="18"/>
      <c r="M544" s="18"/>
      <c r="N544" s="18"/>
      <c r="O544" s="18"/>
      <c r="P544" s="18"/>
      <c r="Q544" s="18"/>
      <c r="R544" s="18"/>
      <c r="S544" s="18"/>
      <c r="T544" s="18"/>
      <c r="U544" s="18"/>
      <c r="V544" s="18"/>
      <c r="W544" s="18"/>
      <c r="X544" s="18"/>
      <c r="Y544" s="18"/>
      <c r="Z544" s="18"/>
      <c r="AA544" s="18"/>
      <c r="AB544" s="18"/>
      <c r="AC544" s="18"/>
      <c r="AD544" s="18"/>
      <c r="AE544" s="18"/>
      <c r="AF544" s="18"/>
      <c r="AG544" s="18"/>
    </row>
    <row r="545" spans="1:33" ht="16.5" customHeight="1" x14ac:dyDescent="0.3">
      <c r="A545" s="18"/>
      <c r="B545" s="18"/>
      <c r="C545" s="191"/>
      <c r="D545" s="191"/>
      <c r="E545" s="18"/>
      <c r="F545" s="18"/>
      <c r="G545" s="18"/>
      <c r="H545" s="18"/>
      <c r="I545" s="18"/>
      <c r="J545" s="18"/>
      <c r="K545" s="18"/>
      <c r="L545" s="18"/>
      <c r="M545" s="18"/>
      <c r="N545" s="18"/>
      <c r="O545" s="18"/>
      <c r="P545" s="18"/>
      <c r="Q545" s="18"/>
      <c r="R545" s="18"/>
      <c r="S545" s="18"/>
      <c r="T545" s="18"/>
      <c r="U545" s="18"/>
      <c r="V545" s="18"/>
      <c r="W545" s="18"/>
      <c r="X545" s="18"/>
      <c r="Y545" s="18"/>
      <c r="Z545" s="18"/>
      <c r="AA545" s="18"/>
      <c r="AB545" s="18"/>
      <c r="AC545" s="18"/>
      <c r="AD545" s="18"/>
      <c r="AE545" s="18"/>
      <c r="AF545" s="18"/>
      <c r="AG545" s="18"/>
    </row>
    <row r="546" spans="1:33" ht="16.5" customHeight="1" x14ac:dyDescent="0.3">
      <c r="A546" s="18"/>
      <c r="B546" s="18"/>
      <c r="C546" s="191"/>
      <c r="D546" s="191"/>
      <c r="E546" s="18"/>
      <c r="F546" s="18"/>
      <c r="G546" s="18"/>
      <c r="H546" s="18"/>
      <c r="I546" s="18"/>
      <c r="J546" s="18"/>
      <c r="K546" s="18"/>
      <c r="L546" s="18"/>
      <c r="M546" s="18"/>
      <c r="N546" s="18"/>
      <c r="O546" s="18"/>
      <c r="P546" s="18"/>
      <c r="Q546" s="18"/>
      <c r="R546" s="18"/>
      <c r="S546" s="18"/>
      <c r="T546" s="18"/>
      <c r="U546" s="18"/>
      <c r="V546" s="18"/>
      <c r="W546" s="18"/>
      <c r="X546" s="18"/>
      <c r="Y546" s="18"/>
      <c r="Z546" s="18"/>
      <c r="AA546" s="18"/>
      <c r="AB546" s="18"/>
      <c r="AC546" s="18"/>
      <c r="AD546" s="18"/>
      <c r="AE546" s="18"/>
      <c r="AF546" s="18"/>
      <c r="AG546" s="18"/>
    </row>
    <row r="547" spans="1:33" ht="16.5" customHeight="1" x14ac:dyDescent="0.3">
      <c r="A547" s="18"/>
      <c r="B547" s="18"/>
      <c r="C547" s="191"/>
      <c r="D547" s="191"/>
      <c r="E547" s="18"/>
      <c r="F547" s="18"/>
      <c r="G547" s="18"/>
      <c r="H547" s="18"/>
      <c r="I547" s="18"/>
      <c r="J547" s="18"/>
      <c r="K547" s="18"/>
      <c r="L547" s="18"/>
      <c r="M547" s="18"/>
      <c r="N547" s="18"/>
      <c r="O547" s="18"/>
      <c r="P547" s="18"/>
      <c r="Q547" s="18"/>
      <c r="R547" s="18"/>
      <c r="S547" s="18"/>
      <c r="T547" s="18"/>
      <c r="U547" s="18"/>
      <c r="V547" s="18"/>
      <c r="W547" s="18"/>
      <c r="X547" s="18"/>
      <c r="Y547" s="18"/>
      <c r="Z547" s="18"/>
      <c r="AA547" s="18"/>
      <c r="AB547" s="18"/>
      <c r="AC547" s="18"/>
      <c r="AD547" s="18"/>
      <c r="AE547" s="18"/>
      <c r="AF547" s="18"/>
      <c r="AG547" s="18"/>
    </row>
    <row r="548" spans="1:33" ht="16.5" customHeight="1" x14ac:dyDescent="0.3">
      <c r="A548" s="18"/>
      <c r="B548" s="18"/>
      <c r="C548" s="191"/>
      <c r="D548" s="191"/>
      <c r="E548" s="18"/>
      <c r="F548" s="18"/>
      <c r="G548" s="18"/>
      <c r="H548" s="18"/>
      <c r="I548" s="18"/>
      <c r="J548" s="18"/>
      <c r="K548" s="18"/>
      <c r="L548" s="18"/>
      <c r="M548" s="18"/>
      <c r="N548" s="18"/>
      <c r="O548" s="18"/>
      <c r="P548" s="18"/>
      <c r="Q548" s="18"/>
      <c r="R548" s="18"/>
      <c r="S548" s="18"/>
      <c r="T548" s="18"/>
      <c r="U548" s="18"/>
      <c r="V548" s="18"/>
      <c r="W548" s="18"/>
      <c r="X548" s="18"/>
      <c r="Y548" s="18"/>
      <c r="Z548" s="18"/>
      <c r="AA548" s="18"/>
      <c r="AB548" s="18"/>
      <c r="AC548" s="18"/>
      <c r="AD548" s="18"/>
      <c r="AE548" s="18"/>
      <c r="AF548" s="18"/>
      <c r="AG548" s="18"/>
    </row>
    <row r="549" spans="1:33" ht="16.5" customHeight="1" x14ac:dyDescent="0.3">
      <c r="A549" s="18"/>
      <c r="B549" s="18"/>
      <c r="C549" s="191"/>
      <c r="D549" s="191"/>
      <c r="E549" s="18"/>
      <c r="F549" s="18"/>
      <c r="G549" s="18"/>
      <c r="H549" s="18"/>
      <c r="I549" s="18"/>
      <c r="J549" s="18"/>
      <c r="K549" s="18"/>
      <c r="L549" s="18"/>
      <c r="M549" s="18"/>
      <c r="N549" s="18"/>
      <c r="O549" s="18"/>
      <c r="P549" s="18"/>
      <c r="Q549" s="18"/>
      <c r="R549" s="18"/>
      <c r="S549" s="18"/>
      <c r="T549" s="18"/>
      <c r="U549" s="18"/>
      <c r="V549" s="18"/>
      <c r="W549" s="18"/>
      <c r="X549" s="18"/>
      <c r="Y549" s="18"/>
      <c r="Z549" s="18"/>
      <c r="AA549" s="18"/>
      <c r="AB549" s="18"/>
      <c r="AC549" s="18"/>
      <c r="AD549" s="18"/>
      <c r="AE549" s="18"/>
      <c r="AF549" s="18"/>
      <c r="AG549" s="18"/>
    </row>
    <row r="550" spans="1:33" ht="16.5" customHeight="1" x14ac:dyDescent="0.3">
      <c r="A550" s="18"/>
      <c r="B550" s="18"/>
      <c r="C550" s="191"/>
      <c r="D550" s="191"/>
      <c r="E550" s="18"/>
      <c r="F550" s="18"/>
      <c r="G550" s="18"/>
      <c r="H550" s="18"/>
      <c r="I550" s="18"/>
      <c r="J550" s="18"/>
      <c r="K550" s="18"/>
      <c r="L550" s="18"/>
      <c r="M550" s="18"/>
      <c r="N550" s="18"/>
      <c r="O550" s="18"/>
      <c r="P550" s="18"/>
      <c r="Q550" s="18"/>
      <c r="R550" s="18"/>
      <c r="S550" s="18"/>
      <c r="T550" s="18"/>
      <c r="U550" s="18"/>
      <c r="V550" s="18"/>
      <c r="W550" s="18"/>
      <c r="X550" s="18"/>
      <c r="Y550" s="18"/>
      <c r="Z550" s="18"/>
      <c r="AA550" s="18"/>
      <c r="AB550" s="18"/>
      <c r="AC550" s="18"/>
      <c r="AD550" s="18"/>
      <c r="AE550" s="18"/>
      <c r="AF550" s="18"/>
      <c r="AG550" s="18"/>
    </row>
    <row r="551" spans="1:33" ht="16.5" customHeight="1" x14ac:dyDescent="0.3">
      <c r="A551" s="18"/>
      <c r="B551" s="18"/>
      <c r="C551" s="191"/>
      <c r="D551" s="191"/>
      <c r="E551" s="18"/>
      <c r="F551" s="18"/>
      <c r="G551" s="18"/>
      <c r="H551" s="18"/>
      <c r="I551" s="18"/>
      <c r="J551" s="18"/>
      <c r="K551" s="18"/>
      <c r="L551" s="18"/>
      <c r="M551" s="18"/>
      <c r="N551" s="18"/>
      <c r="O551" s="18"/>
      <c r="P551" s="18"/>
      <c r="Q551" s="18"/>
      <c r="R551" s="18"/>
      <c r="S551" s="18"/>
      <c r="T551" s="18"/>
      <c r="U551" s="18"/>
      <c r="V551" s="18"/>
      <c r="W551" s="18"/>
      <c r="X551" s="18"/>
      <c r="Y551" s="18"/>
      <c r="Z551" s="18"/>
      <c r="AA551" s="18"/>
      <c r="AB551" s="18"/>
      <c r="AC551" s="18"/>
      <c r="AD551" s="18"/>
      <c r="AE551" s="18"/>
      <c r="AF551" s="18"/>
      <c r="AG551" s="18"/>
    </row>
    <row r="552" spans="1:33" ht="16.5" customHeight="1" x14ac:dyDescent="0.3">
      <c r="A552" s="18"/>
      <c r="B552" s="18"/>
      <c r="C552" s="191"/>
      <c r="D552" s="191"/>
      <c r="E552" s="18"/>
      <c r="F552" s="18"/>
      <c r="G552" s="18"/>
      <c r="H552" s="18"/>
      <c r="I552" s="18"/>
      <c r="J552" s="18"/>
      <c r="K552" s="18"/>
      <c r="L552" s="18"/>
      <c r="M552" s="18"/>
      <c r="N552" s="18"/>
      <c r="O552" s="18"/>
      <c r="P552" s="18"/>
      <c r="Q552" s="18"/>
      <c r="R552" s="18"/>
      <c r="S552" s="18"/>
      <c r="T552" s="18"/>
      <c r="U552" s="18"/>
      <c r="V552" s="18"/>
      <c r="W552" s="18"/>
      <c r="X552" s="18"/>
      <c r="Y552" s="18"/>
      <c r="Z552" s="18"/>
      <c r="AA552" s="18"/>
      <c r="AB552" s="18"/>
      <c r="AC552" s="18"/>
      <c r="AD552" s="18"/>
      <c r="AE552" s="18"/>
      <c r="AF552" s="18"/>
      <c r="AG552" s="18"/>
    </row>
    <row r="553" spans="1:33" ht="16.5" customHeight="1" x14ac:dyDescent="0.3">
      <c r="A553" s="18"/>
      <c r="B553" s="18"/>
      <c r="C553" s="191"/>
      <c r="D553" s="191"/>
      <c r="E553" s="18"/>
      <c r="F553" s="18"/>
      <c r="G553" s="18"/>
      <c r="H553" s="18"/>
      <c r="I553" s="18"/>
      <c r="J553" s="18"/>
      <c r="K553" s="18"/>
      <c r="L553" s="18"/>
      <c r="M553" s="18"/>
      <c r="N553" s="18"/>
      <c r="O553" s="18"/>
      <c r="P553" s="18"/>
      <c r="Q553" s="18"/>
      <c r="R553" s="18"/>
      <c r="S553" s="18"/>
      <c r="T553" s="18"/>
      <c r="U553" s="18"/>
      <c r="V553" s="18"/>
      <c r="W553" s="18"/>
      <c r="X553" s="18"/>
      <c r="Y553" s="18"/>
      <c r="Z553" s="18"/>
      <c r="AA553" s="18"/>
      <c r="AB553" s="18"/>
      <c r="AC553" s="18"/>
      <c r="AD553" s="18"/>
      <c r="AE553" s="18"/>
      <c r="AF553" s="18"/>
      <c r="AG553" s="18"/>
    </row>
    <row r="554" spans="1:33" ht="16.5" customHeight="1" x14ac:dyDescent="0.3">
      <c r="A554" s="18"/>
      <c r="B554" s="18"/>
      <c r="C554" s="191"/>
      <c r="D554" s="191"/>
      <c r="E554" s="18"/>
      <c r="F554" s="18"/>
      <c r="G554" s="18"/>
      <c r="H554" s="18"/>
      <c r="I554" s="18"/>
      <c r="J554" s="18"/>
      <c r="K554" s="18"/>
      <c r="L554" s="18"/>
      <c r="M554" s="18"/>
      <c r="N554" s="18"/>
      <c r="O554" s="18"/>
      <c r="P554" s="18"/>
      <c r="Q554" s="18"/>
      <c r="R554" s="18"/>
      <c r="S554" s="18"/>
      <c r="T554" s="18"/>
      <c r="U554" s="18"/>
      <c r="V554" s="18"/>
      <c r="W554" s="18"/>
      <c r="X554" s="18"/>
      <c r="Y554" s="18"/>
      <c r="Z554" s="18"/>
      <c r="AA554" s="18"/>
      <c r="AB554" s="18"/>
      <c r="AC554" s="18"/>
      <c r="AD554" s="18"/>
      <c r="AE554" s="18"/>
      <c r="AF554" s="18"/>
      <c r="AG554" s="18"/>
    </row>
    <row r="555" spans="1:33" ht="16.5" customHeight="1" x14ac:dyDescent="0.3">
      <c r="A555" s="18"/>
      <c r="B555" s="18"/>
      <c r="C555" s="191"/>
      <c r="D555" s="191"/>
      <c r="E555" s="18"/>
      <c r="F555" s="18"/>
      <c r="G555" s="18"/>
      <c r="H555" s="18"/>
      <c r="I555" s="18"/>
      <c r="J555" s="18"/>
      <c r="K555" s="18"/>
      <c r="L555" s="18"/>
      <c r="M555" s="18"/>
      <c r="N555" s="18"/>
      <c r="O555" s="18"/>
      <c r="P555" s="18"/>
      <c r="Q555" s="18"/>
      <c r="R555" s="18"/>
      <c r="S555" s="18"/>
      <c r="T555" s="18"/>
      <c r="U555" s="18"/>
      <c r="V555" s="18"/>
      <c r="W555" s="18"/>
      <c r="X555" s="18"/>
      <c r="Y555" s="18"/>
      <c r="Z555" s="18"/>
      <c r="AA555" s="18"/>
      <c r="AB555" s="18"/>
      <c r="AC555" s="18"/>
      <c r="AD555" s="18"/>
      <c r="AE555" s="18"/>
      <c r="AF555" s="18"/>
      <c r="AG555" s="18"/>
    </row>
    <row r="556" spans="1:33" ht="16.5" customHeight="1" x14ac:dyDescent="0.3">
      <c r="A556" s="18"/>
      <c r="B556" s="18"/>
      <c r="C556" s="191"/>
      <c r="D556" s="191"/>
      <c r="E556" s="18"/>
      <c r="F556" s="18"/>
      <c r="G556" s="18"/>
      <c r="H556" s="18"/>
      <c r="I556" s="18"/>
      <c r="J556" s="18"/>
      <c r="K556" s="18"/>
      <c r="L556" s="18"/>
      <c r="M556" s="18"/>
      <c r="N556" s="18"/>
      <c r="O556" s="18"/>
      <c r="P556" s="18"/>
      <c r="Q556" s="18"/>
      <c r="R556" s="18"/>
      <c r="S556" s="18"/>
      <c r="T556" s="18"/>
      <c r="U556" s="18"/>
      <c r="V556" s="18"/>
      <c r="W556" s="18"/>
      <c r="X556" s="18"/>
      <c r="Y556" s="18"/>
      <c r="Z556" s="18"/>
      <c r="AA556" s="18"/>
      <c r="AB556" s="18"/>
      <c r="AC556" s="18"/>
      <c r="AD556" s="18"/>
      <c r="AE556" s="18"/>
      <c r="AF556" s="18"/>
      <c r="AG556" s="18"/>
    </row>
    <row r="557" spans="1:33" ht="16.5" customHeight="1" x14ac:dyDescent="0.3">
      <c r="A557" s="18"/>
      <c r="B557" s="18"/>
      <c r="C557" s="191"/>
      <c r="D557" s="191"/>
      <c r="E557" s="18"/>
      <c r="F557" s="18"/>
      <c r="G557" s="18"/>
      <c r="H557" s="18"/>
      <c r="I557" s="18"/>
      <c r="J557" s="18"/>
      <c r="K557" s="18"/>
      <c r="L557" s="18"/>
      <c r="M557" s="18"/>
      <c r="N557" s="18"/>
      <c r="O557" s="18"/>
      <c r="P557" s="18"/>
      <c r="Q557" s="18"/>
      <c r="R557" s="18"/>
      <c r="S557" s="18"/>
      <c r="T557" s="18"/>
      <c r="U557" s="18"/>
      <c r="V557" s="18"/>
      <c r="W557" s="18"/>
      <c r="X557" s="18"/>
      <c r="Y557" s="18"/>
      <c r="Z557" s="18"/>
      <c r="AA557" s="18"/>
      <c r="AB557" s="18"/>
      <c r="AC557" s="18"/>
      <c r="AD557" s="18"/>
      <c r="AE557" s="18"/>
      <c r="AF557" s="18"/>
      <c r="AG557" s="18"/>
    </row>
    <row r="558" spans="1:33" ht="16.5" customHeight="1" x14ac:dyDescent="0.3">
      <c r="A558" s="18"/>
      <c r="B558" s="18"/>
      <c r="C558" s="191"/>
      <c r="D558" s="191"/>
      <c r="E558" s="18"/>
      <c r="F558" s="18"/>
      <c r="G558" s="18"/>
      <c r="H558" s="18"/>
      <c r="I558" s="18"/>
      <c r="J558" s="18"/>
      <c r="K558" s="18"/>
      <c r="L558" s="18"/>
      <c r="M558" s="18"/>
      <c r="N558" s="18"/>
      <c r="O558" s="18"/>
      <c r="P558" s="18"/>
      <c r="Q558" s="18"/>
      <c r="R558" s="18"/>
      <c r="S558" s="18"/>
      <c r="T558" s="18"/>
      <c r="U558" s="18"/>
      <c r="V558" s="18"/>
      <c r="W558" s="18"/>
      <c r="X558" s="18"/>
      <c r="Y558" s="18"/>
      <c r="Z558" s="18"/>
      <c r="AA558" s="18"/>
      <c r="AB558" s="18"/>
      <c r="AC558" s="18"/>
      <c r="AD558" s="18"/>
      <c r="AE558" s="18"/>
      <c r="AF558" s="18"/>
      <c r="AG558" s="18"/>
    </row>
    <row r="559" spans="1:33" ht="16.5" customHeight="1" x14ac:dyDescent="0.3">
      <c r="A559" s="18"/>
      <c r="B559" s="18"/>
      <c r="C559" s="191"/>
      <c r="D559" s="191"/>
      <c r="E559" s="18"/>
      <c r="F559" s="18"/>
      <c r="G559" s="18"/>
      <c r="H559" s="18"/>
      <c r="I559" s="18"/>
      <c r="J559" s="18"/>
      <c r="K559" s="18"/>
      <c r="L559" s="18"/>
      <c r="M559" s="18"/>
      <c r="N559" s="18"/>
      <c r="O559" s="18"/>
      <c r="P559" s="18"/>
      <c r="Q559" s="18"/>
      <c r="R559" s="18"/>
      <c r="S559" s="18"/>
      <c r="T559" s="18"/>
      <c r="U559" s="18"/>
      <c r="V559" s="18"/>
      <c r="W559" s="18"/>
      <c r="X559" s="18"/>
      <c r="Y559" s="18"/>
      <c r="Z559" s="18"/>
      <c r="AA559" s="18"/>
      <c r="AB559" s="18"/>
      <c r="AC559" s="18"/>
      <c r="AD559" s="18"/>
      <c r="AE559" s="18"/>
      <c r="AF559" s="18"/>
      <c r="AG559" s="18"/>
    </row>
    <row r="560" spans="1:33" ht="16.5" customHeight="1" x14ac:dyDescent="0.3">
      <c r="A560" s="18"/>
      <c r="B560" s="18"/>
      <c r="C560" s="191"/>
      <c r="D560" s="191"/>
      <c r="E560" s="18"/>
      <c r="F560" s="18"/>
      <c r="G560" s="18"/>
      <c r="H560" s="18"/>
      <c r="I560" s="18"/>
      <c r="J560" s="18"/>
      <c r="K560" s="18"/>
      <c r="L560" s="18"/>
      <c r="M560" s="18"/>
      <c r="N560" s="18"/>
      <c r="O560" s="18"/>
      <c r="P560" s="18"/>
      <c r="Q560" s="18"/>
      <c r="R560" s="18"/>
      <c r="S560" s="18"/>
      <c r="T560" s="18"/>
      <c r="U560" s="18"/>
      <c r="V560" s="18"/>
      <c r="W560" s="18"/>
      <c r="X560" s="18"/>
      <c r="Y560" s="18"/>
      <c r="Z560" s="18"/>
      <c r="AA560" s="18"/>
      <c r="AB560" s="18"/>
      <c r="AC560" s="18"/>
      <c r="AD560" s="18"/>
      <c r="AE560" s="18"/>
      <c r="AF560" s="18"/>
      <c r="AG560" s="18"/>
    </row>
    <row r="561" spans="1:33" ht="16.5" customHeight="1" x14ac:dyDescent="0.3">
      <c r="A561" s="18"/>
      <c r="B561" s="18"/>
      <c r="C561" s="191"/>
      <c r="D561" s="191"/>
      <c r="E561" s="18"/>
      <c r="F561" s="18"/>
      <c r="G561" s="18"/>
      <c r="H561" s="18"/>
      <c r="I561" s="18"/>
      <c r="J561" s="18"/>
      <c r="K561" s="18"/>
      <c r="L561" s="18"/>
      <c r="M561" s="18"/>
      <c r="N561" s="18"/>
      <c r="O561" s="18"/>
      <c r="P561" s="18"/>
      <c r="Q561" s="18"/>
      <c r="R561" s="18"/>
      <c r="S561" s="18"/>
      <c r="T561" s="18"/>
      <c r="U561" s="18"/>
      <c r="V561" s="18"/>
      <c r="W561" s="18"/>
      <c r="X561" s="18"/>
      <c r="Y561" s="18"/>
      <c r="Z561" s="18"/>
      <c r="AA561" s="18"/>
      <c r="AB561" s="18"/>
      <c r="AC561" s="18"/>
      <c r="AD561" s="18"/>
      <c r="AE561" s="18"/>
      <c r="AF561" s="18"/>
      <c r="AG561" s="18"/>
    </row>
    <row r="562" spans="1:33" ht="16.5" customHeight="1" x14ac:dyDescent="0.3">
      <c r="A562" s="18"/>
      <c r="B562" s="18"/>
      <c r="C562" s="191"/>
      <c r="D562" s="191"/>
      <c r="E562" s="18"/>
      <c r="F562" s="18"/>
      <c r="G562" s="18"/>
      <c r="H562" s="18"/>
      <c r="I562" s="18"/>
      <c r="J562" s="18"/>
      <c r="K562" s="18"/>
      <c r="L562" s="18"/>
      <c r="M562" s="18"/>
      <c r="N562" s="18"/>
      <c r="O562" s="18"/>
      <c r="P562" s="18"/>
      <c r="Q562" s="18"/>
      <c r="R562" s="18"/>
      <c r="S562" s="18"/>
      <c r="T562" s="18"/>
      <c r="U562" s="18"/>
      <c r="V562" s="18"/>
      <c r="W562" s="18"/>
      <c r="X562" s="18"/>
      <c r="Y562" s="18"/>
      <c r="Z562" s="18"/>
      <c r="AA562" s="18"/>
      <c r="AB562" s="18"/>
      <c r="AC562" s="18"/>
      <c r="AD562" s="18"/>
      <c r="AE562" s="18"/>
      <c r="AF562" s="18"/>
      <c r="AG562" s="18"/>
    </row>
    <row r="563" spans="1:33" ht="16.5" customHeight="1" x14ac:dyDescent="0.3">
      <c r="A563" s="18"/>
      <c r="B563" s="18"/>
      <c r="C563" s="191"/>
      <c r="D563" s="191"/>
      <c r="E563" s="18"/>
      <c r="F563" s="18"/>
      <c r="G563" s="18"/>
      <c r="H563" s="18"/>
      <c r="I563" s="18"/>
      <c r="J563" s="18"/>
      <c r="K563" s="18"/>
      <c r="L563" s="18"/>
      <c r="M563" s="18"/>
      <c r="N563" s="18"/>
      <c r="O563" s="18"/>
      <c r="P563" s="18"/>
      <c r="Q563" s="18"/>
      <c r="R563" s="18"/>
      <c r="S563" s="18"/>
      <c r="T563" s="18"/>
      <c r="U563" s="18"/>
      <c r="V563" s="18"/>
      <c r="W563" s="18"/>
      <c r="X563" s="18"/>
      <c r="Y563" s="18"/>
      <c r="Z563" s="18"/>
      <c r="AA563" s="18"/>
      <c r="AB563" s="18"/>
      <c r="AC563" s="18"/>
      <c r="AD563" s="18"/>
      <c r="AE563" s="18"/>
      <c r="AF563" s="18"/>
      <c r="AG563" s="18"/>
    </row>
    <row r="564" spans="1:33" ht="16.5" customHeight="1" x14ac:dyDescent="0.3">
      <c r="A564" s="18"/>
      <c r="B564" s="18"/>
      <c r="C564" s="191"/>
      <c r="D564" s="191"/>
      <c r="E564" s="18"/>
      <c r="F564" s="18"/>
      <c r="G564" s="18"/>
      <c r="H564" s="18"/>
      <c r="I564" s="18"/>
      <c r="J564" s="18"/>
      <c r="K564" s="18"/>
      <c r="L564" s="18"/>
      <c r="M564" s="18"/>
      <c r="N564" s="18"/>
      <c r="O564" s="18"/>
      <c r="P564" s="18"/>
      <c r="Q564" s="18"/>
      <c r="R564" s="18"/>
      <c r="S564" s="18"/>
      <c r="T564" s="18"/>
      <c r="U564" s="18"/>
      <c r="V564" s="18"/>
      <c r="W564" s="18"/>
      <c r="X564" s="18"/>
      <c r="Y564" s="18"/>
      <c r="Z564" s="18"/>
      <c r="AA564" s="18"/>
      <c r="AB564" s="18"/>
      <c r="AC564" s="18"/>
      <c r="AD564" s="18"/>
      <c r="AE564" s="18"/>
      <c r="AF564" s="18"/>
      <c r="AG564" s="18"/>
    </row>
    <row r="565" spans="1:33" ht="16.5" customHeight="1" x14ac:dyDescent="0.3">
      <c r="A565" s="18"/>
      <c r="B565" s="18"/>
      <c r="C565" s="191"/>
      <c r="D565" s="191"/>
      <c r="E565" s="18"/>
      <c r="F565" s="18"/>
      <c r="G565" s="18"/>
      <c r="H565" s="18"/>
      <c r="I565" s="18"/>
      <c r="J565" s="18"/>
      <c r="K565" s="18"/>
      <c r="L565" s="18"/>
      <c r="M565" s="18"/>
      <c r="N565" s="18"/>
      <c r="O565" s="18"/>
      <c r="P565" s="18"/>
      <c r="Q565" s="18"/>
      <c r="R565" s="18"/>
      <c r="S565" s="18"/>
      <c r="T565" s="18"/>
      <c r="U565" s="18"/>
      <c r="V565" s="18"/>
      <c r="W565" s="18"/>
      <c r="X565" s="18"/>
      <c r="Y565" s="18"/>
      <c r="Z565" s="18"/>
      <c r="AA565" s="18"/>
      <c r="AB565" s="18"/>
      <c r="AC565" s="18"/>
      <c r="AD565" s="18"/>
      <c r="AE565" s="18"/>
      <c r="AF565" s="18"/>
      <c r="AG565" s="18"/>
    </row>
    <row r="566" spans="1:33" ht="16.5" customHeight="1" x14ac:dyDescent="0.3">
      <c r="A566" s="18"/>
      <c r="B566" s="18"/>
      <c r="C566" s="191"/>
      <c r="D566" s="191"/>
      <c r="E566" s="18"/>
      <c r="F566" s="18"/>
      <c r="G566" s="18"/>
      <c r="H566" s="18"/>
      <c r="I566" s="18"/>
      <c r="J566" s="18"/>
      <c r="K566" s="18"/>
      <c r="L566" s="18"/>
      <c r="M566" s="18"/>
      <c r="N566" s="18"/>
      <c r="O566" s="18"/>
      <c r="P566" s="18"/>
      <c r="Q566" s="18"/>
      <c r="R566" s="18"/>
      <c r="S566" s="18"/>
      <c r="T566" s="18"/>
      <c r="U566" s="18"/>
      <c r="V566" s="18"/>
      <c r="W566" s="18"/>
      <c r="X566" s="18"/>
      <c r="Y566" s="18"/>
      <c r="Z566" s="18"/>
      <c r="AA566" s="18"/>
      <c r="AB566" s="18"/>
      <c r="AC566" s="18"/>
      <c r="AD566" s="18"/>
      <c r="AE566" s="18"/>
      <c r="AF566" s="18"/>
      <c r="AG566" s="18"/>
    </row>
    <row r="567" spans="1:33" ht="16.5" customHeight="1" x14ac:dyDescent="0.3">
      <c r="A567" s="18"/>
      <c r="B567" s="18"/>
      <c r="C567" s="191"/>
      <c r="D567" s="191"/>
      <c r="E567" s="18"/>
      <c r="F567" s="18"/>
      <c r="G567" s="18"/>
      <c r="H567" s="18"/>
      <c r="I567" s="18"/>
      <c r="J567" s="18"/>
      <c r="K567" s="18"/>
      <c r="L567" s="18"/>
      <c r="M567" s="18"/>
      <c r="N567" s="18"/>
      <c r="O567" s="18"/>
      <c r="P567" s="18"/>
      <c r="Q567" s="18"/>
      <c r="R567" s="18"/>
      <c r="S567" s="18"/>
      <c r="T567" s="18"/>
      <c r="U567" s="18"/>
      <c r="V567" s="18"/>
      <c r="W567" s="18"/>
      <c r="X567" s="18"/>
      <c r="Y567" s="18"/>
      <c r="Z567" s="18"/>
      <c r="AA567" s="18"/>
      <c r="AB567" s="18"/>
      <c r="AC567" s="18"/>
      <c r="AD567" s="18"/>
      <c r="AE567" s="18"/>
      <c r="AF567" s="18"/>
      <c r="AG567" s="18"/>
    </row>
    <row r="568" spans="1:33" ht="16.5" customHeight="1" x14ac:dyDescent="0.3">
      <c r="A568" s="18"/>
      <c r="B568" s="18"/>
      <c r="C568" s="191"/>
      <c r="D568" s="191"/>
      <c r="E568" s="18"/>
      <c r="F568" s="18"/>
      <c r="G568" s="18"/>
      <c r="H568" s="18"/>
      <c r="I568" s="18"/>
      <c r="J568" s="18"/>
      <c r="K568" s="18"/>
      <c r="L568" s="18"/>
      <c r="M568" s="18"/>
      <c r="N568" s="18"/>
      <c r="O568" s="18"/>
      <c r="P568" s="18"/>
      <c r="Q568" s="18"/>
      <c r="R568" s="18"/>
      <c r="S568" s="18"/>
      <c r="T568" s="18"/>
      <c r="U568" s="18"/>
      <c r="V568" s="18"/>
      <c r="W568" s="18"/>
      <c r="X568" s="18"/>
      <c r="Y568" s="18"/>
      <c r="Z568" s="18"/>
      <c r="AA568" s="18"/>
      <c r="AB568" s="18"/>
      <c r="AC568" s="18"/>
      <c r="AD568" s="18"/>
      <c r="AE568" s="18"/>
      <c r="AF568" s="18"/>
      <c r="AG568" s="18"/>
    </row>
    <row r="569" spans="1:33" ht="16.5" customHeight="1" x14ac:dyDescent="0.3">
      <c r="A569" s="18"/>
      <c r="B569" s="18"/>
      <c r="C569" s="191"/>
      <c r="D569" s="191"/>
      <c r="E569" s="18"/>
      <c r="F569" s="18"/>
      <c r="G569" s="18"/>
      <c r="H569" s="18"/>
      <c r="I569" s="18"/>
      <c r="J569" s="18"/>
      <c r="K569" s="18"/>
      <c r="L569" s="18"/>
      <c r="M569" s="18"/>
      <c r="N569" s="18"/>
      <c r="O569" s="18"/>
      <c r="P569" s="18"/>
      <c r="Q569" s="18"/>
      <c r="R569" s="18"/>
      <c r="S569" s="18"/>
      <c r="T569" s="18"/>
      <c r="U569" s="18"/>
      <c r="V569" s="18"/>
      <c r="W569" s="18"/>
      <c r="X569" s="18"/>
      <c r="Y569" s="18"/>
      <c r="Z569" s="18"/>
      <c r="AA569" s="18"/>
      <c r="AB569" s="18"/>
      <c r="AC569" s="18"/>
      <c r="AD569" s="18"/>
      <c r="AE569" s="18"/>
      <c r="AF569" s="18"/>
      <c r="AG569" s="18"/>
    </row>
    <row r="570" spans="1:33" ht="16.5" customHeight="1" x14ac:dyDescent="0.3">
      <c r="A570" s="18"/>
      <c r="B570" s="18"/>
      <c r="C570" s="191"/>
      <c r="D570" s="191"/>
      <c r="E570" s="18"/>
      <c r="F570" s="18"/>
      <c r="G570" s="18"/>
      <c r="H570" s="18"/>
      <c r="I570" s="18"/>
      <c r="J570" s="18"/>
      <c r="K570" s="18"/>
      <c r="L570" s="18"/>
      <c r="M570" s="18"/>
      <c r="N570" s="18"/>
      <c r="O570" s="18"/>
      <c r="P570" s="18"/>
      <c r="Q570" s="18"/>
      <c r="R570" s="18"/>
      <c r="S570" s="18"/>
      <c r="T570" s="18"/>
      <c r="U570" s="18"/>
      <c r="V570" s="18"/>
      <c r="W570" s="18"/>
      <c r="X570" s="18"/>
      <c r="Y570" s="18"/>
      <c r="Z570" s="18"/>
      <c r="AA570" s="18"/>
      <c r="AB570" s="18"/>
      <c r="AC570" s="18"/>
      <c r="AD570" s="18"/>
      <c r="AE570" s="18"/>
      <c r="AF570" s="18"/>
      <c r="AG570" s="18"/>
    </row>
    <row r="571" spans="1:33" ht="16.5" customHeight="1" x14ac:dyDescent="0.3">
      <c r="A571" s="18"/>
      <c r="B571" s="18"/>
      <c r="C571" s="191"/>
      <c r="D571" s="191"/>
      <c r="E571" s="18"/>
      <c r="F571" s="18"/>
      <c r="G571" s="18"/>
      <c r="H571" s="18"/>
      <c r="I571" s="18"/>
      <c r="J571" s="18"/>
      <c r="K571" s="18"/>
      <c r="L571" s="18"/>
      <c r="M571" s="18"/>
      <c r="N571" s="18"/>
      <c r="O571" s="18"/>
      <c r="P571" s="18"/>
      <c r="Q571" s="18"/>
      <c r="R571" s="18"/>
      <c r="S571" s="18"/>
      <c r="T571" s="18"/>
      <c r="U571" s="18"/>
      <c r="V571" s="18"/>
      <c r="W571" s="18"/>
      <c r="X571" s="18"/>
      <c r="Y571" s="18"/>
      <c r="Z571" s="18"/>
      <c r="AA571" s="18"/>
      <c r="AB571" s="18"/>
      <c r="AC571" s="18"/>
      <c r="AD571" s="18"/>
      <c r="AE571" s="18"/>
      <c r="AF571" s="18"/>
      <c r="AG571" s="18"/>
    </row>
    <row r="572" spans="1:33" ht="16.5" customHeight="1" x14ac:dyDescent="0.3">
      <c r="A572" s="18"/>
      <c r="B572" s="18"/>
      <c r="C572" s="191"/>
      <c r="D572" s="191"/>
      <c r="E572" s="18"/>
      <c r="F572" s="18"/>
      <c r="G572" s="18"/>
      <c r="H572" s="18"/>
      <c r="I572" s="18"/>
      <c r="J572" s="18"/>
      <c r="K572" s="18"/>
      <c r="L572" s="18"/>
      <c r="M572" s="18"/>
      <c r="N572" s="18"/>
      <c r="O572" s="18"/>
      <c r="P572" s="18"/>
      <c r="Q572" s="18"/>
      <c r="R572" s="18"/>
      <c r="S572" s="18"/>
      <c r="T572" s="18"/>
      <c r="U572" s="18"/>
      <c r="V572" s="18"/>
      <c r="W572" s="18"/>
      <c r="X572" s="18"/>
      <c r="Y572" s="18"/>
      <c r="Z572" s="18"/>
      <c r="AA572" s="18"/>
      <c r="AB572" s="18"/>
      <c r="AC572" s="18"/>
      <c r="AD572" s="18"/>
      <c r="AE572" s="18"/>
      <c r="AF572" s="18"/>
      <c r="AG572" s="18"/>
    </row>
    <row r="573" spans="1:33" ht="16.5" customHeight="1" x14ac:dyDescent="0.3">
      <c r="A573" s="18"/>
      <c r="B573" s="18"/>
      <c r="C573" s="191"/>
      <c r="D573" s="191"/>
      <c r="E573" s="18"/>
      <c r="F573" s="18"/>
      <c r="G573" s="18"/>
      <c r="H573" s="18"/>
      <c r="I573" s="18"/>
      <c r="J573" s="18"/>
      <c r="K573" s="18"/>
      <c r="L573" s="18"/>
      <c r="M573" s="18"/>
      <c r="N573" s="18"/>
      <c r="O573" s="18"/>
      <c r="P573" s="18"/>
      <c r="Q573" s="18"/>
      <c r="R573" s="18"/>
      <c r="S573" s="18"/>
      <c r="T573" s="18"/>
      <c r="U573" s="18"/>
      <c r="V573" s="18"/>
      <c r="W573" s="18"/>
      <c r="X573" s="18"/>
      <c r="Y573" s="18"/>
      <c r="Z573" s="18"/>
      <c r="AA573" s="18"/>
      <c r="AB573" s="18"/>
      <c r="AC573" s="18"/>
      <c r="AD573" s="18"/>
      <c r="AE573" s="18"/>
      <c r="AF573" s="18"/>
      <c r="AG573" s="18"/>
    </row>
    <row r="574" spans="1:33" ht="16.5" customHeight="1" x14ac:dyDescent="0.3">
      <c r="A574" s="18"/>
      <c r="B574" s="18"/>
      <c r="C574" s="191"/>
      <c r="D574" s="191"/>
      <c r="E574" s="18"/>
      <c r="F574" s="18"/>
      <c r="G574" s="18"/>
      <c r="H574" s="18"/>
      <c r="I574" s="18"/>
      <c r="J574" s="18"/>
      <c r="K574" s="18"/>
      <c r="L574" s="18"/>
      <c r="M574" s="18"/>
      <c r="N574" s="18"/>
      <c r="O574" s="18"/>
      <c r="P574" s="18"/>
      <c r="Q574" s="18"/>
      <c r="R574" s="18"/>
      <c r="S574" s="18"/>
      <c r="T574" s="18"/>
      <c r="U574" s="18"/>
      <c r="V574" s="18"/>
      <c r="W574" s="18"/>
      <c r="X574" s="18"/>
      <c r="Y574" s="18"/>
      <c r="Z574" s="18"/>
      <c r="AA574" s="18"/>
      <c r="AB574" s="18"/>
      <c r="AC574" s="18"/>
      <c r="AD574" s="18"/>
      <c r="AE574" s="18"/>
      <c r="AF574" s="18"/>
      <c r="AG574" s="18"/>
    </row>
    <row r="575" spans="1:33" ht="16.5" customHeight="1" x14ac:dyDescent="0.3">
      <c r="A575" s="18"/>
      <c r="B575" s="18"/>
      <c r="C575" s="191"/>
      <c r="D575" s="191"/>
      <c r="E575" s="18"/>
      <c r="F575" s="18"/>
      <c r="G575" s="18"/>
      <c r="H575" s="18"/>
      <c r="I575" s="18"/>
      <c r="J575" s="18"/>
      <c r="K575" s="18"/>
      <c r="L575" s="18"/>
      <c r="M575" s="18"/>
      <c r="N575" s="18"/>
      <c r="O575" s="18"/>
      <c r="P575" s="18"/>
      <c r="Q575" s="18"/>
      <c r="R575" s="18"/>
      <c r="S575" s="18"/>
      <c r="T575" s="18"/>
      <c r="U575" s="18"/>
      <c r="V575" s="18"/>
      <c r="W575" s="18"/>
      <c r="X575" s="18"/>
      <c r="Y575" s="18"/>
      <c r="Z575" s="18"/>
      <c r="AA575" s="18"/>
      <c r="AB575" s="18"/>
      <c r="AC575" s="18"/>
      <c r="AD575" s="18"/>
      <c r="AE575" s="18"/>
      <c r="AF575" s="18"/>
      <c r="AG575" s="18"/>
    </row>
    <row r="576" spans="1:33" ht="16.5" customHeight="1" x14ac:dyDescent="0.3">
      <c r="A576" s="18"/>
      <c r="B576" s="18"/>
      <c r="C576" s="191"/>
      <c r="D576" s="191"/>
      <c r="E576" s="18"/>
      <c r="F576" s="18"/>
      <c r="G576" s="18"/>
      <c r="H576" s="18"/>
      <c r="I576" s="18"/>
      <c r="J576" s="18"/>
      <c r="K576" s="18"/>
      <c r="L576" s="18"/>
      <c r="M576" s="18"/>
      <c r="N576" s="18"/>
      <c r="O576" s="18"/>
      <c r="P576" s="18"/>
      <c r="Q576" s="18"/>
      <c r="R576" s="18"/>
      <c r="S576" s="18"/>
      <c r="T576" s="18"/>
      <c r="U576" s="18"/>
      <c r="V576" s="18"/>
      <c r="W576" s="18"/>
      <c r="X576" s="18"/>
      <c r="Y576" s="18"/>
      <c r="Z576" s="18"/>
      <c r="AA576" s="18"/>
      <c r="AB576" s="18"/>
      <c r="AC576" s="18"/>
      <c r="AD576" s="18"/>
      <c r="AE576" s="18"/>
      <c r="AF576" s="18"/>
      <c r="AG576" s="18"/>
    </row>
    <row r="577" spans="1:33" ht="16.5" customHeight="1" x14ac:dyDescent="0.3">
      <c r="A577" s="18"/>
      <c r="B577" s="18"/>
      <c r="C577" s="191"/>
      <c r="D577" s="191"/>
      <c r="E577" s="18"/>
      <c r="F577" s="18"/>
      <c r="G577" s="18"/>
      <c r="H577" s="18"/>
      <c r="I577" s="18"/>
      <c r="J577" s="18"/>
      <c r="K577" s="18"/>
      <c r="L577" s="18"/>
      <c r="M577" s="18"/>
      <c r="N577" s="18"/>
      <c r="O577" s="18"/>
      <c r="P577" s="18"/>
      <c r="Q577" s="18"/>
      <c r="R577" s="18"/>
      <c r="S577" s="18"/>
      <c r="T577" s="18"/>
      <c r="U577" s="18"/>
      <c r="V577" s="18"/>
      <c r="W577" s="18"/>
      <c r="X577" s="18"/>
      <c r="Y577" s="18"/>
      <c r="Z577" s="18"/>
      <c r="AA577" s="18"/>
      <c r="AB577" s="18"/>
      <c r="AC577" s="18"/>
      <c r="AD577" s="18"/>
      <c r="AE577" s="18"/>
      <c r="AF577" s="18"/>
      <c r="AG577" s="18"/>
    </row>
    <row r="578" spans="1:33" ht="16.5" customHeight="1" x14ac:dyDescent="0.3">
      <c r="A578" s="18"/>
      <c r="B578" s="18"/>
      <c r="C578" s="191"/>
      <c r="D578" s="191"/>
      <c r="E578" s="18"/>
      <c r="F578" s="18"/>
      <c r="G578" s="18"/>
      <c r="H578" s="18"/>
      <c r="I578" s="18"/>
      <c r="J578" s="18"/>
      <c r="K578" s="18"/>
      <c r="L578" s="18"/>
      <c r="M578" s="18"/>
      <c r="N578" s="18"/>
      <c r="O578" s="18"/>
      <c r="P578" s="18"/>
      <c r="Q578" s="18"/>
      <c r="R578" s="18"/>
      <c r="S578" s="18"/>
      <c r="T578" s="18"/>
      <c r="U578" s="18"/>
      <c r="V578" s="18"/>
      <c r="W578" s="18"/>
      <c r="X578" s="18"/>
      <c r="Y578" s="18"/>
      <c r="Z578" s="18"/>
      <c r="AA578" s="18"/>
      <c r="AB578" s="18"/>
      <c r="AC578" s="18"/>
      <c r="AD578" s="18"/>
      <c r="AE578" s="18"/>
      <c r="AF578" s="18"/>
      <c r="AG578" s="18"/>
    </row>
    <row r="579" spans="1:33" ht="16.5" customHeight="1" x14ac:dyDescent="0.3">
      <c r="A579" s="18"/>
      <c r="B579" s="18"/>
      <c r="C579" s="191"/>
      <c r="D579" s="191"/>
      <c r="E579" s="18"/>
      <c r="F579" s="18"/>
      <c r="G579" s="18"/>
      <c r="H579" s="18"/>
      <c r="I579" s="18"/>
      <c r="J579" s="18"/>
      <c r="K579" s="18"/>
      <c r="L579" s="18"/>
      <c r="M579" s="18"/>
      <c r="N579" s="18"/>
      <c r="O579" s="18"/>
      <c r="P579" s="18"/>
      <c r="Q579" s="18"/>
      <c r="R579" s="18"/>
      <c r="S579" s="18"/>
      <c r="T579" s="18"/>
      <c r="U579" s="18"/>
      <c r="V579" s="18"/>
      <c r="W579" s="18"/>
      <c r="X579" s="18"/>
      <c r="Y579" s="18"/>
      <c r="Z579" s="18"/>
      <c r="AA579" s="18"/>
      <c r="AB579" s="18"/>
      <c r="AC579" s="18"/>
      <c r="AD579" s="18"/>
      <c r="AE579" s="18"/>
      <c r="AF579" s="18"/>
      <c r="AG579" s="18"/>
    </row>
    <row r="580" spans="1:33" ht="16.5" customHeight="1" x14ac:dyDescent="0.3">
      <c r="A580" s="18"/>
      <c r="B580" s="18"/>
      <c r="C580" s="191"/>
      <c r="D580" s="191"/>
      <c r="E580" s="18"/>
      <c r="F580" s="18"/>
      <c r="G580" s="18"/>
      <c r="H580" s="18"/>
      <c r="I580" s="18"/>
      <c r="J580" s="18"/>
      <c r="K580" s="18"/>
      <c r="L580" s="18"/>
      <c r="M580" s="18"/>
      <c r="N580" s="18"/>
      <c r="O580" s="18"/>
      <c r="P580" s="18"/>
      <c r="Q580" s="18"/>
      <c r="R580" s="18"/>
      <c r="S580" s="18"/>
      <c r="T580" s="18"/>
      <c r="U580" s="18"/>
      <c r="V580" s="18"/>
      <c r="W580" s="18"/>
      <c r="X580" s="18"/>
      <c r="Y580" s="18"/>
      <c r="Z580" s="18"/>
      <c r="AA580" s="18"/>
      <c r="AB580" s="18"/>
      <c r="AC580" s="18"/>
      <c r="AD580" s="18"/>
      <c r="AE580" s="18"/>
      <c r="AF580" s="18"/>
      <c r="AG580" s="18"/>
    </row>
    <row r="581" spans="1:33" ht="16.5" customHeight="1" x14ac:dyDescent="0.3">
      <c r="A581" s="18"/>
      <c r="B581" s="18"/>
      <c r="C581" s="191"/>
      <c r="D581" s="191"/>
      <c r="E581" s="18"/>
      <c r="F581" s="18"/>
      <c r="G581" s="18"/>
      <c r="H581" s="18"/>
      <c r="I581" s="18"/>
      <c r="J581" s="18"/>
      <c r="K581" s="18"/>
      <c r="L581" s="18"/>
      <c r="M581" s="18"/>
      <c r="N581" s="18"/>
      <c r="O581" s="18"/>
      <c r="P581" s="18"/>
      <c r="Q581" s="18"/>
      <c r="R581" s="18"/>
      <c r="S581" s="18"/>
      <c r="T581" s="18"/>
      <c r="U581" s="18"/>
      <c r="V581" s="18"/>
      <c r="W581" s="18"/>
      <c r="X581" s="18"/>
      <c r="Y581" s="18"/>
      <c r="Z581" s="18"/>
      <c r="AA581" s="18"/>
      <c r="AB581" s="18"/>
      <c r="AC581" s="18"/>
      <c r="AD581" s="18"/>
      <c r="AE581" s="18"/>
      <c r="AF581" s="18"/>
      <c r="AG581" s="18"/>
    </row>
    <row r="582" spans="1:33" ht="16.5" customHeight="1" x14ac:dyDescent="0.3">
      <c r="A582" s="18"/>
      <c r="B582" s="18"/>
      <c r="C582" s="191"/>
      <c r="D582" s="191"/>
      <c r="E582" s="18"/>
      <c r="F582" s="18"/>
      <c r="G582" s="18"/>
      <c r="H582" s="18"/>
      <c r="I582" s="18"/>
      <c r="J582" s="18"/>
      <c r="K582" s="18"/>
      <c r="L582" s="18"/>
      <c r="M582" s="18"/>
      <c r="N582" s="18"/>
      <c r="O582" s="18"/>
      <c r="P582" s="18"/>
      <c r="Q582" s="18"/>
      <c r="R582" s="18"/>
      <c r="S582" s="18"/>
      <c r="T582" s="18"/>
      <c r="U582" s="18"/>
      <c r="V582" s="18"/>
      <c r="W582" s="18"/>
      <c r="X582" s="18"/>
      <c r="Y582" s="18"/>
      <c r="Z582" s="18"/>
      <c r="AA582" s="18"/>
      <c r="AB582" s="18"/>
      <c r="AC582" s="18"/>
      <c r="AD582" s="18"/>
      <c r="AE582" s="18"/>
      <c r="AF582" s="18"/>
      <c r="AG582" s="18"/>
    </row>
    <row r="583" spans="1:33" ht="16.5" customHeight="1" x14ac:dyDescent="0.3">
      <c r="A583" s="18"/>
      <c r="B583" s="18"/>
      <c r="C583" s="191"/>
      <c r="D583" s="191"/>
      <c r="E583" s="18"/>
      <c r="F583" s="18"/>
      <c r="G583" s="18"/>
      <c r="H583" s="18"/>
      <c r="I583" s="18"/>
      <c r="J583" s="18"/>
      <c r="K583" s="18"/>
      <c r="L583" s="18"/>
      <c r="M583" s="18"/>
      <c r="N583" s="18"/>
      <c r="O583" s="18"/>
      <c r="P583" s="18"/>
      <c r="Q583" s="18"/>
      <c r="R583" s="18"/>
      <c r="S583" s="18"/>
      <c r="T583" s="18"/>
      <c r="U583" s="18"/>
      <c r="V583" s="18"/>
      <c r="W583" s="18"/>
      <c r="X583" s="18"/>
      <c r="Y583" s="18"/>
      <c r="Z583" s="18"/>
      <c r="AA583" s="18"/>
      <c r="AB583" s="18"/>
      <c r="AC583" s="18"/>
      <c r="AD583" s="18"/>
      <c r="AE583" s="18"/>
      <c r="AF583" s="18"/>
      <c r="AG583" s="18"/>
    </row>
    <row r="584" spans="1:33" ht="16.5" customHeight="1" x14ac:dyDescent="0.3">
      <c r="A584" s="18"/>
      <c r="B584" s="18"/>
      <c r="C584" s="191"/>
      <c r="D584" s="191"/>
      <c r="E584" s="18"/>
      <c r="F584" s="18"/>
      <c r="G584" s="18"/>
      <c r="H584" s="18"/>
      <c r="I584" s="18"/>
      <c r="J584" s="18"/>
      <c r="K584" s="18"/>
      <c r="L584" s="18"/>
      <c r="M584" s="18"/>
      <c r="N584" s="18"/>
      <c r="O584" s="18"/>
      <c r="P584" s="18"/>
      <c r="Q584" s="18"/>
      <c r="R584" s="18"/>
      <c r="S584" s="18"/>
      <c r="T584" s="18"/>
      <c r="U584" s="18"/>
      <c r="V584" s="18"/>
      <c r="W584" s="18"/>
      <c r="X584" s="18"/>
      <c r="Y584" s="18"/>
      <c r="Z584" s="18"/>
      <c r="AA584" s="18"/>
      <c r="AB584" s="18"/>
      <c r="AC584" s="18"/>
      <c r="AD584" s="18"/>
      <c r="AE584" s="18"/>
      <c r="AF584" s="18"/>
      <c r="AG584" s="18"/>
    </row>
    <row r="585" spans="1:33" ht="16.5" customHeight="1" x14ac:dyDescent="0.3">
      <c r="A585" s="18"/>
      <c r="B585" s="18"/>
      <c r="C585" s="191"/>
      <c r="D585" s="191"/>
      <c r="E585" s="18"/>
      <c r="F585" s="18"/>
      <c r="G585" s="18"/>
      <c r="H585" s="18"/>
      <c r="I585" s="18"/>
      <c r="J585" s="18"/>
      <c r="K585" s="18"/>
      <c r="L585" s="18"/>
      <c r="M585" s="18"/>
      <c r="N585" s="18"/>
      <c r="O585" s="18"/>
      <c r="P585" s="18"/>
      <c r="Q585" s="18"/>
      <c r="R585" s="18"/>
      <c r="S585" s="18"/>
      <c r="T585" s="18"/>
      <c r="U585" s="18"/>
      <c r="V585" s="18"/>
      <c r="W585" s="18"/>
      <c r="X585" s="18"/>
      <c r="Y585" s="18"/>
      <c r="Z585" s="18"/>
      <c r="AA585" s="18"/>
      <c r="AB585" s="18"/>
      <c r="AC585" s="18"/>
      <c r="AD585" s="18"/>
      <c r="AE585" s="18"/>
      <c r="AF585" s="18"/>
      <c r="AG585" s="18"/>
    </row>
    <row r="586" spans="1:33" ht="16.5" customHeight="1" x14ac:dyDescent="0.3">
      <c r="A586" s="18"/>
      <c r="B586" s="18"/>
      <c r="C586" s="191"/>
      <c r="D586" s="191"/>
      <c r="E586" s="18"/>
      <c r="F586" s="18"/>
      <c r="G586" s="18"/>
      <c r="H586" s="18"/>
      <c r="I586" s="18"/>
      <c r="J586" s="18"/>
      <c r="K586" s="18"/>
      <c r="L586" s="18"/>
      <c r="M586" s="18"/>
      <c r="N586" s="18"/>
      <c r="O586" s="18"/>
      <c r="P586" s="18"/>
      <c r="Q586" s="18"/>
      <c r="R586" s="18"/>
      <c r="S586" s="18"/>
      <c r="T586" s="18"/>
      <c r="U586" s="18"/>
      <c r="V586" s="18"/>
      <c r="W586" s="18"/>
      <c r="X586" s="18"/>
      <c r="Y586" s="18"/>
      <c r="Z586" s="18"/>
      <c r="AA586" s="18"/>
      <c r="AB586" s="18"/>
      <c r="AC586" s="18"/>
      <c r="AD586" s="18"/>
      <c r="AE586" s="18"/>
      <c r="AF586" s="18"/>
      <c r="AG586" s="18"/>
    </row>
    <row r="587" spans="1:33" ht="16.5" customHeight="1" x14ac:dyDescent="0.3">
      <c r="A587" s="18"/>
      <c r="B587" s="18"/>
      <c r="C587" s="191"/>
      <c r="D587" s="191"/>
      <c r="E587" s="18"/>
      <c r="F587" s="18"/>
      <c r="G587" s="18"/>
      <c r="H587" s="18"/>
      <c r="I587" s="18"/>
      <c r="J587" s="18"/>
      <c r="K587" s="18"/>
      <c r="L587" s="18"/>
      <c r="M587" s="18"/>
      <c r="N587" s="18"/>
      <c r="O587" s="18"/>
      <c r="P587" s="18"/>
      <c r="Q587" s="18"/>
      <c r="R587" s="18"/>
      <c r="S587" s="18"/>
      <c r="T587" s="18"/>
      <c r="U587" s="18"/>
      <c r="V587" s="18"/>
      <c r="W587" s="18"/>
      <c r="X587" s="18"/>
      <c r="Y587" s="18"/>
      <c r="Z587" s="18"/>
      <c r="AA587" s="18"/>
      <c r="AB587" s="18"/>
      <c r="AC587" s="18"/>
      <c r="AD587" s="18"/>
      <c r="AE587" s="18"/>
      <c r="AF587" s="18"/>
      <c r="AG587" s="18"/>
    </row>
    <row r="588" spans="1:33" ht="16.5" customHeight="1" x14ac:dyDescent="0.3">
      <c r="A588" s="18"/>
      <c r="B588" s="18"/>
      <c r="C588" s="191"/>
      <c r="D588" s="191"/>
      <c r="E588" s="18"/>
      <c r="F588" s="18"/>
      <c r="G588" s="18"/>
      <c r="H588" s="18"/>
      <c r="I588" s="18"/>
      <c r="J588" s="18"/>
      <c r="K588" s="18"/>
      <c r="L588" s="18"/>
      <c r="M588" s="18"/>
      <c r="N588" s="18"/>
      <c r="O588" s="18"/>
      <c r="P588" s="18"/>
      <c r="Q588" s="18"/>
      <c r="R588" s="18"/>
      <c r="S588" s="18"/>
      <c r="T588" s="18"/>
      <c r="U588" s="18"/>
      <c r="V588" s="18"/>
      <c r="W588" s="18"/>
      <c r="X588" s="18"/>
      <c r="Y588" s="18"/>
      <c r="Z588" s="18"/>
      <c r="AA588" s="18"/>
      <c r="AB588" s="18"/>
      <c r="AC588" s="18"/>
      <c r="AD588" s="18"/>
      <c r="AE588" s="18"/>
      <c r="AF588" s="18"/>
      <c r="AG588" s="18"/>
    </row>
    <row r="589" spans="1:33" ht="16.5" customHeight="1" x14ac:dyDescent="0.3">
      <c r="A589" s="18"/>
      <c r="B589" s="18"/>
      <c r="C589" s="191"/>
      <c r="D589" s="191"/>
      <c r="E589" s="18"/>
      <c r="F589" s="18"/>
      <c r="G589" s="18"/>
      <c r="H589" s="18"/>
      <c r="I589" s="18"/>
      <c r="J589" s="18"/>
      <c r="K589" s="18"/>
      <c r="L589" s="18"/>
      <c r="M589" s="18"/>
      <c r="N589" s="18"/>
      <c r="O589" s="18"/>
      <c r="P589" s="18"/>
      <c r="Q589" s="18"/>
      <c r="R589" s="18"/>
      <c r="S589" s="18"/>
      <c r="T589" s="18"/>
      <c r="U589" s="18"/>
      <c r="V589" s="18"/>
      <c r="W589" s="18"/>
      <c r="X589" s="18"/>
      <c r="Y589" s="18"/>
      <c r="Z589" s="18"/>
      <c r="AA589" s="18"/>
      <c r="AB589" s="18"/>
      <c r="AC589" s="18"/>
      <c r="AD589" s="18"/>
      <c r="AE589" s="18"/>
      <c r="AF589" s="18"/>
      <c r="AG589" s="18"/>
    </row>
    <row r="590" spans="1:33" ht="16.5" customHeight="1" x14ac:dyDescent="0.3">
      <c r="A590" s="18"/>
      <c r="B590" s="18"/>
      <c r="C590" s="191"/>
      <c r="D590" s="191"/>
      <c r="E590" s="18"/>
      <c r="F590" s="18"/>
      <c r="G590" s="18"/>
      <c r="H590" s="18"/>
      <c r="I590" s="18"/>
      <c r="J590" s="18"/>
      <c r="K590" s="18"/>
      <c r="L590" s="18"/>
      <c r="M590" s="18"/>
      <c r="N590" s="18"/>
      <c r="O590" s="18"/>
      <c r="P590" s="18"/>
      <c r="Q590" s="18"/>
      <c r="R590" s="18"/>
      <c r="S590" s="18"/>
      <c r="T590" s="18"/>
      <c r="U590" s="18"/>
      <c r="V590" s="18"/>
      <c r="W590" s="18"/>
      <c r="X590" s="18"/>
      <c r="Y590" s="18"/>
      <c r="Z590" s="18"/>
      <c r="AA590" s="18"/>
      <c r="AB590" s="18"/>
      <c r="AC590" s="18"/>
      <c r="AD590" s="18"/>
      <c r="AE590" s="18"/>
      <c r="AF590" s="18"/>
      <c r="AG590" s="18"/>
    </row>
    <row r="591" spans="1:33" ht="16.5" customHeight="1" x14ac:dyDescent="0.3">
      <c r="A591" s="18"/>
      <c r="B591" s="18"/>
      <c r="C591" s="191"/>
      <c r="D591" s="191"/>
      <c r="E591" s="18"/>
      <c r="F591" s="18"/>
      <c r="G591" s="18"/>
      <c r="H591" s="18"/>
      <c r="I591" s="18"/>
      <c r="J591" s="18"/>
      <c r="K591" s="18"/>
      <c r="L591" s="18"/>
      <c r="M591" s="18"/>
      <c r="N591" s="18"/>
      <c r="O591" s="18"/>
      <c r="P591" s="18"/>
      <c r="Q591" s="18"/>
      <c r="R591" s="18"/>
      <c r="S591" s="18"/>
      <c r="T591" s="18"/>
      <c r="U591" s="18"/>
      <c r="V591" s="18"/>
      <c r="W591" s="18"/>
      <c r="X591" s="18"/>
      <c r="Y591" s="18"/>
      <c r="Z591" s="18"/>
      <c r="AA591" s="18"/>
      <c r="AB591" s="18"/>
      <c r="AC591" s="18"/>
      <c r="AD591" s="18"/>
      <c r="AE591" s="18"/>
      <c r="AF591" s="18"/>
      <c r="AG591" s="18"/>
    </row>
    <row r="592" spans="1:33" ht="16.5" customHeight="1" x14ac:dyDescent="0.3">
      <c r="A592" s="18"/>
      <c r="B592" s="18"/>
      <c r="C592" s="191"/>
      <c r="D592" s="191"/>
      <c r="E592" s="18"/>
      <c r="F592" s="18"/>
      <c r="G592" s="18"/>
      <c r="H592" s="18"/>
      <c r="I592" s="18"/>
      <c r="J592" s="18"/>
      <c r="K592" s="18"/>
      <c r="L592" s="18"/>
      <c r="M592" s="18"/>
      <c r="N592" s="18"/>
      <c r="O592" s="18"/>
      <c r="P592" s="18"/>
      <c r="Q592" s="18"/>
      <c r="R592" s="18"/>
      <c r="S592" s="18"/>
      <c r="T592" s="18"/>
      <c r="U592" s="18"/>
      <c r="V592" s="18"/>
      <c r="W592" s="18"/>
      <c r="X592" s="18"/>
      <c r="Y592" s="18"/>
      <c r="Z592" s="18"/>
      <c r="AA592" s="18"/>
      <c r="AB592" s="18"/>
      <c r="AC592" s="18"/>
      <c r="AD592" s="18"/>
      <c r="AE592" s="18"/>
      <c r="AF592" s="18"/>
      <c r="AG592" s="18"/>
    </row>
    <row r="593" spans="1:33" ht="16.5" customHeight="1" x14ac:dyDescent="0.3">
      <c r="A593" s="18"/>
      <c r="B593" s="18"/>
      <c r="C593" s="191"/>
      <c r="D593" s="191"/>
      <c r="E593" s="18"/>
      <c r="F593" s="18"/>
      <c r="G593" s="18"/>
      <c r="H593" s="18"/>
      <c r="I593" s="18"/>
      <c r="J593" s="18"/>
      <c r="K593" s="18"/>
      <c r="L593" s="18"/>
      <c r="M593" s="18"/>
      <c r="N593" s="18"/>
      <c r="O593" s="18"/>
      <c r="P593" s="18"/>
      <c r="Q593" s="18"/>
      <c r="R593" s="18"/>
      <c r="S593" s="18"/>
      <c r="T593" s="18"/>
      <c r="U593" s="18"/>
      <c r="V593" s="18"/>
      <c r="W593" s="18"/>
      <c r="X593" s="18"/>
      <c r="Y593" s="18"/>
      <c r="Z593" s="18"/>
      <c r="AA593" s="18"/>
      <c r="AB593" s="18"/>
      <c r="AC593" s="18"/>
      <c r="AD593" s="18"/>
      <c r="AE593" s="18"/>
      <c r="AF593" s="18"/>
      <c r="AG593" s="18"/>
    </row>
    <row r="594" spans="1:33" ht="16.5" customHeight="1" x14ac:dyDescent="0.3">
      <c r="A594" s="18"/>
      <c r="B594" s="18"/>
      <c r="C594" s="191"/>
      <c r="D594" s="191"/>
      <c r="E594" s="18"/>
      <c r="F594" s="18"/>
      <c r="G594" s="18"/>
      <c r="H594" s="18"/>
      <c r="I594" s="18"/>
      <c r="J594" s="18"/>
      <c r="K594" s="18"/>
      <c r="L594" s="18"/>
      <c r="M594" s="18"/>
      <c r="N594" s="18"/>
      <c r="O594" s="18"/>
      <c r="P594" s="18"/>
      <c r="Q594" s="18"/>
      <c r="R594" s="18"/>
      <c r="S594" s="18"/>
      <c r="T594" s="18"/>
      <c r="U594" s="18"/>
      <c r="V594" s="18"/>
      <c r="W594" s="18"/>
      <c r="X594" s="18"/>
      <c r="Y594" s="18"/>
      <c r="Z594" s="18"/>
      <c r="AA594" s="18"/>
      <c r="AB594" s="18"/>
      <c r="AC594" s="18"/>
      <c r="AD594" s="18"/>
      <c r="AE594" s="18"/>
      <c r="AF594" s="18"/>
      <c r="AG594" s="18"/>
    </row>
    <row r="595" spans="1:33" ht="16.5" customHeight="1" x14ac:dyDescent="0.3">
      <c r="A595" s="18"/>
      <c r="B595" s="18"/>
      <c r="C595" s="191"/>
      <c r="D595" s="191"/>
      <c r="E595" s="18"/>
      <c r="F595" s="18"/>
      <c r="G595" s="18"/>
      <c r="H595" s="18"/>
      <c r="I595" s="18"/>
      <c r="J595" s="18"/>
      <c r="K595" s="18"/>
      <c r="L595" s="18"/>
      <c r="M595" s="18"/>
      <c r="N595" s="18"/>
      <c r="O595" s="18"/>
      <c r="P595" s="18"/>
      <c r="Q595" s="18"/>
      <c r="R595" s="18"/>
      <c r="S595" s="18"/>
      <c r="T595" s="18"/>
      <c r="U595" s="18"/>
      <c r="V595" s="18"/>
      <c r="W595" s="18"/>
      <c r="X595" s="18"/>
      <c r="Y595" s="18"/>
      <c r="Z595" s="18"/>
      <c r="AA595" s="18"/>
      <c r="AB595" s="18"/>
      <c r="AC595" s="18"/>
      <c r="AD595" s="18"/>
      <c r="AE595" s="18"/>
      <c r="AF595" s="18"/>
      <c r="AG595" s="18"/>
    </row>
    <row r="596" spans="1:33" ht="16.5" customHeight="1" x14ac:dyDescent="0.3">
      <c r="A596" s="18"/>
      <c r="B596" s="18"/>
      <c r="C596" s="191"/>
      <c r="D596" s="191"/>
      <c r="E596" s="18"/>
      <c r="F596" s="18"/>
      <c r="G596" s="18"/>
      <c r="H596" s="18"/>
      <c r="I596" s="18"/>
      <c r="J596" s="18"/>
      <c r="K596" s="18"/>
      <c r="L596" s="18"/>
      <c r="M596" s="18"/>
      <c r="N596" s="18"/>
      <c r="O596" s="18"/>
      <c r="P596" s="18"/>
      <c r="Q596" s="18"/>
      <c r="R596" s="18"/>
      <c r="S596" s="18"/>
      <c r="T596" s="18"/>
      <c r="U596" s="18"/>
      <c r="V596" s="18"/>
      <c r="W596" s="18"/>
      <c r="X596" s="18"/>
      <c r="Y596" s="18"/>
      <c r="Z596" s="18"/>
      <c r="AA596" s="18"/>
      <c r="AB596" s="18"/>
      <c r="AC596" s="18"/>
      <c r="AD596" s="18"/>
      <c r="AE596" s="18"/>
      <c r="AF596" s="18"/>
      <c r="AG596" s="18"/>
    </row>
    <row r="597" spans="1:33" ht="16.5" customHeight="1" x14ac:dyDescent="0.3">
      <c r="A597" s="18"/>
      <c r="B597" s="18"/>
      <c r="C597" s="191"/>
      <c r="D597" s="191"/>
      <c r="E597" s="18"/>
      <c r="F597" s="18"/>
      <c r="G597" s="18"/>
      <c r="H597" s="18"/>
      <c r="I597" s="18"/>
      <c r="J597" s="18"/>
      <c r="K597" s="18"/>
      <c r="L597" s="18"/>
      <c r="M597" s="18"/>
      <c r="N597" s="18"/>
      <c r="O597" s="18"/>
      <c r="P597" s="18"/>
      <c r="Q597" s="18"/>
      <c r="R597" s="18"/>
      <c r="S597" s="18"/>
      <c r="T597" s="18"/>
      <c r="U597" s="18"/>
      <c r="V597" s="18"/>
      <c r="W597" s="18"/>
      <c r="X597" s="18"/>
      <c r="Y597" s="18"/>
      <c r="Z597" s="18"/>
      <c r="AA597" s="18"/>
      <c r="AB597" s="18"/>
      <c r="AC597" s="18"/>
      <c r="AD597" s="18"/>
      <c r="AE597" s="18"/>
      <c r="AF597" s="18"/>
      <c r="AG597" s="18"/>
    </row>
    <row r="598" spans="1:33" ht="16.5" customHeight="1" x14ac:dyDescent="0.3">
      <c r="A598" s="18"/>
      <c r="B598" s="18"/>
      <c r="C598" s="191"/>
      <c r="D598" s="191"/>
      <c r="E598" s="18"/>
      <c r="F598" s="18"/>
      <c r="G598" s="18"/>
      <c r="H598" s="18"/>
      <c r="I598" s="18"/>
      <c r="J598" s="18"/>
      <c r="K598" s="18"/>
      <c r="L598" s="18"/>
      <c r="M598" s="18"/>
      <c r="N598" s="18"/>
      <c r="O598" s="18"/>
      <c r="P598" s="18"/>
      <c r="Q598" s="18"/>
      <c r="R598" s="18"/>
      <c r="S598" s="18"/>
      <c r="T598" s="18"/>
      <c r="U598" s="18"/>
      <c r="V598" s="18"/>
      <c r="W598" s="18"/>
      <c r="X598" s="18"/>
      <c r="Y598" s="18"/>
      <c r="Z598" s="18"/>
      <c r="AA598" s="18"/>
      <c r="AB598" s="18"/>
      <c r="AC598" s="18"/>
      <c r="AD598" s="18"/>
      <c r="AE598" s="18"/>
      <c r="AF598" s="18"/>
      <c r="AG598" s="18"/>
    </row>
    <row r="599" spans="1:33" ht="16.5" customHeight="1" x14ac:dyDescent="0.3">
      <c r="A599" s="18"/>
      <c r="B599" s="18"/>
      <c r="C599" s="191"/>
      <c r="D599" s="191"/>
      <c r="E599" s="18"/>
      <c r="F599" s="18"/>
      <c r="G599" s="18"/>
      <c r="H599" s="18"/>
      <c r="I599" s="18"/>
      <c r="J599" s="18"/>
      <c r="K599" s="18"/>
      <c r="L599" s="18"/>
      <c r="M599" s="18"/>
      <c r="N599" s="18"/>
      <c r="O599" s="18"/>
      <c r="P599" s="18"/>
      <c r="Q599" s="18"/>
      <c r="R599" s="18"/>
      <c r="S599" s="18"/>
      <c r="T599" s="18"/>
      <c r="U599" s="18"/>
      <c r="V599" s="18"/>
      <c r="W599" s="18"/>
      <c r="X599" s="18"/>
      <c r="Y599" s="18"/>
      <c r="Z599" s="18"/>
      <c r="AA599" s="18"/>
      <c r="AB599" s="18"/>
      <c r="AC599" s="18"/>
      <c r="AD599" s="18"/>
      <c r="AE599" s="18"/>
      <c r="AF599" s="18"/>
      <c r="AG599" s="18"/>
    </row>
    <row r="600" spans="1:33" ht="16.5" customHeight="1" x14ac:dyDescent="0.3">
      <c r="A600" s="18"/>
      <c r="B600" s="18"/>
      <c r="C600" s="191"/>
      <c r="D600" s="191"/>
      <c r="E600" s="18"/>
      <c r="F600" s="18"/>
      <c r="G600" s="18"/>
      <c r="H600" s="18"/>
      <c r="I600" s="18"/>
      <c r="J600" s="18"/>
      <c r="K600" s="18"/>
      <c r="L600" s="18"/>
      <c r="M600" s="18"/>
      <c r="N600" s="18"/>
      <c r="O600" s="18"/>
      <c r="P600" s="18"/>
      <c r="Q600" s="18"/>
      <c r="R600" s="18"/>
      <c r="S600" s="18"/>
      <c r="T600" s="18"/>
      <c r="U600" s="18"/>
      <c r="V600" s="18"/>
      <c r="W600" s="18"/>
      <c r="X600" s="18"/>
      <c r="Y600" s="18"/>
      <c r="Z600" s="18"/>
      <c r="AA600" s="18"/>
      <c r="AB600" s="18"/>
      <c r="AC600" s="18"/>
      <c r="AD600" s="18"/>
      <c r="AE600" s="18"/>
      <c r="AF600" s="18"/>
      <c r="AG600" s="18"/>
    </row>
    <row r="601" spans="1:33" ht="16.5" customHeight="1" x14ac:dyDescent="0.3">
      <c r="A601" s="18"/>
      <c r="B601" s="18"/>
      <c r="C601" s="191"/>
      <c r="D601" s="191"/>
      <c r="E601" s="18"/>
      <c r="F601" s="18"/>
      <c r="G601" s="18"/>
      <c r="H601" s="18"/>
      <c r="I601" s="18"/>
      <c r="J601" s="18"/>
      <c r="K601" s="18"/>
      <c r="L601" s="18"/>
      <c r="M601" s="18"/>
      <c r="N601" s="18"/>
      <c r="O601" s="18"/>
      <c r="P601" s="18"/>
      <c r="Q601" s="18"/>
      <c r="R601" s="18"/>
      <c r="S601" s="18"/>
      <c r="T601" s="18"/>
      <c r="U601" s="18"/>
      <c r="V601" s="18"/>
      <c r="W601" s="18"/>
      <c r="X601" s="18"/>
      <c r="Y601" s="18"/>
      <c r="Z601" s="18"/>
      <c r="AA601" s="18"/>
      <c r="AB601" s="18"/>
      <c r="AC601" s="18"/>
      <c r="AD601" s="18"/>
      <c r="AE601" s="18"/>
      <c r="AF601" s="18"/>
      <c r="AG601" s="18"/>
    </row>
    <row r="602" spans="1:33" ht="16.5" customHeight="1" x14ac:dyDescent="0.3">
      <c r="A602" s="18"/>
      <c r="B602" s="18"/>
      <c r="C602" s="191"/>
      <c r="D602" s="191"/>
      <c r="E602" s="18"/>
      <c r="F602" s="18"/>
      <c r="G602" s="18"/>
      <c r="H602" s="18"/>
      <c r="I602" s="18"/>
      <c r="J602" s="18"/>
      <c r="K602" s="18"/>
      <c r="L602" s="18"/>
      <c r="M602" s="18"/>
      <c r="N602" s="18"/>
      <c r="O602" s="18"/>
      <c r="P602" s="18"/>
      <c r="Q602" s="18"/>
      <c r="R602" s="18"/>
      <c r="S602" s="18"/>
      <c r="T602" s="18"/>
      <c r="U602" s="18"/>
      <c r="V602" s="18"/>
      <c r="W602" s="18"/>
      <c r="X602" s="18"/>
      <c r="Y602" s="18"/>
      <c r="Z602" s="18"/>
      <c r="AA602" s="18"/>
      <c r="AB602" s="18"/>
      <c r="AC602" s="18"/>
      <c r="AD602" s="18"/>
      <c r="AE602" s="18"/>
      <c r="AF602" s="18"/>
      <c r="AG602" s="18"/>
    </row>
    <row r="603" spans="1:33" ht="16.5" customHeight="1" x14ac:dyDescent="0.3">
      <c r="A603" s="18"/>
      <c r="B603" s="18"/>
      <c r="C603" s="191"/>
      <c r="D603" s="191"/>
      <c r="E603" s="18"/>
      <c r="F603" s="18"/>
      <c r="G603" s="18"/>
      <c r="H603" s="18"/>
      <c r="I603" s="18"/>
      <c r="J603" s="18"/>
      <c r="K603" s="18"/>
      <c r="L603" s="18"/>
      <c r="M603" s="18"/>
      <c r="N603" s="18"/>
      <c r="O603" s="18"/>
      <c r="P603" s="18"/>
      <c r="Q603" s="18"/>
      <c r="R603" s="18"/>
      <c r="S603" s="18"/>
      <c r="T603" s="18"/>
      <c r="U603" s="18"/>
      <c r="V603" s="18"/>
      <c r="W603" s="18"/>
      <c r="X603" s="18"/>
      <c r="Y603" s="18"/>
      <c r="Z603" s="18"/>
      <c r="AA603" s="18"/>
      <c r="AB603" s="18"/>
      <c r="AC603" s="18"/>
      <c r="AD603" s="18"/>
      <c r="AE603" s="18"/>
      <c r="AF603" s="18"/>
      <c r="AG603" s="18"/>
    </row>
    <row r="604" spans="1:33" ht="16.5" customHeight="1" x14ac:dyDescent="0.3">
      <c r="A604" s="18"/>
      <c r="B604" s="18"/>
      <c r="C604" s="191"/>
      <c r="D604" s="191"/>
      <c r="E604" s="18"/>
      <c r="F604" s="18"/>
      <c r="G604" s="18"/>
      <c r="H604" s="18"/>
      <c r="I604" s="18"/>
      <c r="J604" s="18"/>
      <c r="K604" s="18"/>
      <c r="L604" s="18"/>
      <c r="M604" s="18"/>
      <c r="N604" s="18"/>
      <c r="O604" s="18"/>
      <c r="P604" s="18"/>
      <c r="Q604" s="18"/>
      <c r="R604" s="18"/>
      <c r="S604" s="18"/>
      <c r="T604" s="18"/>
      <c r="U604" s="18"/>
      <c r="V604" s="18"/>
      <c r="W604" s="18"/>
      <c r="X604" s="18"/>
      <c r="Y604" s="18"/>
      <c r="Z604" s="18"/>
      <c r="AA604" s="18"/>
      <c r="AB604" s="18"/>
      <c r="AC604" s="18"/>
      <c r="AD604" s="18"/>
      <c r="AE604" s="18"/>
      <c r="AF604" s="18"/>
      <c r="AG604" s="18"/>
    </row>
    <row r="605" spans="1:33" ht="16.5" customHeight="1" x14ac:dyDescent="0.3">
      <c r="A605" s="18"/>
      <c r="B605" s="18"/>
      <c r="C605" s="191"/>
      <c r="D605" s="191"/>
      <c r="E605" s="18"/>
      <c r="F605" s="18"/>
      <c r="G605" s="18"/>
      <c r="H605" s="18"/>
      <c r="I605" s="18"/>
      <c r="J605" s="18"/>
      <c r="K605" s="18"/>
      <c r="L605" s="18"/>
      <c r="M605" s="18"/>
      <c r="N605" s="18"/>
      <c r="O605" s="18"/>
      <c r="P605" s="18"/>
      <c r="Q605" s="18"/>
      <c r="R605" s="18"/>
      <c r="S605" s="18"/>
      <c r="T605" s="18"/>
      <c r="U605" s="18"/>
      <c r="V605" s="18"/>
      <c r="W605" s="18"/>
      <c r="X605" s="18"/>
      <c r="Y605" s="18"/>
      <c r="Z605" s="18"/>
      <c r="AA605" s="18"/>
      <c r="AB605" s="18"/>
      <c r="AC605" s="18"/>
      <c r="AD605" s="18"/>
      <c r="AE605" s="18"/>
      <c r="AF605" s="18"/>
      <c r="AG605" s="18"/>
    </row>
    <row r="606" spans="1:33" ht="16.5" customHeight="1" x14ac:dyDescent="0.3">
      <c r="A606" s="18"/>
      <c r="B606" s="18"/>
      <c r="C606" s="191"/>
      <c r="D606" s="191"/>
      <c r="E606" s="18"/>
      <c r="F606" s="18"/>
      <c r="G606" s="18"/>
      <c r="H606" s="18"/>
      <c r="I606" s="18"/>
      <c r="J606" s="18"/>
      <c r="K606" s="18"/>
      <c r="L606" s="18"/>
      <c r="M606" s="18"/>
      <c r="N606" s="18"/>
      <c r="O606" s="18"/>
      <c r="P606" s="18"/>
      <c r="Q606" s="18"/>
      <c r="R606" s="18"/>
      <c r="S606" s="18"/>
      <c r="T606" s="18"/>
      <c r="U606" s="18"/>
      <c r="V606" s="18"/>
      <c r="W606" s="18"/>
      <c r="X606" s="18"/>
      <c r="Y606" s="18"/>
      <c r="Z606" s="18"/>
      <c r="AA606" s="18"/>
      <c r="AB606" s="18"/>
      <c r="AC606" s="18"/>
      <c r="AD606" s="18"/>
      <c r="AE606" s="18"/>
      <c r="AF606" s="18"/>
      <c r="AG606" s="18"/>
    </row>
    <row r="607" spans="1:33" ht="16.5" customHeight="1" x14ac:dyDescent="0.3">
      <c r="A607" s="18"/>
      <c r="B607" s="18"/>
      <c r="C607" s="191"/>
      <c r="D607" s="191"/>
      <c r="E607" s="18"/>
      <c r="F607" s="18"/>
      <c r="G607" s="18"/>
      <c r="H607" s="18"/>
      <c r="I607" s="18"/>
      <c r="J607" s="18"/>
      <c r="K607" s="18"/>
      <c r="L607" s="18"/>
      <c r="M607" s="18"/>
      <c r="N607" s="18"/>
      <c r="O607" s="18"/>
      <c r="P607" s="18"/>
      <c r="Q607" s="18"/>
      <c r="R607" s="18"/>
      <c r="S607" s="18"/>
      <c r="T607" s="18"/>
      <c r="U607" s="18"/>
      <c r="V607" s="18"/>
      <c r="W607" s="18"/>
      <c r="X607" s="18"/>
      <c r="Y607" s="18"/>
      <c r="Z607" s="18"/>
      <c r="AA607" s="18"/>
      <c r="AB607" s="18"/>
      <c r="AC607" s="18"/>
      <c r="AD607" s="18"/>
      <c r="AE607" s="18"/>
      <c r="AF607" s="18"/>
      <c r="AG607" s="18"/>
    </row>
    <row r="608" spans="1:33" ht="16.5" customHeight="1" x14ac:dyDescent="0.3">
      <c r="A608" s="18"/>
      <c r="B608" s="18"/>
      <c r="C608" s="191"/>
      <c r="D608" s="191"/>
      <c r="E608" s="18"/>
      <c r="F608" s="18"/>
      <c r="G608" s="18"/>
      <c r="H608" s="18"/>
      <c r="I608" s="18"/>
      <c r="J608" s="18"/>
      <c r="K608" s="18"/>
      <c r="L608" s="18"/>
      <c r="M608" s="18"/>
      <c r="N608" s="18"/>
      <c r="O608" s="18"/>
      <c r="P608" s="18"/>
      <c r="Q608" s="18"/>
      <c r="R608" s="18"/>
      <c r="S608" s="18"/>
      <c r="T608" s="18"/>
      <c r="U608" s="18"/>
      <c r="V608" s="18"/>
      <c r="W608" s="18"/>
      <c r="X608" s="18"/>
      <c r="Y608" s="18"/>
      <c r="Z608" s="18"/>
      <c r="AA608" s="18"/>
      <c r="AB608" s="18"/>
      <c r="AC608" s="18"/>
      <c r="AD608" s="18"/>
      <c r="AE608" s="18"/>
      <c r="AF608" s="18"/>
      <c r="AG608" s="18"/>
    </row>
    <row r="609" spans="1:33" ht="16.5" customHeight="1" x14ac:dyDescent="0.3">
      <c r="A609" s="18"/>
      <c r="B609" s="18"/>
      <c r="C609" s="191"/>
      <c r="D609" s="191"/>
      <c r="E609" s="18"/>
      <c r="F609" s="18"/>
      <c r="G609" s="18"/>
      <c r="H609" s="18"/>
      <c r="I609" s="18"/>
      <c r="J609" s="18"/>
      <c r="K609" s="18"/>
      <c r="L609" s="18"/>
      <c r="M609" s="18"/>
      <c r="N609" s="18"/>
      <c r="O609" s="18"/>
      <c r="P609" s="18"/>
      <c r="Q609" s="18"/>
      <c r="R609" s="18"/>
      <c r="S609" s="18"/>
      <c r="T609" s="18"/>
      <c r="U609" s="18"/>
      <c r="V609" s="18"/>
      <c r="W609" s="18"/>
      <c r="X609" s="18"/>
      <c r="Y609" s="18"/>
      <c r="Z609" s="18"/>
      <c r="AA609" s="18"/>
      <c r="AB609" s="18"/>
      <c r="AC609" s="18"/>
      <c r="AD609" s="18"/>
      <c r="AE609" s="18"/>
      <c r="AF609" s="18"/>
      <c r="AG609" s="18"/>
    </row>
    <row r="610" spans="1:33" ht="16.5" customHeight="1" x14ac:dyDescent="0.3">
      <c r="A610" s="18"/>
      <c r="B610" s="18"/>
      <c r="C610" s="191"/>
      <c r="D610" s="191"/>
      <c r="E610" s="18"/>
      <c r="F610" s="18"/>
      <c r="G610" s="18"/>
      <c r="H610" s="18"/>
      <c r="I610" s="18"/>
      <c r="J610" s="18"/>
      <c r="K610" s="18"/>
      <c r="L610" s="18"/>
      <c r="M610" s="18"/>
      <c r="N610" s="18"/>
      <c r="O610" s="18"/>
      <c r="P610" s="18"/>
      <c r="Q610" s="18"/>
      <c r="R610" s="18"/>
      <c r="S610" s="18"/>
      <c r="T610" s="18"/>
      <c r="U610" s="18"/>
      <c r="V610" s="18"/>
      <c r="W610" s="18"/>
      <c r="X610" s="18"/>
      <c r="Y610" s="18"/>
      <c r="Z610" s="18"/>
      <c r="AA610" s="18"/>
      <c r="AB610" s="18"/>
      <c r="AC610" s="18"/>
      <c r="AD610" s="18"/>
      <c r="AE610" s="18"/>
      <c r="AF610" s="18"/>
      <c r="AG610" s="18"/>
    </row>
    <row r="611" spans="1:33" ht="16.5" customHeight="1" x14ac:dyDescent="0.3">
      <c r="A611" s="18"/>
      <c r="B611" s="18"/>
      <c r="C611" s="191"/>
      <c r="D611" s="191"/>
      <c r="E611" s="18"/>
      <c r="F611" s="18"/>
      <c r="G611" s="18"/>
      <c r="H611" s="18"/>
      <c r="I611" s="18"/>
      <c r="J611" s="18"/>
      <c r="K611" s="18"/>
      <c r="L611" s="18"/>
      <c r="M611" s="18"/>
      <c r="N611" s="18"/>
      <c r="O611" s="18"/>
      <c r="P611" s="18"/>
      <c r="Q611" s="18"/>
      <c r="R611" s="18"/>
      <c r="S611" s="18"/>
      <c r="T611" s="18"/>
      <c r="U611" s="18"/>
      <c r="V611" s="18"/>
      <c r="W611" s="18"/>
      <c r="X611" s="18"/>
      <c r="Y611" s="18"/>
      <c r="Z611" s="18"/>
      <c r="AA611" s="18"/>
      <c r="AB611" s="18"/>
      <c r="AC611" s="18"/>
      <c r="AD611" s="18"/>
      <c r="AE611" s="18"/>
      <c r="AF611" s="18"/>
      <c r="AG611" s="18"/>
    </row>
    <row r="612" spans="1:33" ht="16.5" customHeight="1" x14ac:dyDescent="0.3">
      <c r="A612" s="18"/>
      <c r="B612" s="18"/>
      <c r="C612" s="191"/>
      <c r="D612" s="191"/>
      <c r="E612" s="18"/>
      <c r="F612" s="18"/>
      <c r="G612" s="18"/>
      <c r="H612" s="18"/>
      <c r="I612" s="18"/>
      <c r="J612" s="18"/>
      <c r="K612" s="18"/>
      <c r="L612" s="18"/>
      <c r="M612" s="18"/>
      <c r="N612" s="18"/>
      <c r="O612" s="18"/>
      <c r="P612" s="18"/>
      <c r="Q612" s="18"/>
      <c r="R612" s="18"/>
      <c r="S612" s="18"/>
      <c r="T612" s="18"/>
      <c r="U612" s="18"/>
      <c r="V612" s="18"/>
      <c r="W612" s="18"/>
      <c r="X612" s="18"/>
      <c r="Y612" s="18"/>
      <c r="Z612" s="18"/>
      <c r="AA612" s="18"/>
      <c r="AB612" s="18"/>
      <c r="AC612" s="18"/>
      <c r="AD612" s="18"/>
      <c r="AE612" s="18"/>
      <c r="AF612" s="18"/>
      <c r="AG612" s="18"/>
    </row>
    <row r="613" spans="1:33" ht="16.5" customHeight="1" x14ac:dyDescent="0.3">
      <c r="A613" s="18"/>
      <c r="B613" s="18"/>
      <c r="C613" s="191"/>
      <c r="D613" s="191"/>
      <c r="E613" s="18"/>
      <c r="F613" s="18"/>
      <c r="G613" s="18"/>
      <c r="H613" s="18"/>
      <c r="I613" s="18"/>
      <c r="J613" s="18"/>
      <c r="K613" s="18"/>
      <c r="L613" s="18"/>
      <c r="M613" s="18"/>
      <c r="N613" s="18"/>
      <c r="O613" s="18"/>
      <c r="P613" s="18"/>
      <c r="Q613" s="18"/>
      <c r="R613" s="18"/>
      <c r="S613" s="18"/>
      <c r="T613" s="18"/>
      <c r="U613" s="18"/>
      <c r="V613" s="18"/>
      <c r="W613" s="18"/>
      <c r="X613" s="18"/>
      <c r="Y613" s="18"/>
      <c r="Z613" s="18"/>
      <c r="AA613" s="18"/>
      <c r="AB613" s="18"/>
      <c r="AC613" s="18"/>
      <c r="AD613" s="18"/>
      <c r="AE613" s="18"/>
      <c r="AF613" s="18"/>
      <c r="AG613" s="18"/>
    </row>
    <row r="614" spans="1:33" ht="16.5" customHeight="1" x14ac:dyDescent="0.3">
      <c r="A614" s="18"/>
      <c r="B614" s="18"/>
      <c r="C614" s="191"/>
      <c r="D614" s="191"/>
      <c r="E614" s="18"/>
      <c r="F614" s="18"/>
      <c r="G614" s="18"/>
      <c r="H614" s="18"/>
      <c r="I614" s="18"/>
      <c r="J614" s="18"/>
      <c r="K614" s="18"/>
      <c r="L614" s="18"/>
      <c r="M614" s="18"/>
      <c r="N614" s="18"/>
      <c r="O614" s="18"/>
      <c r="P614" s="18"/>
      <c r="Q614" s="18"/>
      <c r="R614" s="18"/>
      <c r="S614" s="18"/>
      <c r="T614" s="18"/>
      <c r="U614" s="18"/>
      <c r="V614" s="18"/>
      <c r="W614" s="18"/>
      <c r="X614" s="18"/>
      <c r="Y614" s="18"/>
      <c r="Z614" s="18"/>
      <c r="AA614" s="18"/>
      <c r="AB614" s="18"/>
      <c r="AC614" s="18"/>
      <c r="AD614" s="18"/>
      <c r="AE614" s="18"/>
      <c r="AF614" s="18"/>
      <c r="AG614" s="18"/>
    </row>
    <row r="615" spans="1:33" ht="16.5" customHeight="1" x14ac:dyDescent="0.3">
      <c r="A615" s="18"/>
      <c r="B615" s="18"/>
      <c r="C615" s="191"/>
      <c r="D615" s="191"/>
      <c r="E615" s="18"/>
      <c r="F615" s="18"/>
      <c r="G615" s="18"/>
      <c r="H615" s="18"/>
      <c r="I615" s="18"/>
      <c r="J615" s="18"/>
      <c r="K615" s="18"/>
      <c r="L615" s="18"/>
      <c r="M615" s="18"/>
      <c r="N615" s="18"/>
      <c r="O615" s="18"/>
      <c r="P615" s="18"/>
      <c r="Q615" s="18"/>
      <c r="R615" s="18"/>
      <c r="S615" s="18"/>
      <c r="T615" s="18"/>
      <c r="U615" s="18"/>
      <c r="V615" s="18"/>
      <c r="W615" s="18"/>
      <c r="X615" s="18"/>
      <c r="Y615" s="18"/>
      <c r="Z615" s="18"/>
      <c r="AA615" s="18"/>
      <c r="AB615" s="18"/>
      <c r="AC615" s="18"/>
      <c r="AD615" s="18"/>
      <c r="AE615" s="18"/>
      <c r="AF615" s="18"/>
      <c r="AG615" s="18"/>
    </row>
    <row r="616" spans="1:33" ht="16.5" customHeight="1" x14ac:dyDescent="0.3">
      <c r="A616" s="18"/>
      <c r="B616" s="18"/>
      <c r="C616" s="191"/>
      <c r="D616" s="191"/>
      <c r="E616" s="18"/>
      <c r="F616" s="18"/>
      <c r="G616" s="18"/>
      <c r="H616" s="18"/>
      <c r="I616" s="18"/>
      <c r="J616" s="18"/>
      <c r="K616" s="18"/>
      <c r="L616" s="18"/>
      <c r="M616" s="18"/>
      <c r="N616" s="18"/>
      <c r="O616" s="18"/>
      <c r="P616" s="18"/>
      <c r="Q616" s="18"/>
      <c r="R616" s="18"/>
      <c r="S616" s="18"/>
      <c r="T616" s="18"/>
      <c r="U616" s="18"/>
      <c r="V616" s="18"/>
      <c r="W616" s="18"/>
      <c r="X616" s="18"/>
      <c r="Y616" s="18"/>
      <c r="Z616" s="18"/>
      <c r="AA616" s="18"/>
      <c r="AB616" s="18"/>
      <c r="AC616" s="18"/>
      <c r="AD616" s="18"/>
      <c r="AE616" s="18"/>
      <c r="AF616" s="18"/>
      <c r="AG616" s="18"/>
    </row>
    <row r="617" spans="1:33" ht="16.5" customHeight="1" x14ac:dyDescent="0.3">
      <c r="A617" s="18"/>
      <c r="B617" s="18"/>
      <c r="C617" s="191"/>
      <c r="D617" s="191"/>
      <c r="E617" s="18"/>
      <c r="F617" s="18"/>
      <c r="G617" s="18"/>
      <c r="H617" s="18"/>
      <c r="I617" s="18"/>
      <c r="J617" s="18"/>
      <c r="K617" s="18"/>
      <c r="L617" s="18"/>
      <c r="M617" s="18"/>
      <c r="N617" s="18"/>
      <c r="O617" s="18"/>
      <c r="P617" s="18"/>
      <c r="Q617" s="18"/>
      <c r="R617" s="18"/>
      <c r="S617" s="18"/>
      <c r="T617" s="18"/>
      <c r="U617" s="18"/>
      <c r="V617" s="18"/>
      <c r="W617" s="18"/>
      <c r="X617" s="18"/>
      <c r="Y617" s="18"/>
      <c r="Z617" s="18"/>
      <c r="AA617" s="18"/>
      <c r="AB617" s="18"/>
      <c r="AC617" s="18"/>
      <c r="AD617" s="18"/>
      <c r="AE617" s="18"/>
      <c r="AF617" s="18"/>
      <c r="AG617" s="18"/>
    </row>
    <row r="618" spans="1:33" ht="16.5" customHeight="1" x14ac:dyDescent="0.3">
      <c r="A618" s="18"/>
      <c r="B618" s="18"/>
      <c r="C618" s="191"/>
      <c r="D618" s="191"/>
      <c r="E618" s="18"/>
      <c r="F618" s="18"/>
      <c r="G618" s="18"/>
      <c r="H618" s="18"/>
      <c r="I618" s="18"/>
      <c r="J618" s="18"/>
      <c r="K618" s="18"/>
      <c r="L618" s="18"/>
      <c r="M618" s="18"/>
      <c r="N618" s="18"/>
      <c r="O618" s="18"/>
      <c r="P618" s="18"/>
      <c r="Q618" s="18"/>
      <c r="R618" s="18"/>
      <c r="S618" s="18"/>
      <c r="T618" s="18"/>
      <c r="U618" s="18"/>
      <c r="V618" s="18"/>
      <c r="W618" s="18"/>
      <c r="X618" s="18"/>
      <c r="Y618" s="18"/>
      <c r="Z618" s="18"/>
      <c r="AA618" s="18"/>
      <c r="AB618" s="18"/>
      <c r="AC618" s="18"/>
      <c r="AD618" s="18"/>
      <c r="AE618" s="18"/>
      <c r="AF618" s="18"/>
      <c r="AG618" s="18"/>
    </row>
    <row r="619" spans="1:33" ht="16.5" customHeight="1" x14ac:dyDescent="0.3">
      <c r="A619" s="18"/>
      <c r="B619" s="18"/>
      <c r="C619" s="191"/>
      <c r="D619" s="191"/>
      <c r="E619" s="18"/>
      <c r="F619" s="18"/>
      <c r="G619" s="18"/>
      <c r="H619" s="18"/>
      <c r="I619" s="18"/>
      <c r="J619" s="18"/>
      <c r="K619" s="18"/>
      <c r="L619" s="18"/>
      <c r="M619" s="18"/>
      <c r="N619" s="18"/>
      <c r="O619" s="18"/>
      <c r="P619" s="18"/>
      <c r="Q619" s="18"/>
      <c r="R619" s="18"/>
      <c r="S619" s="18"/>
      <c r="T619" s="18"/>
      <c r="U619" s="18"/>
      <c r="V619" s="18"/>
      <c r="W619" s="18"/>
      <c r="X619" s="18"/>
      <c r="Y619" s="18"/>
      <c r="Z619" s="18"/>
      <c r="AA619" s="18"/>
      <c r="AB619" s="18"/>
      <c r="AC619" s="18"/>
      <c r="AD619" s="18"/>
      <c r="AE619" s="18"/>
      <c r="AF619" s="18"/>
      <c r="AG619" s="18"/>
    </row>
    <row r="620" spans="1:33" ht="16.5" customHeight="1" x14ac:dyDescent="0.3">
      <c r="A620" s="18"/>
      <c r="B620" s="18"/>
      <c r="C620" s="191"/>
      <c r="D620" s="191"/>
      <c r="E620" s="18"/>
      <c r="F620" s="18"/>
      <c r="G620" s="18"/>
      <c r="H620" s="18"/>
      <c r="I620" s="18"/>
      <c r="J620" s="18"/>
      <c r="K620" s="18"/>
      <c r="L620" s="18"/>
      <c r="M620" s="18"/>
      <c r="N620" s="18"/>
      <c r="O620" s="18"/>
      <c r="P620" s="18"/>
      <c r="Q620" s="18"/>
      <c r="R620" s="18"/>
      <c r="S620" s="18"/>
      <c r="T620" s="18"/>
      <c r="U620" s="18"/>
      <c r="V620" s="18"/>
      <c r="W620" s="18"/>
      <c r="X620" s="18"/>
      <c r="Y620" s="18"/>
      <c r="Z620" s="18"/>
      <c r="AA620" s="18"/>
      <c r="AB620" s="18"/>
      <c r="AC620" s="18"/>
      <c r="AD620" s="18"/>
      <c r="AE620" s="18"/>
      <c r="AF620" s="18"/>
      <c r="AG620" s="18"/>
    </row>
    <row r="621" spans="1:33" ht="16.5" customHeight="1" x14ac:dyDescent="0.3">
      <c r="A621" s="18"/>
      <c r="B621" s="18"/>
      <c r="C621" s="191"/>
      <c r="D621" s="191"/>
      <c r="E621" s="18"/>
      <c r="F621" s="18"/>
      <c r="G621" s="18"/>
      <c r="H621" s="18"/>
      <c r="I621" s="18"/>
      <c r="J621" s="18"/>
      <c r="K621" s="18"/>
      <c r="L621" s="18"/>
      <c r="M621" s="18"/>
      <c r="N621" s="18"/>
      <c r="O621" s="18"/>
      <c r="P621" s="18"/>
      <c r="Q621" s="18"/>
      <c r="R621" s="18"/>
      <c r="S621" s="18"/>
      <c r="T621" s="18"/>
      <c r="U621" s="18"/>
      <c r="V621" s="18"/>
      <c r="W621" s="18"/>
      <c r="X621" s="18"/>
      <c r="Y621" s="18"/>
      <c r="Z621" s="18"/>
      <c r="AA621" s="18"/>
      <c r="AB621" s="18"/>
      <c r="AC621" s="18"/>
      <c r="AD621" s="18"/>
      <c r="AE621" s="18"/>
      <c r="AF621" s="18"/>
      <c r="AG621" s="18"/>
    </row>
    <row r="622" spans="1:33" ht="16.5" customHeight="1" x14ac:dyDescent="0.3">
      <c r="A622" s="18"/>
      <c r="B622" s="18"/>
      <c r="C622" s="191"/>
      <c r="D622" s="191"/>
      <c r="E622" s="18"/>
      <c r="F622" s="18"/>
      <c r="G622" s="18"/>
      <c r="H622" s="18"/>
      <c r="I622" s="18"/>
      <c r="J622" s="18"/>
      <c r="K622" s="18"/>
      <c r="L622" s="18"/>
      <c r="M622" s="18"/>
      <c r="N622" s="18"/>
      <c r="O622" s="18"/>
      <c r="P622" s="18"/>
      <c r="Q622" s="18"/>
      <c r="R622" s="18"/>
      <c r="S622" s="18"/>
      <c r="T622" s="18"/>
      <c r="U622" s="18"/>
      <c r="V622" s="18"/>
      <c r="W622" s="18"/>
      <c r="X622" s="18"/>
      <c r="Y622" s="18"/>
      <c r="Z622" s="18"/>
      <c r="AA622" s="18"/>
      <c r="AB622" s="18"/>
      <c r="AC622" s="18"/>
      <c r="AD622" s="18"/>
      <c r="AE622" s="18"/>
      <c r="AF622" s="18"/>
      <c r="AG622" s="18"/>
    </row>
    <row r="623" spans="1:33" ht="16.5" customHeight="1" x14ac:dyDescent="0.3">
      <c r="A623" s="18"/>
      <c r="B623" s="18"/>
      <c r="C623" s="191"/>
      <c r="D623" s="191"/>
      <c r="E623" s="18"/>
      <c r="F623" s="18"/>
      <c r="G623" s="18"/>
      <c r="H623" s="18"/>
      <c r="I623" s="18"/>
      <c r="J623" s="18"/>
      <c r="K623" s="18"/>
      <c r="L623" s="18"/>
      <c r="M623" s="18"/>
      <c r="N623" s="18"/>
      <c r="O623" s="18"/>
      <c r="P623" s="18"/>
      <c r="Q623" s="18"/>
      <c r="R623" s="18"/>
      <c r="S623" s="18"/>
      <c r="T623" s="18"/>
      <c r="U623" s="18"/>
      <c r="V623" s="18"/>
      <c r="W623" s="18"/>
      <c r="X623" s="18"/>
      <c r="Y623" s="18"/>
      <c r="Z623" s="18"/>
      <c r="AA623" s="18"/>
      <c r="AB623" s="18"/>
      <c r="AC623" s="18"/>
      <c r="AD623" s="18"/>
      <c r="AE623" s="18"/>
      <c r="AF623" s="18"/>
      <c r="AG623" s="18"/>
    </row>
    <row r="624" spans="1:33" ht="16.5" customHeight="1" x14ac:dyDescent="0.3">
      <c r="A624" s="18"/>
      <c r="B624" s="18"/>
      <c r="C624" s="191"/>
      <c r="D624" s="191"/>
      <c r="E624" s="18"/>
      <c r="F624" s="18"/>
      <c r="G624" s="18"/>
      <c r="H624" s="18"/>
      <c r="I624" s="18"/>
      <c r="J624" s="18"/>
      <c r="K624" s="18"/>
      <c r="L624" s="18"/>
      <c r="M624" s="18"/>
      <c r="N624" s="18"/>
      <c r="O624" s="18"/>
      <c r="P624" s="18"/>
      <c r="Q624" s="18"/>
      <c r="R624" s="18"/>
      <c r="S624" s="18"/>
      <c r="T624" s="18"/>
      <c r="U624" s="18"/>
      <c r="V624" s="18"/>
      <c r="W624" s="18"/>
      <c r="X624" s="18"/>
      <c r="Y624" s="18"/>
      <c r="Z624" s="18"/>
      <c r="AA624" s="18"/>
      <c r="AB624" s="18"/>
      <c r="AC624" s="18"/>
      <c r="AD624" s="18"/>
      <c r="AE624" s="18"/>
      <c r="AF624" s="18"/>
      <c r="AG624" s="18"/>
    </row>
    <row r="625" spans="1:33" ht="16.5" customHeight="1" x14ac:dyDescent="0.3">
      <c r="A625" s="18"/>
      <c r="B625" s="18"/>
      <c r="C625" s="191"/>
      <c r="D625" s="191"/>
      <c r="E625" s="18"/>
      <c r="F625" s="18"/>
      <c r="G625" s="18"/>
      <c r="H625" s="18"/>
      <c r="I625" s="18"/>
      <c r="J625" s="18"/>
      <c r="K625" s="18"/>
      <c r="L625" s="18"/>
      <c r="M625" s="18"/>
      <c r="N625" s="18"/>
      <c r="O625" s="18"/>
      <c r="P625" s="18"/>
      <c r="Q625" s="18"/>
      <c r="R625" s="18"/>
      <c r="S625" s="18"/>
      <c r="T625" s="18"/>
      <c r="U625" s="18"/>
      <c r="V625" s="18"/>
      <c r="W625" s="18"/>
      <c r="X625" s="18"/>
      <c r="Y625" s="18"/>
      <c r="Z625" s="18"/>
      <c r="AA625" s="18"/>
      <c r="AB625" s="18"/>
      <c r="AC625" s="18"/>
      <c r="AD625" s="18"/>
      <c r="AE625" s="18"/>
      <c r="AF625" s="18"/>
      <c r="AG625" s="18"/>
    </row>
    <row r="626" spans="1:33" ht="16.5" customHeight="1" x14ac:dyDescent="0.3">
      <c r="A626" s="18"/>
      <c r="B626" s="18"/>
      <c r="C626" s="191"/>
      <c r="D626" s="191"/>
      <c r="E626" s="18"/>
      <c r="F626" s="18"/>
      <c r="G626" s="18"/>
      <c r="H626" s="18"/>
      <c r="I626" s="18"/>
      <c r="J626" s="18"/>
      <c r="K626" s="18"/>
      <c r="L626" s="18"/>
      <c r="M626" s="18"/>
      <c r="N626" s="18"/>
      <c r="O626" s="18"/>
      <c r="P626" s="18"/>
      <c r="Q626" s="18"/>
      <c r="R626" s="18"/>
      <c r="S626" s="18"/>
      <c r="T626" s="18"/>
      <c r="U626" s="18"/>
      <c r="V626" s="18"/>
      <c r="W626" s="18"/>
      <c r="X626" s="18"/>
      <c r="Y626" s="18"/>
      <c r="Z626" s="18"/>
      <c r="AA626" s="18"/>
      <c r="AB626" s="18"/>
      <c r="AC626" s="18"/>
      <c r="AD626" s="18"/>
      <c r="AE626" s="18"/>
      <c r="AF626" s="18"/>
      <c r="AG626" s="18"/>
    </row>
    <row r="627" spans="1:33" ht="16.5" customHeight="1" x14ac:dyDescent="0.3">
      <c r="A627" s="18"/>
      <c r="B627" s="18"/>
      <c r="C627" s="191"/>
      <c r="D627" s="191"/>
      <c r="E627" s="18"/>
      <c r="F627" s="18"/>
      <c r="G627" s="18"/>
      <c r="H627" s="18"/>
      <c r="I627" s="18"/>
      <c r="J627" s="18"/>
      <c r="K627" s="18"/>
      <c r="L627" s="18"/>
      <c r="M627" s="18"/>
      <c r="N627" s="18"/>
      <c r="O627" s="18"/>
      <c r="P627" s="18"/>
      <c r="Q627" s="18"/>
      <c r="R627" s="18"/>
      <c r="S627" s="18"/>
      <c r="T627" s="18"/>
      <c r="U627" s="18"/>
      <c r="V627" s="18"/>
      <c r="W627" s="18"/>
      <c r="X627" s="18"/>
      <c r="Y627" s="18"/>
      <c r="Z627" s="18"/>
      <c r="AA627" s="18"/>
      <c r="AB627" s="18"/>
      <c r="AC627" s="18"/>
      <c r="AD627" s="18"/>
      <c r="AE627" s="18"/>
      <c r="AF627" s="18"/>
      <c r="AG627" s="18"/>
    </row>
    <row r="628" spans="1:33" ht="16.5" customHeight="1" x14ac:dyDescent="0.3">
      <c r="A628" s="18"/>
      <c r="B628" s="18"/>
      <c r="C628" s="191"/>
      <c r="D628" s="191"/>
      <c r="E628" s="18"/>
      <c r="F628" s="18"/>
      <c r="G628" s="18"/>
      <c r="H628" s="18"/>
      <c r="I628" s="18"/>
      <c r="J628" s="18"/>
      <c r="K628" s="18"/>
      <c r="L628" s="18"/>
      <c r="M628" s="18"/>
      <c r="N628" s="18"/>
      <c r="O628" s="18"/>
      <c r="P628" s="18"/>
      <c r="Q628" s="18"/>
      <c r="R628" s="18"/>
      <c r="S628" s="18"/>
      <c r="T628" s="18"/>
      <c r="U628" s="18"/>
      <c r="V628" s="18"/>
      <c r="W628" s="18"/>
      <c r="X628" s="18"/>
      <c r="Y628" s="18"/>
      <c r="Z628" s="18"/>
      <c r="AA628" s="18"/>
      <c r="AB628" s="18"/>
      <c r="AC628" s="18"/>
      <c r="AD628" s="18"/>
      <c r="AE628" s="18"/>
      <c r="AF628" s="18"/>
      <c r="AG628" s="18"/>
    </row>
    <row r="629" spans="1:33" ht="16.5" customHeight="1" x14ac:dyDescent="0.3">
      <c r="A629" s="18"/>
      <c r="B629" s="18"/>
      <c r="C629" s="191"/>
      <c r="D629" s="191"/>
      <c r="E629" s="18"/>
      <c r="F629" s="18"/>
      <c r="G629" s="18"/>
      <c r="H629" s="18"/>
      <c r="I629" s="18"/>
      <c r="J629" s="18"/>
      <c r="K629" s="18"/>
      <c r="L629" s="18"/>
      <c r="M629" s="18"/>
      <c r="N629" s="18"/>
      <c r="O629" s="18"/>
      <c r="P629" s="18"/>
      <c r="Q629" s="18"/>
      <c r="R629" s="18"/>
      <c r="S629" s="18"/>
      <c r="T629" s="18"/>
      <c r="U629" s="18"/>
      <c r="V629" s="18"/>
      <c r="W629" s="18"/>
      <c r="X629" s="18"/>
      <c r="Y629" s="18"/>
      <c r="Z629" s="18"/>
      <c r="AA629" s="18"/>
      <c r="AB629" s="18"/>
      <c r="AC629" s="18"/>
      <c r="AD629" s="18"/>
      <c r="AE629" s="18"/>
      <c r="AF629" s="18"/>
      <c r="AG629" s="18"/>
    </row>
    <row r="630" spans="1:33" ht="16.5" customHeight="1" x14ac:dyDescent="0.3">
      <c r="A630" s="18"/>
      <c r="B630" s="18"/>
      <c r="C630" s="191"/>
      <c r="D630" s="191"/>
      <c r="E630" s="18"/>
      <c r="F630" s="18"/>
      <c r="G630" s="18"/>
      <c r="H630" s="18"/>
      <c r="I630" s="18"/>
      <c r="J630" s="18"/>
      <c r="K630" s="18"/>
      <c r="L630" s="18"/>
      <c r="M630" s="18"/>
      <c r="N630" s="18"/>
      <c r="O630" s="18"/>
      <c r="P630" s="18"/>
      <c r="Q630" s="18"/>
      <c r="R630" s="18"/>
      <c r="S630" s="18"/>
      <c r="T630" s="18"/>
      <c r="U630" s="18"/>
      <c r="V630" s="18"/>
      <c r="W630" s="18"/>
      <c r="X630" s="18"/>
      <c r="Y630" s="18"/>
      <c r="Z630" s="18"/>
      <c r="AA630" s="18"/>
      <c r="AB630" s="18"/>
      <c r="AC630" s="18"/>
      <c r="AD630" s="18"/>
      <c r="AE630" s="18"/>
      <c r="AF630" s="18"/>
      <c r="AG630" s="18"/>
    </row>
    <row r="631" spans="1:33" ht="16.5" customHeight="1" x14ac:dyDescent="0.3">
      <c r="A631" s="18"/>
      <c r="B631" s="18"/>
      <c r="C631" s="191"/>
      <c r="D631" s="191"/>
      <c r="E631" s="18"/>
      <c r="F631" s="18"/>
      <c r="G631" s="18"/>
      <c r="H631" s="18"/>
      <c r="I631" s="18"/>
      <c r="J631" s="18"/>
      <c r="K631" s="18"/>
      <c r="L631" s="18"/>
      <c r="M631" s="18"/>
      <c r="N631" s="18"/>
      <c r="O631" s="18"/>
      <c r="P631" s="18"/>
      <c r="Q631" s="18"/>
      <c r="R631" s="18"/>
      <c r="S631" s="18"/>
      <c r="T631" s="18"/>
      <c r="U631" s="18"/>
      <c r="V631" s="18"/>
      <c r="W631" s="18"/>
      <c r="X631" s="18"/>
      <c r="Y631" s="18"/>
      <c r="Z631" s="18"/>
      <c r="AA631" s="18"/>
      <c r="AB631" s="18"/>
      <c r="AC631" s="18"/>
      <c r="AD631" s="18"/>
      <c r="AE631" s="18"/>
      <c r="AF631" s="18"/>
      <c r="AG631" s="18"/>
    </row>
    <row r="632" spans="1:33" ht="16.5" customHeight="1" x14ac:dyDescent="0.3">
      <c r="A632" s="18"/>
      <c r="B632" s="18"/>
      <c r="C632" s="191"/>
      <c r="D632" s="191"/>
      <c r="E632" s="18"/>
      <c r="F632" s="18"/>
      <c r="G632" s="18"/>
      <c r="H632" s="18"/>
      <c r="I632" s="18"/>
      <c r="J632" s="18"/>
      <c r="K632" s="18"/>
      <c r="L632" s="18"/>
      <c r="M632" s="18"/>
      <c r="N632" s="18"/>
      <c r="O632" s="18"/>
      <c r="P632" s="18"/>
      <c r="Q632" s="18"/>
      <c r="R632" s="18"/>
      <c r="S632" s="18"/>
      <c r="T632" s="18"/>
      <c r="U632" s="18"/>
      <c r="V632" s="18"/>
      <c r="W632" s="18"/>
      <c r="X632" s="18"/>
      <c r="Y632" s="18"/>
      <c r="Z632" s="18"/>
      <c r="AA632" s="18"/>
      <c r="AB632" s="18"/>
      <c r="AC632" s="18"/>
      <c r="AD632" s="18"/>
      <c r="AE632" s="18"/>
      <c r="AF632" s="18"/>
      <c r="AG632" s="18"/>
    </row>
    <row r="633" spans="1:33" ht="16.5" customHeight="1" x14ac:dyDescent="0.3">
      <c r="A633" s="18"/>
      <c r="B633" s="18"/>
      <c r="C633" s="191"/>
      <c r="D633" s="191"/>
      <c r="E633" s="18"/>
      <c r="F633" s="18"/>
      <c r="G633" s="18"/>
      <c r="H633" s="18"/>
      <c r="I633" s="18"/>
      <c r="J633" s="18"/>
      <c r="K633" s="18"/>
      <c r="L633" s="18"/>
      <c r="M633" s="18"/>
      <c r="N633" s="18"/>
      <c r="O633" s="18"/>
      <c r="P633" s="18"/>
      <c r="Q633" s="18"/>
      <c r="R633" s="18"/>
      <c r="S633" s="18"/>
      <c r="T633" s="18"/>
      <c r="U633" s="18"/>
      <c r="V633" s="18"/>
      <c r="W633" s="18"/>
      <c r="X633" s="18"/>
      <c r="Y633" s="18"/>
      <c r="Z633" s="18"/>
      <c r="AA633" s="18"/>
      <c r="AB633" s="18"/>
      <c r="AC633" s="18"/>
      <c r="AD633" s="18"/>
      <c r="AE633" s="18"/>
      <c r="AF633" s="18"/>
      <c r="AG633" s="18"/>
    </row>
    <row r="634" spans="1:33" ht="16.5" customHeight="1" x14ac:dyDescent="0.3">
      <c r="A634" s="18"/>
      <c r="B634" s="18"/>
      <c r="C634" s="191"/>
      <c r="D634" s="191"/>
      <c r="E634" s="18"/>
      <c r="F634" s="18"/>
      <c r="G634" s="18"/>
      <c r="H634" s="18"/>
      <c r="I634" s="18"/>
      <c r="J634" s="18"/>
      <c r="K634" s="18"/>
      <c r="L634" s="18"/>
      <c r="M634" s="18"/>
      <c r="N634" s="18"/>
      <c r="O634" s="18"/>
      <c r="P634" s="18"/>
      <c r="Q634" s="18"/>
      <c r="R634" s="18"/>
      <c r="S634" s="18"/>
      <c r="T634" s="18"/>
      <c r="U634" s="18"/>
      <c r="V634" s="18"/>
      <c r="W634" s="18"/>
      <c r="X634" s="18"/>
      <c r="Y634" s="18"/>
      <c r="Z634" s="18"/>
      <c r="AA634" s="18"/>
      <c r="AB634" s="18"/>
      <c r="AC634" s="18"/>
      <c r="AD634" s="18"/>
      <c r="AE634" s="18"/>
      <c r="AF634" s="18"/>
      <c r="AG634" s="18"/>
    </row>
    <row r="635" spans="1:33" ht="16.5" customHeight="1" x14ac:dyDescent="0.3">
      <c r="A635" s="18"/>
      <c r="B635" s="18"/>
      <c r="C635" s="191"/>
      <c r="D635" s="191"/>
      <c r="E635" s="18"/>
      <c r="F635" s="18"/>
      <c r="G635" s="18"/>
      <c r="H635" s="18"/>
      <c r="I635" s="18"/>
      <c r="J635" s="18"/>
      <c r="K635" s="18"/>
      <c r="L635" s="18"/>
      <c r="M635" s="18"/>
      <c r="N635" s="18"/>
      <c r="O635" s="18"/>
      <c r="P635" s="18"/>
      <c r="Q635" s="18"/>
      <c r="R635" s="18"/>
      <c r="S635" s="18"/>
      <c r="T635" s="18"/>
      <c r="U635" s="18"/>
      <c r="V635" s="18"/>
      <c r="W635" s="18"/>
      <c r="X635" s="18"/>
      <c r="Y635" s="18"/>
      <c r="Z635" s="18"/>
      <c r="AA635" s="18"/>
      <c r="AB635" s="18"/>
      <c r="AC635" s="18"/>
      <c r="AD635" s="18"/>
      <c r="AE635" s="18"/>
      <c r="AF635" s="18"/>
      <c r="AG635" s="18"/>
    </row>
    <row r="636" spans="1:33" ht="16.5" customHeight="1" x14ac:dyDescent="0.3">
      <c r="A636" s="18"/>
      <c r="B636" s="18"/>
      <c r="C636" s="191"/>
      <c r="D636" s="191"/>
      <c r="E636" s="18"/>
      <c r="F636" s="18"/>
      <c r="G636" s="18"/>
      <c r="H636" s="18"/>
      <c r="I636" s="18"/>
      <c r="J636" s="18"/>
      <c r="K636" s="18"/>
      <c r="L636" s="18"/>
      <c r="M636" s="18"/>
      <c r="N636" s="18"/>
      <c r="O636" s="18"/>
      <c r="P636" s="18"/>
      <c r="Q636" s="18"/>
      <c r="R636" s="18"/>
      <c r="S636" s="18"/>
      <c r="T636" s="18"/>
      <c r="U636" s="18"/>
      <c r="V636" s="18"/>
      <c r="W636" s="18"/>
      <c r="X636" s="18"/>
      <c r="Y636" s="18"/>
      <c r="Z636" s="18"/>
      <c r="AA636" s="18"/>
      <c r="AB636" s="18"/>
      <c r="AC636" s="18"/>
      <c r="AD636" s="18"/>
      <c r="AE636" s="18"/>
      <c r="AF636" s="18"/>
      <c r="AG636" s="18"/>
    </row>
    <row r="637" spans="1:33" ht="16.5" customHeight="1" x14ac:dyDescent="0.3">
      <c r="A637" s="18"/>
      <c r="B637" s="18"/>
      <c r="C637" s="191"/>
      <c r="D637" s="191"/>
      <c r="E637" s="18"/>
      <c r="F637" s="18"/>
      <c r="G637" s="18"/>
      <c r="H637" s="18"/>
      <c r="I637" s="18"/>
      <c r="J637" s="18"/>
      <c r="K637" s="18"/>
      <c r="L637" s="18"/>
      <c r="M637" s="18"/>
      <c r="N637" s="18"/>
      <c r="O637" s="18"/>
      <c r="P637" s="18"/>
      <c r="Q637" s="18"/>
      <c r="R637" s="18"/>
      <c r="S637" s="18"/>
      <c r="T637" s="18"/>
      <c r="U637" s="18"/>
      <c r="V637" s="18"/>
      <c r="W637" s="18"/>
      <c r="X637" s="18"/>
      <c r="Y637" s="18"/>
      <c r="Z637" s="18"/>
      <c r="AA637" s="18"/>
      <c r="AB637" s="18"/>
      <c r="AC637" s="18"/>
      <c r="AD637" s="18"/>
      <c r="AE637" s="18"/>
      <c r="AF637" s="18"/>
      <c r="AG637" s="18"/>
    </row>
    <row r="638" spans="1:33" ht="16.5" customHeight="1" x14ac:dyDescent="0.3">
      <c r="A638" s="18"/>
      <c r="B638" s="18"/>
      <c r="C638" s="191"/>
      <c r="D638" s="191"/>
      <c r="E638" s="18"/>
      <c r="F638" s="18"/>
      <c r="G638" s="18"/>
      <c r="H638" s="18"/>
      <c r="I638" s="18"/>
      <c r="J638" s="18"/>
      <c r="K638" s="18"/>
      <c r="L638" s="18"/>
      <c r="M638" s="18"/>
      <c r="N638" s="18"/>
      <c r="O638" s="18"/>
      <c r="P638" s="18"/>
      <c r="Q638" s="18"/>
      <c r="R638" s="18"/>
      <c r="S638" s="18"/>
      <c r="T638" s="18"/>
      <c r="U638" s="18"/>
      <c r="V638" s="18"/>
      <c r="W638" s="18"/>
      <c r="X638" s="18"/>
      <c r="Y638" s="18"/>
      <c r="Z638" s="18"/>
      <c r="AA638" s="18"/>
      <c r="AB638" s="18"/>
      <c r="AC638" s="18"/>
      <c r="AD638" s="18"/>
      <c r="AE638" s="18"/>
      <c r="AF638" s="18"/>
      <c r="AG638" s="18"/>
    </row>
    <row r="639" spans="1:33" ht="16.5" customHeight="1" x14ac:dyDescent="0.3">
      <c r="A639" s="18"/>
      <c r="B639" s="18"/>
      <c r="C639" s="191"/>
      <c r="D639" s="191"/>
      <c r="E639" s="18"/>
      <c r="F639" s="18"/>
      <c r="G639" s="18"/>
      <c r="H639" s="18"/>
      <c r="I639" s="18"/>
      <c r="J639" s="18"/>
      <c r="K639" s="18"/>
      <c r="L639" s="18"/>
      <c r="M639" s="18"/>
      <c r="N639" s="18"/>
      <c r="O639" s="18"/>
      <c r="P639" s="18"/>
      <c r="Q639" s="18"/>
      <c r="R639" s="18"/>
      <c r="S639" s="18"/>
      <c r="T639" s="18"/>
      <c r="U639" s="18"/>
      <c r="V639" s="18"/>
      <c r="W639" s="18"/>
      <c r="X639" s="18"/>
      <c r="Y639" s="18"/>
      <c r="Z639" s="18"/>
      <c r="AA639" s="18"/>
      <c r="AB639" s="18"/>
      <c r="AC639" s="18"/>
      <c r="AD639" s="18"/>
      <c r="AE639" s="18"/>
      <c r="AF639" s="18"/>
      <c r="AG639" s="18"/>
    </row>
    <row r="640" spans="1:33" ht="16.5" customHeight="1" x14ac:dyDescent="0.3">
      <c r="A640" s="18"/>
      <c r="B640" s="18"/>
      <c r="C640" s="191"/>
      <c r="D640" s="191"/>
      <c r="E640" s="18"/>
      <c r="F640" s="18"/>
      <c r="G640" s="18"/>
      <c r="H640" s="18"/>
      <c r="I640" s="18"/>
      <c r="J640" s="18"/>
      <c r="K640" s="18"/>
      <c r="L640" s="18"/>
      <c r="M640" s="18"/>
      <c r="N640" s="18"/>
      <c r="O640" s="18"/>
      <c r="P640" s="18"/>
      <c r="Q640" s="18"/>
      <c r="R640" s="18"/>
      <c r="S640" s="18"/>
      <c r="T640" s="18"/>
      <c r="U640" s="18"/>
      <c r="V640" s="18"/>
      <c r="W640" s="18"/>
      <c r="X640" s="18"/>
      <c r="Y640" s="18"/>
      <c r="Z640" s="18"/>
      <c r="AA640" s="18"/>
      <c r="AB640" s="18"/>
      <c r="AC640" s="18"/>
      <c r="AD640" s="18"/>
      <c r="AE640" s="18"/>
      <c r="AF640" s="18"/>
      <c r="AG640" s="18"/>
    </row>
    <row r="641" spans="1:33" ht="16.5" customHeight="1" x14ac:dyDescent="0.3">
      <c r="A641" s="18"/>
      <c r="B641" s="18"/>
      <c r="C641" s="191"/>
      <c r="D641" s="191"/>
      <c r="E641" s="18"/>
      <c r="F641" s="18"/>
      <c r="G641" s="18"/>
      <c r="H641" s="18"/>
      <c r="I641" s="18"/>
      <c r="J641" s="18"/>
      <c r="K641" s="18"/>
      <c r="L641" s="18"/>
      <c r="M641" s="18"/>
      <c r="N641" s="18"/>
      <c r="O641" s="18"/>
      <c r="P641" s="18"/>
      <c r="Q641" s="18"/>
      <c r="R641" s="18"/>
      <c r="S641" s="18"/>
      <c r="T641" s="18"/>
      <c r="U641" s="18"/>
      <c r="V641" s="18"/>
      <c r="W641" s="18"/>
      <c r="X641" s="18"/>
      <c r="Y641" s="18"/>
      <c r="Z641" s="18"/>
      <c r="AA641" s="18"/>
      <c r="AB641" s="18"/>
      <c r="AC641" s="18"/>
      <c r="AD641" s="18"/>
      <c r="AE641" s="18"/>
      <c r="AF641" s="18"/>
      <c r="AG641" s="18"/>
    </row>
    <row r="642" spans="1:33" ht="16.5" customHeight="1" x14ac:dyDescent="0.3">
      <c r="A642" s="18"/>
      <c r="B642" s="18"/>
      <c r="C642" s="191"/>
      <c r="D642" s="191"/>
      <c r="E642" s="18"/>
      <c r="F642" s="18"/>
      <c r="G642" s="18"/>
      <c r="H642" s="18"/>
      <c r="I642" s="18"/>
      <c r="J642" s="18"/>
      <c r="K642" s="18"/>
      <c r="L642" s="18"/>
      <c r="M642" s="18"/>
      <c r="N642" s="18"/>
      <c r="O642" s="18"/>
      <c r="P642" s="18"/>
      <c r="Q642" s="18"/>
      <c r="R642" s="18"/>
      <c r="S642" s="18"/>
      <c r="T642" s="18"/>
      <c r="U642" s="18"/>
      <c r="V642" s="18"/>
      <c r="W642" s="18"/>
      <c r="X642" s="18"/>
      <c r="Y642" s="18"/>
      <c r="Z642" s="18"/>
      <c r="AA642" s="18"/>
      <c r="AB642" s="18"/>
      <c r="AC642" s="18"/>
      <c r="AD642" s="18"/>
      <c r="AE642" s="18"/>
      <c r="AF642" s="18"/>
      <c r="AG642" s="18"/>
    </row>
    <row r="643" spans="1:33" ht="16.5" customHeight="1" x14ac:dyDescent="0.3">
      <c r="A643" s="18"/>
      <c r="B643" s="18"/>
      <c r="C643" s="191"/>
      <c r="D643" s="191"/>
      <c r="E643" s="18"/>
      <c r="F643" s="18"/>
      <c r="G643" s="18"/>
      <c r="H643" s="18"/>
      <c r="I643" s="18"/>
      <c r="J643" s="18"/>
      <c r="K643" s="18"/>
      <c r="L643" s="18"/>
      <c r="M643" s="18"/>
      <c r="N643" s="18"/>
      <c r="O643" s="18"/>
      <c r="P643" s="18"/>
      <c r="Q643" s="18"/>
      <c r="R643" s="18"/>
      <c r="S643" s="18"/>
      <c r="T643" s="18"/>
      <c r="U643" s="18"/>
      <c r="V643" s="18"/>
      <c r="W643" s="18"/>
      <c r="X643" s="18"/>
      <c r="Y643" s="18"/>
      <c r="Z643" s="18"/>
      <c r="AA643" s="18"/>
      <c r="AB643" s="18"/>
      <c r="AC643" s="18"/>
      <c r="AD643" s="18"/>
      <c r="AE643" s="18"/>
      <c r="AF643" s="18"/>
      <c r="AG643" s="18"/>
    </row>
    <row r="644" spans="1:33" ht="16.5" customHeight="1" x14ac:dyDescent="0.3">
      <c r="A644" s="18"/>
      <c r="B644" s="18"/>
      <c r="C644" s="191"/>
      <c r="D644" s="191"/>
      <c r="E644" s="18"/>
      <c r="F644" s="18"/>
      <c r="G644" s="18"/>
      <c r="H644" s="18"/>
      <c r="I644" s="18"/>
      <c r="J644" s="18"/>
      <c r="K644" s="18"/>
      <c r="L644" s="18"/>
      <c r="M644" s="18"/>
      <c r="N644" s="18"/>
      <c r="O644" s="18"/>
      <c r="P644" s="18"/>
      <c r="Q644" s="18"/>
      <c r="R644" s="18"/>
      <c r="S644" s="18"/>
      <c r="T644" s="18"/>
      <c r="U644" s="18"/>
      <c r="V644" s="18"/>
      <c r="W644" s="18"/>
      <c r="X644" s="18"/>
      <c r="Y644" s="18"/>
      <c r="Z644" s="18"/>
      <c r="AA644" s="18"/>
      <c r="AB644" s="18"/>
      <c r="AC644" s="18"/>
      <c r="AD644" s="18"/>
      <c r="AE644" s="18"/>
      <c r="AF644" s="18"/>
      <c r="AG644" s="18"/>
    </row>
    <row r="645" spans="1:33" ht="16.5" customHeight="1" x14ac:dyDescent="0.3">
      <c r="A645" s="18"/>
      <c r="B645" s="18"/>
      <c r="C645" s="191"/>
      <c r="D645" s="191"/>
      <c r="E645" s="18"/>
      <c r="F645" s="18"/>
      <c r="G645" s="18"/>
      <c r="H645" s="18"/>
      <c r="I645" s="18"/>
      <c r="J645" s="18"/>
      <c r="K645" s="18"/>
      <c r="L645" s="18"/>
      <c r="M645" s="18"/>
      <c r="N645" s="18"/>
      <c r="O645" s="18"/>
      <c r="P645" s="18"/>
      <c r="Q645" s="18"/>
      <c r="R645" s="18"/>
      <c r="S645" s="18"/>
      <c r="T645" s="18"/>
      <c r="U645" s="18"/>
      <c r="V645" s="18"/>
      <c r="W645" s="18"/>
      <c r="X645" s="18"/>
      <c r="Y645" s="18"/>
      <c r="Z645" s="18"/>
      <c r="AA645" s="18"/>
      <c r="AB645" s="18"/>
      <c r="AC645" s="18"/>
      <c r="AD645" s="18"/>
      <c r="AE645" s="18"/>
      <c r="AF645" s="18"/>
      <c r="AG645" s="18"/>
    </row>
    <row r="646" spans="1:33" ht="16.5" customHeight="1" x14ac:dyDescent="0.3">
      <c r="A646" s="18"/>
      <c r="B646" s="18"/>
      <c r="C646" s="191"/>
      <c r="D646" s="191"/>
      <c r="E646" s="18"/>
      <c r="F646" s="18"/>
      <c r="G646" s="18"/>
      <c r="H646" s="18"/>
      <c r="I646" s="18"/>
      <c r="J646" s="18"/>
      <c r="K646" s="18"/>
      <c r="L646" s="18"/>
      <c r="M646" s="18"/>
      <c r="N646" s="18"/>
      <c r="O646" s="18"/>
      <c r="P646" s="18"/>
      <c r="Q646" s="18"/>
      <c r="R646" s="18"/>
      <c r="S646" s="18"/>
      <c r="T646" s="18"/>
      <c r="U646" s="18"/>
      <c r="V646" s="18"/>
      <c r="W646" s="18"/>
      <c r="X646" s="18"/>
      <c r="Y646" s="18"/>
      <c r="Z646" s="18"/>
      <c r="AA646" s="18"/>
      <c r="AB646" s="18"/>
      <c r="AC646" s="18"/>
      <c r="AD646" s="18"/>
      <c r="AE646" s="18"/>
      <c r="AF646" s="18"/>
      <c r="AG646" s="18"/>
    </row>
    <row r="647" spans="1:33" ht="16.5" customHeight="1" x14ac:dyDescent="0.3">
      <c r="A647" s="18"/>
      <c r="B647" s="18"/>
      <c r="C647" s="191"/>
      <c r="D647" s="191"/>
      <c r="E647" s="18"/>
      <c r="F647" s="18"/>
      <c r="G647" s="18"/>
      <c r="H647" s="18"/>
      <c r="I647" s="18"/>
      <c r="J647" s="18"/>
      <c r="K647" s="18"/>
      <c r="L647" s="18"/>
      <c r="M647" s="18"/>
      <c r="N647" s="18"/>
      <c r="O647" s="18"/>
      <c r="P647" s="18"/>
      <c r="Q647" s="18"/>
      <c r="R647" s="18"/>
      <c r="S647" s="18"/>
      <c r="T647" s="18"/>
      <c r="U647" s="18"/>
      <c r="V647" s="18"/>
      <c r="W647" s="18"/>
      <c r="X647" s="18"/>
      <c r="Y647" s="18"/>
      <c r="Z647" s="18"/>
      <c r="AA647" s="18"/>
      <c r="AB647" s="18"/>
      <c r="AC647" s="18"/>
      <c r="AD647" s="18"/>
      <c r="AE647" s="18"/>
      <c r="AF647" s="18"/>
      <c r="AG647" s="18"/>
    </row>
    <row r="648" spans="1:33" ht="16.5" customHeight="1" x14ac:dyDescent="0.3">
      <c r="A648" s="18"/>
      <c r="B648" s="18"/>
      <c r="C648" s="191"/>
      <c r="D648" s="191"/>
      <c r="E648" s="18"/>
      <c r="F648" s="18"/>
      <c r="G648" s="18"/>
      <c r="H648" s="18"/>
      <c r="I648" s="18"/>
      <c r="J648" s="18"/>
      <c r="K648" s="18"/>
      <c r="L648" s="18"/>
      <c r="M648" s="18"/>
      <c r="N648" s="18"/>
      <c r="O648" s="18"/>
      <c r="P648" s="18"/>
      <c r="Q648" s="18"/>
      <c r="R648" s="18"/>
      <c r="S648" s="18"/>
      <c r="T648" s="18"/>
      <c r="U648" s="18"/>
      <c r="V648" s="18"/>
      <c r="W648" s="18"/>
      <c r="X648" s="18"/>
      <c r="Y648" s="18"/>
      <c r="Z648" s="18"/>
      <c r="AA648" s="18"/>
      <c r="AB648" s="18"/>
      <c r="AC648" s="18"/>
      <c r="AD648" s="18"/>
      <c r="AE648" s="18"/>
      <c r="AF648" s="18"/>
      <c r="AG648" s="18"/>
    </row>
    <row r="649" spans="1:33" ht="16.5" customHeight="1" x14ac:dyDescent="0.3">
      <c r="A649" s="18"/>
      <c r="B649" s="18"/>
      <c r="C649" s="191"/>
      <c r="D649" s="191"/>
      <c r="E649" s="18"/>
      <c r="F649" s="18"/>
      <c r="G649" s="18"/>
      <c r="H649" s="18"/>
      <c r="I649" s="18"/>
      <c r="J649" s="18"/>
      <c r="K649" s="18"/>
      <c r="L649" s="18"/>
      <c r="M649" s="18"/>
      <c r="N649" s="18"/>
      <c r="O649" s="18"/>
      <c r="P649" s="18"/>
      <c r="Q649" s="18"/>
      <c r="R649" s="18"/>
      <c r="S649" s="18"/>
      <c r="T649" s="18"/>
      <c r="U649" s="18"/>
      <c r="V649" s="18"/>
      <c r="W649" s="18"/>
      <c r="X649" s="18"/>
      <c r="Y649" s="18"/>
      <c r="Z649" s="18"/>
      <c r="AA649" s="18"/>
      <c r="AB649" s="18"/>
      <c r="AC649" s="18"/>
      <c r="AD649" s="18"/>
      <c r="AE649" s="18"/>
      <c r="AF649" s="18"/>
      <c r="AG649" s="18"/>
    </row>
    <row r="650" spans="1:33" ht="16.5" customHeight="1" x14ac:dyDescent="0.3">
      <c r="A650" s="18"/>
      <c r="B650" s="18"/>
      <c r="C650" s="191"/>
      <c r="D650" s="191"/>
      <c r="E650" s="18"/>
      <c r="F650" s="18"/>
      <c r="G650" s="18"/>
      <c r="H650" s="18"/>
      <c r="I650" s="18"/>
      <c r="J650" s="18"/>
      <c r="K650" s="18"/>
      <c r="L650" s="18"/>
      <c r="M650" s="18"/>
      <c r="N650" s="18"/>
      <c r="O650" s="18"/>
      <c r="P650" s="18"/>
      <c r="Q650" s="18"/>
      <c r="R650" s="18"/>
      <c r="S650" s="18"/>
      <c r="T650" s="18"/>
      <c r="U650" s="18"/>
      <c r="V650" s="18"/>
      <c r="W650" s="18"/>
      <c r="X650" s="18"/>
      <c r="Y650" s="18"/>
      <c r="Z650" s="18"/>
      <c r="AA650" s="18"/>
      <c r="AB650" s="18"/>
      <c r="AC650" s="18"/>
      <c r="AD650" s="18"/>
      <c r="AE650" s="18"/>
      <c r="AF650" s="18"/>
      <c r="AG650" s="18"/>
    </row>
    <row r="651" spans="1:33" ht="16.5" customHeight="1" x14ac:dyDescent="0.3">
      <c r="A651" s="18"/>
      <c r="B651" s="18"/>
      <c r="C651" s="191"/>
      <c r="D651" s="191"/>
      <c r="E651" s="18"/>
      <c r="F651" s="18"/>
      <c r="G651" s="18"/>
      <c r="H651" s="18"/>
      <c r="I651" s="18"/>
      <c r="J651" s="18"/>
      <c r="K651" s="18"/>
      <c r="L651" s="18"/>
      <c r="M651" s="18"/>
      <c r="N651" s="18"/>
      <c r="O651" s="18"/>
      <c r="P651" s="18"/>
      <c r="Q651" s="18"/>
      <c r="R651" s="18"/>
      <c r="S651" s="18"/>
      <c r="T651" s="18"/>
      <c r="U651" s="18"/>
      <c r="V651" s="18"/>
      <c r="W651" s="18"/>
      <c r="X651" s="18"/>
      <c r="Y651" s="18"/>
      <c r="Z651" s="18"/>
      <c r="AA651" s="18"/>
      <c r="AB651" s="18"/>
      <c r="AC651" s="18"/>
      <c r="AD651" s="18"/>
      <c r="AE651" s="18"/>
      <c r="AF651" s="18"/>
      <c r="AG651" s="18"/>
    </row>
    <row r="652" spans="1:33" ht="16.5" customHeight="1" x14ac:dyDescent="0.3">
      <c r="A652" s="18"/>
      <c r="B652" s="18"/>
      <c r="C652" s="191"/>
      <c r="D652" s="191"/>
      <c r="E652" s="18"/>
      <c r="F652" s="18"/>
      <c r="G652" s="18"/>
      <c r="H652" s="18"/>
      <c r="I652" s="18"/>
      <c r="J652" s="18"/>
      <c r="K652" s="18"/>
      <c r="L652" s="18"/>
      <c r="M652" s="18"/>
      <c r="N652" s="18"/>
      <c r="O652" s="18"/>
      <c r="P652" s="18"/>
      <c r="Q652" s="18"/>
      <c r="R652" s="18"/>
      <c r="S652" s="18"/>
      <c r="T652" s="18"/>
      <c r="U652" s="18"/>
      <c r="V652" s="18"/>
      <c r="W652" s="18"/>
      <c r="X652" s="18"/>
      <c r="Y652" s="18"/>
      <c r="Z652" s="18"/>
      <c r="AA652" s="18"/>
      <c r="AB652" s="18"/>
      <c r="AC652" s="18"/>
      <c r="AD652" s="18"/>
      <c r="AE652" s="18"/>
      <c r="AF652" s="18"/>
      <c r="AG652" s="18"/>
    </row>
    <row r="653" spans="1:33" ht="16.5" customHeight="1" x14ac:dyDescent="0.3">
      <c r="A653" s="18"/>
      <c r="B653" s="18"/>
      <c r="C653" s="191"/>
      <c r="D653" s="191"/>
      <c r="E653" s="18"/>
      <c r="F653" s="18"/>
      <c r="G653" s="18"/>
      <c r="H653" s="18"/>
      <c r="I653" s="18"/>
      <c r="J653" s="18"/>
      <c r="K653" s="18"/>
      <c r="L653" s="18"/>
      <c r="M653" s="18"/>
      <c r="N653" s="18"/>
      <c r="O653" s="18"/>
      <c r="P653" s="18"/>
      <c r="Q653" s="18"/>
      <c r="R653" s="18"/>
      <c r="S653" s="18"/>
      <c r="T653" s="18"/>
      <c r="U653" s="18"/>
      <c r="V653" s="18"/>
      <c r="W653" s="18"/>
      <c r="X653" s="18"/>
      <c r="Y653" s="18"/>
      <c r="Z653" s="18"/>
      <c r="AA653" s="18"/>
      <c r="AB653" s="18"/>
      <c r="AC653" s="18"/>
      <c r="AD653" s="18"/>
      <c r="AE653" s="18"/>
      <c r="AF653" s="18"/>
      <c r="AG653" s="18"/>
    </row>
    <row r="654" spans="1:33" ht="16.5" customHeight="1" x14ac:dyDescent="0.3">
      <c r="A654" s="18"/>
      <c r="B654" s="18"/>
      <c r="C654" s="191"/>
      <c r="D654" s="191"/>
      <c r="E654" s="18"/>
      <c r="F654" s="18"/>
      <c r="G654" s="18"/>
      <c r="H654" s="18"/>
      <c r="I654" s="18"/>
      <c r="J654" s="18"/>
      <c r="K654" s="18"/>
      <c r="L654" s="18"/>
      <c r="M654" s="18"/>
      <c r="N654" s="18"/>
      <c r="O654" s="18"/>
      <c r="P654" s="18"/>
      <c r="Q654" s="18"/>
      <c r="R654" s="18"/>
      <c r="S654" s="18"/>
      <c r="T654" s="18"/>
      <c r="U654" s="18"/>
      <c r="V654" s="18"/>
      <c r="W654" s="18"/>
      <c r="X654" s="18"/>
      <c r="Y654" s="18"/>
      <c r="Z654" s="18"/>
      <c r="AA654" s="18"/>
      <c r="AB654" s="18"/>
      <c r="AC654" s="18"/>
      <c r="AD654" s="18"/>
      <c r="AE654" s="18"/>
      <c r="AF654" s="18"/>
      <c r="AG654" s="18"/>
    </row>
    <row r="655" spans="1:33" ht="16.5" customHeight="1" x14ac:dyDescent="0.3">
      <c r="A655" s="18"/>
      <c r="B655" s="18"/>
      <c r="C655" s="191"/>
      <c r="D655" s="191"/>
      <c r="E655" s="18"/>
      <c r="F655" s="18"/>
      <c r="G655" s="18"/>
      <c r="H655" s="18"/>
      <c r="I655" s="18"/>
      <c r="J655" s="18"/>
      <c r="K655" s="18"/>
      <c r="L655" s="18"/>
      <c r="M655" s="18"/>
      <c r="N655" s="18"/>
      <c r="O655" s="18"/>
      <c r="P655" s="18"/>
      <c r="Q655" s="18"/>
      <c r="R655" s="18"/>
      <c r="S655" s="18"/>
      <c r="T655" s="18"/>
      <c r="U655" s="18"/>
      <c r="V655" s="18"/>
      <c r="W655" s="18"/>
      <c r="X655" s="18"/>
      <c r="Y655" s="18"/>
      <c r="Z655" s="18"/>
      <c r="AA655" s="18"/>
      <c r="AB655" s="18"/>
      <c r="AC655" s="18"/>
      <c r="AD655" s="18"/>
      <c r="AE655" s="18"/>
      <c r="AF655" s="18"/>
      <c r="AG655" s="18"/>
    </row>
    <row r="656" spans="1:33" ht="16.5" customHeight="1" x14ac:dyDescent="0.3">
      <c r="A656" s="18"/>
      <c r="B656" s="18"/>
      <c r="C656" s="191"/>
      <c r="D656" s="191"/>
      <c r="E656" s="18"/>
      <c r="F656" s="18"/>
      <c r="G656" s="18"/>
      <c r="H656" s="18"/>
      <c r="I656" s="18"/>
      <c r="J656" s="18"/>
      <c r="K656" s="18"/>
      <c r="L656" s="18"/>
      <c r="M656" s="18"/>
      <c r="N656" s="18"/>
      <c r="O656" s="18"/>
      <c r="P656" s="18"/>
      <c r="Q656" s="18"/>
      <c r="R656" s="18"/>
      <c r="S656" s="18"/>
      <c r="T656" s="18"/>
      <c r="U656" s="18"/>
      <c r="V656" s="18"/>
      <c r="W656" s="18"/>
      <c r="X656" s="18"/>
      <c r="Y656" s="18"/>
      <c r="Z656" s="18"/>
      <c r="AA656" s="18"/>
      <c r="AB656" s="18"/>
      <c r="AC656" s="18"/>
      <c r="AD656" s="18"/>
      <c r="AE656" s="18"/>
      <c r="AF656" s="18"/>
      <c r="AG656" s="18"/>
    </row>
    <row r="657" spans="1:33" ht="16.5" customHeight="1" x14ac:dyDescent="0.3">
      <c r="A657" s="18"/>
      <c r="B657" s="18"/>
      <c r="C657" s="191"/>
      <c r="D657" s="191"/>
      <c r="E657" s="18"/>
      <c r="F657" s="18"/>
      <c r="G657" s="18"/>
      <c r="H657" s="18"/>
      <c r="I657" s="18"/>
      <c r="J657" s="18"/>
      <c r="K657" s="18"/>
      <c r="L657" s="18"/>
      <c r="M657" s="18"/>
      <c r="N657" s="18"/>
      <c r="O657" s="18"/>
      <c r="P657" s="18"/>
      <c r="Q657" s="18"/>
      <c r="R657" s="18"/>
      <c r="S657" s="18"/>
      <c r="T657" s="18"/>
      <c r="U657" s="18"/>
      <c r="V657" s="18"/>
      <c r="W657" s="18"/>
      <c r="X657" s="18"/>
      <c r="Y657" s="18"/>
      <c r="Z657" s="18"/>
      <c r="AA657" s="18"/>
      <c r="AB657" s="18"/>
      <c r="AC657" s="18"/>
      <c r="AD657" s="18"/>
      <c r="AE657" s="18"/>
      <c r="AF657" s="18"/>
      <c r="AG657" s="18"/>
    </row>
    <row r="658" spans="1:33" ht="16.5" customHeight="1" x14ac:dyDescent="0.3">
      <c r="A658" s="18"/>
      <c r="B658" s="18"/>
      <c r="C658" s="191"/>
      <c r="D658" s="191"/>
      <c r="E658" s="18"/>
      <c r="F658" s="18"/>
      <c r="G658" s="18"/>
      <c r="H658" s="18"/>
      <c r="I658" s="18"/>
      <c r="J658" s="18"/>
      <c r="K658" s="18"/>
      <c r="L658" s="18"/>
      <c r="M658" s="18"/>
      <c r="N658" s="18"/>
      <c r="O658" s="18"/>
      <c r="P658" s="18"/>
      <c r="Q658" s="18"/>
      <c r="R658" s="18"/>
      <c r="S658" s="18"/>
      <c r="T658" s="18"/>
      <c r="U658" s="18"/>
      <c r="V658" s="18"/>
      <c r="W658" s="18"/>
      <c r="X658" s="18"/>
      <c r="Y658" s="18"/>
      <c r="Z658" s="18"/>
      <c r="AA658" s="18"/>
      <c r="AB658" s="18"/>
      <c r="AC658" s="18"/>
      <c r="AD658" s="18"/>
      <c r="AE658" s="18"/>
      <c r="AF658" s="18"/>
      <c r="AG658" s="18"/>
    </row>
    <row r="659" spans="1:33" ht="16.5" customHeight="1" x14ac:dyDescent="0.3">
      <c r="A659" s="18"/>
      <c r="B659" s="18"/>
      <c r="C659" s="191"/>
      <c r="D659" s="191"/>
      <c r="E659" s="18"/>
      <c r="F659" s="18"/>
      <c r="G659" s="18"/>
      <c r="H659" s="18"/>
      <c r="I659" s="18"/>
      <c r="J659" s="18"/>
      <c r="K659" s="18"/>
      <c r="L659" s="18"/>
      <c r="M659" s="18"/>
      <c r="N659" s="18"/>
      <c r="O659" s="18"/>
      <c r="P659" s="18"/>
      <c r="Q659" s="18"/>
      <c r="R659" s="18"/>
      <c r="S659" s="18"/>
      <c r="T659" s="18"/>
      <c r="U659" s="18"/>
      <c r="V659" s="18"/>
      <c r="W659" s="18"/>
      <c r="X659" s="18"/>
      <c r="Y659" s="18"/>
      <c r="Z659" s="18"/>
      <c r="AA659" s="18"/>
      <c r="AB659" s="18"/>
      <c r="AC659" s="18"/>
      <c r="AD659" s="18"/>
      <c r="AE659" s="18"/>
      <c r="AF659" s="18"/>
      <c r="AG659" s="18"/>
    </row>
    <row r="660" spans="1:33" ht="16.5" customHeight="1" x14ac:dyDescent="0.3">
      <c r="A660" s="18"/>
      <c r="B660" s="18"/>
      <c r="C660" s="191"/>
      <c r="D660" s="191"/>
      <c r="E660" s="18"/>
      <c r="F660" s="18"/>
      <c r="G660" s="18"/>
      <c r="H660" s="18"/>
      <c r="I660" s="18"/>
      <c r="J660" s="18"/>
      <c r="K660" s="18"/>
      <c r="L660" s="18"/>
      <c r="M660" s="18"/>
      <c r="N660" s="18"/>
      <c r="O660" s="18"/>
      <c r="P660" s="18"/>
      <c r="Q660" s="18"/>
      <c r="R660" s="18"/>
      <c r="S660" s="18"/>
      <c r="T660" s="18"/>
      <c r="U660" s="18"/>
      <c r="V660" s="18"/>
      <c r="W660" s="18"/>
      <c r="X660" s="18"/>
      <c r="Y660" s="18"/>
      <c r="Z660" s="18"/>
      <c r="AA660" s="18"/>
      <c r="AB660" s="18"/>
      <c r="AC660" s="18"/>
      <c r="AD660" s="18"/>
      <c r="AE660" s="18"/>
      <c r="AF660" s="18"/>
      <c r="AG660" s="18"/>
    </row>
    <row r="661" spans="1:33" ht="16.5" customHeight="1" x14ac:dyDescent="0.3">
      <c r="A661" s="18"/>
      <c r="B661" s="18"/>
      <c r="C661" s="191"/>
      <c r="D661" s="191"/>
      <c r="E661" s="18"/>
      <c r="F661" s="18"/>
      <c r="G661" s="18"/>
      <c r="H661" s="18"/>
      <c r="I661" s="18"/>
      <c r="J661" s="18"/>
      <c r="K661" s="18"/>
      <c r="L661" s="18"/>
      <c r="M661" s="18"/>
      <c r="N661" s="18"/>
      <c r="O661" s="18"/>
      <c r="P661" s="18"/>
      <c r="Q661" s="18"/>
      <c r="R661" s="18"/>
      <c r="S661" s="18"/>
      <c r="T661" s="18"/>
      <c r="U661" s="18"/>
      <c r="V661" s="18"/>
      <c r="W661" s="18"/>
      <c r="X661" s="18"/>
      <c r="Y661" s="18"/>
      <c r="Z661" s="18"/>
      <c r="AA661" s="18"/>
      <c r="AB661" s="18"/>
      <c r="AC661" s="18"/>
      <c r="AD661" s="18"/>
      <c r="AE661" s="18"/>
      <c r="AF661" s="18"/>
      <c r="AG661" s="18"/>
    </row>
    <row r="662" spans="1:33" ht="16.5" customHeight="1" x14ac:dyDescent="0.3">
      <c r="A662" s="18"/>
      <c r="B662" s="18"/>
      <c r="C662" s="191"/>
      <c r="D662" s="191"/>
      <c r="E662" s="18"/>
      <c r="F662" s="18"/>
      <c r="G662" s="18"/>
      <c r="H662" s="18"/>
      <c r="I662" s="18"/>
      <c r="J662" s="18"/>
      <c r="K662" s="18"/>
      <c r="L662" s="18"/>
      <c r="M662" s="18"/>
      <c r="N662" s="18"/>
      <c r="O662" s="18"/>
      <c r="P662" s="18"/>
      <c r="Q662" s="18"/>
      <c r="R662" s="18"/>
      <c r="S662" s="18"/>
      <c r="T662" s="18"/>
      <c r="U662" s="18"/>
      <c r="V662" s="18"/>
      <c r="W662" s="18"/>
      <c r="X662" s="18"/>
      <c r="Y662" s="18"/>
      <c r="Z662" s="18"/>
      <c r="AA662" s="18"/>
      <c r="AB662" s="18"/>
      <c r="AC662" s="18"/>
      <c r="AD662" s="18"/>
      <c r="AE662" s="18"/>
      <c r="AF662" s="18"/>
      <c r="AG662" s="18"/>
    </row>
    <row r="663" spans="1:33" ht="16.5" customHeight="1" x14ac:dyDescent="0.3">
      <c r="A663" s="18"/>
      <c r="B663" s="18"/>
      <c r="C663" s="191"/>
      <c r="D663" s="191"/>
      <c r="E663" s="18"/>
      <c r="F663" s="18"/>
      <c r="G663" s="18"/>
      <c r="H663" s="18"/>
      <c r="I663" s="18"/>
      <c r="J663" s="18"/>
      <c r="K663" s="18"/>
      <c r="L663" s="18"/>
      <c r="M663" s="18"/>
      <c r="N663" s="18"/>
      <c r="O663" s="18"/>
      <c r="P663" s="18"/>
      <c r="Q663" s="18"/>
      <c r="R663" s="18"/>
      <c r="S663" s="18"/>
      <c r="T663" s="18"/>
      <c r="U663" s="18"/>
      <c r="V663" s="18"/>
      <c r="W663" s="18"/>
      <c r="X663" s="18"/>
      <c r="Y663" s="18"/>
      <c r="Z663" s="18"/>
      <c r="AA663" s="18"/>
      <c r="AB663" s="18"/>
      <c r="AC663" s="18"/>
      <c r="AD663" s="18"/>
      <c r="AE663" s="18"/>
      <c r="AF663" s="18"/>
      <c r="AG663" s="18"/>
    </row>
    <row r="664" spans="1:33" ht="16.5" customHeight="1" x14ac:dyDescent="0.3">
      <c r="A664" s="18"/>
      <c r="B664" s="18"/>
      <c r="C664" s="191"/>
      <c r="D664" s="191"/>
      <c r="E664" s="18"/>
      <c r="F664" s="18"/>
      <c r="G664" s="18"/>
      <c r="H664" s="18"/>
      <c r="I664" s="18"/>
      <c r="J664" s="18"/>
      <c r="K664" s="18"/>
      <c r="L664" s="18"/>
      <c r="M664" s="18"/>
      <c r="N664" s="18"/>
      <c r="O664" s="18"/>
      <c r="P664" s="18"/>
      <c r="Q664" s="18"/>
      <c r="R664" s="18"/>
      <c r="S664" s="18"/>
      <c r="T664" s="18"/>
      <c r="U664" s="18"/>
      <c r="V664" s="18"/>
      <c r="W664" s="18"/>
      <c r="X664" s="18"/>
      <c r="Y664" s="18"/>
      <c r="Z664" s="18"/>
      <c r="AA664" s="18"/>
      <c r="AB664" s="18"/>
      <c r="AC664" s="18"/>
      <c r="AD664" s="18"/>
      <c r="AE664" s="18"/>
      <c r="AF664" s="18"/>
      <c r="AG664" s="18"/>
    </row>
    <row r="665" spans="1:33" ht="16.5" customHeight="1" x14ac:dyDescent="0.3">
      <c r="A665" s="18"/>
      <c r="B665" s="18"/>
      <c r="C665" s="191"/>
      <c r="D665" s="191"/>
      <c r="E665" s="18"/>
      <c r="F665" s="18"/>
      <c r="G665" s="18"/>
      <c r="H665" s="18"/>
      <c r="I665" s="18"/>
      <c r="J665" s="18"/>
      <c r="K665" s="18"/>
      <c r="L665" s="18"/>
      <c r="M665" s="18"/>
      <c r="N665" s="18"/>
      <c r="O665" s="18"/>
      <c r="P665" s="18"/>
      <c r="Q665" s="18"/>
      <c r="R665" s="18"/>
      <c r="S665" s="18"/>
      <c r="T665" s="18"/>
      <c r="U665" s="18"/>
      <c r="V665" s="18"/>
      <c r="W665" s="18"/>
      <c r="X665" s="18"/>
      <c r="Y665" s="18"/>
      <c r="Z665" s="18"/>
      <c r="AA665" s="18"/>
      <c r="AB665" s="18"/>
      <c r="AC665" s="18"/>
      <c r="AD665" s="18"/>
      <c r="AE665" s="18"/>
      <c r="AF665" s="18"/>
      <c r="AG665" s="18"/>
    </row>
    <row r="666" spans="1:33" ht="16.5" customHeight="1" x14ac:dyDescent="0.3">
      <c r="A666" s="18"/>
      <c r="B666" s="18"/>
      <c r="C666" s="191"/>
      <c r="D666" s="191"/>
      <c r="E666" s="18"/>
      <c r="F666" s="18"/>
      <c r="G666" s="18"/>
      <c r="H666" s="18"/>
      <c r="I666" s="18"/>
      <c r="J666" s="18"/>
      <c r="K666" s="18"/>
      <c r="L666" s="18"/>
      <c r="M666" s="18"/>
      <c r="N666" s="18"/>
      <c r="O666" s="18"/>
      <c r="P666" s="18"/>
      <c r="Q666" s="18"/>
      <c r="R666" s="18"/>
      <c r="S666" s="18"/>
      <c r="T666" s="18"/>
      <c r="U666" s="18"/>
      <c r="V666" s="18"/>
      <c r="W666" s="18"/>
      <c r="X666" s="18"/>
      <c r="Y666" s="18"/>
      <c r="Z666" s="18"/>
      <c r="AA666" s="18"/>
      <c r="AB666" s="18"/>
      <c r="AC666" s="18"/>
      <c r="AD666" s="18"/>
      <c r="AE666" s="18"/>
      <c r="AF666" s="18"/>
      <c r="AG666" s="18"/>
    </row>
    <row r="667" spans="1:33" ht="16.5" customHeight="1" x14ac:dyDescent="0.3">
      <c r="A667" s="18"/>
      <c r="B667" s="18"/>
      <c r="C667" s="191"/>
      <c r="D667" s="191"/>
      <c r="E667" s="18"/>
      <c r="F667" s="18"/>
      <c r="G667" s="18"/>
      <c r="H667" s="18"/>
      <c r="I667" s="18"/>
      <c r="J667" s="18"/>
      <c r="K667" s="18"/>
      <c r="L667" s="18"/>
      <c r="M667" s="18"/>
      <c r="N667" s="18"/>
      <c r="O667" s="18"/>
      <c r="P667" s="18"/>
      <c r="Q667" s="18"/>
      <c r="R667" s="18"/>
      <c r="S667" s="18"/>
      <c r="T667" s="18"/>
      <c r="U667" s="18"/>
      <c r="V667" s="18"/>
      <c r="W667" s="18"/>
      <c r="X667" s="18"/>
      <c r="Y667" s="18"/>
      <c r="Z667" s="18"/>
      <c r="AA667" s="18"/>
      <c r="AB667" s="18"/>
      <c r="AC667" s="18"/>
      <c r="AD667" s="18"/>
      <c r="AE667" s="18"/>
      <c r="AF667" s="18"/>
      <c r="AG667" s="18"/>
    </row>
    <row r="668" spans="1:33" ht="16.5" customHeight="1" x14ac:dyDescent="0.3">
      <c r="A668" s="18"/>
      <c r="B668" s="18"/>
      <c r="C668" s="191"/>
      <c r="D668" s="191"/>
      <c r="E668" s="18"/>
      <c r="F668" s="18"/>
      <c r="G668" s="18"/>
      <c r="H668" s="18"/>
      <c r="I668" s="18"/>
      <c r="J668" s="18"/>
      <c r="K668" s="18"/>
      <c r="L668" s="18"/>
      <c r="M668" s="18"/>
      <c r="N668" s="18"/>
      <c r="O668" s="18"/>
      <c r="P668" s="18"/>
      <c r="Q668" s="18"/>
      <c r="R668" s="18"/>
      <c r="S668" s="18"/>
      <c r="T668" s="18"/>
      <c r="U668" s="18"/>
      <c r="V668" s="18"/>
      <c r="W668" s="18"/>
      <c r="X668" s="18"/>
      <c r="Y668" s="18"/>
      <c r="Z668" s="18"/>
      <c r="AA668" s="18"/>
      <c r="AB668" s="18"/>
      <c r="AC668" s="18"/>
      <c r="AD668" s="18"/>
      <c r="AE668" s="18"/>
      <c r="AF668" s="18"/>
      <c r="AG668" s="18"/>
    </row>
    <row r="669" spans="1:33" ht="16.5" customHeight="1" x14ac:dyDescent="0.3">
      <c r="A669" s="18"/>
      <c r="B669" s="18"/>
      <c r="C669" s="191"/>
      <c r="D669" s="191"/>
      <c r="E669" s="18"/>
      <c r="F669" s="18"/>
      <c r="G669" s="18"/>
      <c r="H669" s="18"/>
      <c r="I669" s="18"/>
      <c r="J669" s="18"/>
      <c r="K669" s="18"/>
      <c r="L669" s="18"/>
      <c r="M669" s="18"/>
      <c r="N669" s="18"/>
      <c r="O669" s="18"/>
      <c r="P669" s="18"/>
      <c r="Q669" s="18"/>
      <c r="R669" s="18"/>
      <c r="S669" s="18"/>
      <c r="T669" s="18"/>
      <c r="U669" s="18"/>
      <c r="V669" s="18"/>
      <c r="W669" s="18"/>
      <c r="X669" s="18"/>
      <c r="Y669" s="18"/>
      <c r="Z669" s="18"/>
      <c r="AA669" s="18"/>
      <c r="AB669" s="18"/>
      <c r="AC669" s="18"/>
      <c r="AD669" s="18"/>
      <c r="AE669" s="18"/>
      <c r="AF669" s="18"/>
      <c r="AG669" s="18"/>
    </row>
    <row r="670" spans="1:33" ht="16.5" customHeight="1" x14ac:dyDescent="0.3">
      <c r="A670" s="18"/>
      <c r="B670" s="18"/>
      <c r="C670" s="191"/>
      <c r="D670" s="191"/>
      <c r="E670" s="18"/>
      <c r="F670" s="18"/>
      <c r="G670" s="18"/>
      <c r="H670" s="18"/>
      <c r="I670" s="18"/>
      <c r="J670" s="18"/>
      <c r="K670" s="18"/>
      <c r="L670" s="18"/>
      <c r="M670" s="18"/>
      <c r="N670" s="18"/>
      <c r="O670" s="18"/>
      <c r="P670" s="18"/>
      <c r="Q670" s="18"/>
      <c r="R670" s="18"/>
      <c r="S670" s="18"/>
      <c r="T670" s="18"/>
      <c r="U670" s="18"/>
      <c r="V670" s="18"/>
      <c r="W670" s="18"/>
      <c r="X670" s="18"/>
      <c r="Y670" s="18"/>
      <c r="Z670" s="18"/>
      <c r="AA670" s="18"/>
      <c r="AB670" s="18"/>
      <c r="AC670" s="18"/>
      <c r="AD670" s="18"/>
      <c r="AE670" s="18"/>
      <c r="AF670" s="18"/>
      <c r="AG670" s="18"/>
    </row>
    <row r="671" spans="1:33" ht="16.5" customHeight="1" x14ac:dyDescent="0.3">
      <c r="A671" s="18"/>
      <c r="B671" s="18"/>
      <c r="C671" s="191"/>
      <c r="D671" s="191"/>
      <c r="E671" s="18"/>
      <c r="F671" s="18"/>
      <c r="G671" s="18"/>
      <c r="H671" s="18"/>
      <c r="I671" s="18"/>
      <c r="J671" s="18"/>
      <c r="K671" s="18"/>
      <c r="L671" s="18"/>
      <c r="M671" s="18"/>
      <c r="N671" s="18"/>
      <c r="O671" s="18"/>
      <c r="P671" s="18"/>
      <c r="Q671" s="18"/>
      <c r="R671" s="18"/>
      <c r="S671" s="18"/>
      <c r="T671" s="18"/>
      <c r="U671" s="18"/>
      <c r="V671" s="18"/>
      <c r="W671" s="18"/>
      <c r="X671" s="18"/>
      <c r="Y671" s="18"/>
      <c r="Z671" s="18"/>
      <c r="AA671" s="18"/>
      <c r="AB671" s="18"/>
      <c r="AC671" s="18"/>
      <c r="AD671" s="18"/>
      <c r="AE671" s="18"/>
      <c r="AF671" s="18"/>
      <c r="AG671" s="18"/>
    </row>
    <row r="672" spans="1:33" ht="16.5" customHeight="1" x14ac:dyDescent="0.3">
      <c r="A672" s="18"/>
      <c r="B672" s="18"/>
      <c r="C672" s="191"/>
      <c r="D672" s="191"/>
      <c r="E672" s="18"/>
      <c r="F672" s="18"/>
      <c r="G672" s="18"/>
      <c r="H672" s="18"/>
      <c r="I672" s="18"/>
      <c r="J672" s="18"/>
      <c r="K672" s="18"/>
      <c r="L672" s="18"/>
      <c r="M672" s="18"/>
      <c r="N672" s="18"/>
      <c r="O672" s="18"/>
      <c r="P672" s="18"/>
      <c r="Q672" s="18"/>
      <c r="R672" s="18"/>
      <c r="S672" s="18"/>
      <c r="T672" s="18"/>
      <c r="U672" s="18"/>
      <c r="V672" s="18"/>
      <c r="W672" s="18"/>
      <c r="X672" s="18"/>
      <c r="Y672" s="18"/>
      <c r="Z672" s="18"/>
      <c r="AA672" s="18"/>
      <c r="AB672" s="18"/>
      <c r="AC672" s="18"/>
      <c r="AD672" s="18"/>
      <c r="AE672" s="18"/>
      <c r="AF672" s="18"/>
      <c r="AG672" s="18"/>
    </row>
    <row r="673" spans="1:33" ht="16.5" customHeight="1" x14ac:dyDescent="0.3">
      <c r="A673" s="18"/>
      <c r="B673" s="18"/>
      <c r="C673" s="191"/>
      <c r="D673" s="191"/>
      <c r="E673" s="18"/>
      <c r="F673" s="18"/>
      <c r="G673" s="18"/>
      <c r="H673" s="18"/>
      <c r="I673" s="18"/>
      <c r="J673" s="18"/>
      <c r="K673" s="18"/>
      <c r="L673" s="18"/>
      <c r="M673" s="18"/>
      <c r="N673" s="18"/>
      <c r="O673" s="18"/>
      <c r="P673" s="18"/>
      <c r="Q673" s="18"/>
      <c r="R673" s="18"/>
      <c r="S673" s="18"/>
      <c r="T673" s="18"/>
      <c r="U673" s="18"/>
      <c r="V673" s="18"/>
      <c r="W673" s="18"/>
      <c r="X673" s="18"/>
      <c r="Y673" s="18"/>
      <c r="Z673" s="18"/>
      <c r="AA673" s="18"/>
      <c r="AB673" s="18"/>
      <c r="AC673" s="18"/>
      <c r="AD673" s="18"/>
      <c r="AE673" s="18"/>
      <c r="AF673" s="18"/>
      <c r="AG673" s="18"/>
    </row>
    <row r="674" spans="1:33" ht="16.5" customHeight="1" x14ac:dyDescent="0.3">
      <c r="A674" s="18"/>
      <c r="B674" s="18"/>
      <c r="C674" s="191"/>
      <c r="D674" s="191"/>
      <c r="E674" s="18"/>
      <c r="F674" s="18"/>
      <c r="G674" s="18"/>
      <c r="H674" s="18"/>
      <c r="I674" s="18"/>
      <c r="J674" s="18"/>
      <c r="K674" s="18"/>
      <c r="L674" s="18"/>
      <c r="M674" s="18"/>
      <c r="N674" s="18"/>
      <c r="O674" s="18"/>
      <c r="P674" s="18"/>
      <c r="Q674" s="18"/>
      <c r="R674" s="18"/>
      <c r="S674" s="18"/>
      <c r="T674" s="18"/>
      <c r="U674" s="18"/>
      <c r="V674" s="18"/>
      <c r="W674" s="18"/>
      <c r="X674" s="18"/>
      <c r="Y674" s="18"/>
      <c r="Z674" s="18"/>
      <c r="AA674" s="18"/>
      <c r="AB674" s="18"/>
      <c r="AC674" s="18"/>
      <c r="AD674" s="18"/>
      <c r="AE674" s="18"/>
      <c r="AF674" s="18"/>
      <c r="AG674" s="18"/>
    </row>
    <row r="675" spans="1:33" ht="16.5" customHeight="1" x14ac:dyDescent="0.3">
      <c r="A675" s="18"/>
      <c r="B675" s="18"/>
      <c r="C675" s="191"/>
      <c r="D675" s="191"/>
      <c r="E675" s="18"/>
      <c r="F675" s="18"/>
      <c r="G675" s="18"/>
      <c r="H675" s="18"/>
      <c r="I675" s="18"/>
      <c r="J675" s="18"/>
      <c r="K675" s="18"/>
      <c r="L675" s="18"/>
      <c r="M675" s="18"/>
      <c r="N675" s="18"/>
      <c r="O675" s="18"/>
      <c r="P675" s="18"/>
      <c r="Q675" s="18"/>
      <c r="R675" s="18"/>
      <c r="S675" s="18"/>
      <c r="T675" s="18"/>
      <c r="U675" s="18"/>
      <c r="V675" s="18"/>
      <c r="W675" s="18"/>
      <c r="X675" s="18"/>
      <c r="Y675" s="18"/>
      <c r="Z675" s="18"/>
      <c r="AA675" s="18"/>
      <c r="AB675" s="18"/>
      <c r="AC675" s="18"/>
      <c r="AD675" s="18"/>
      <c r="AE675" s="18"/>
      <c r="AF675" s="18"/>
      <c r="AG675" s="18"/>
    </row>
    <row r="676" spans="1:33" ht="16.5" customHeight="1" x14ac:dyDescent="0.3">
      <c r="A676" s="18"/>
      <c r="B676" s="18"/>
      <c r="C676" s="191"/>
      <c r="D676" s="191"/>
      <c r="E676" s="18"/>
      <c r="F676" s="18"/>
      <c r="G676" s="18"/>
      <c r="H676" s="18"/>
      <c r="I676" s="18"/>
      <c r="J676" s="18"/>
      <c r="K676" s="18"/>
      <c r="L676" s="18"/>
      <c r="M676" s="18"/>
      <c r="N676" s="18"/>
      <c r="O676" s="18"/>
      <c r="P676" s="18"/>
      <c r="Q676" s="18"/>
      <c r="R676" s="18"/>
      <c r="S676" s="18"/>
      <c r="T676" s="18"/>
      <c r="U676" s="18"/>
      <c r="V676" s="18"/>
      <c r="W676" s="18"/>
      <c r="X676" s="18"/>
      <c r="Y676" s="18"/>
      <c r="Z676" s="18"/>
      <c r="AA676" s="18"/>
      <c r="AB676" s="18"/>
      <c r="AC676" s="18"/>
      <c r="AD676" s="18"/>
      <c r="AE676" s="18"/>
      <c r="AF676" s="18"/>
      <c r="AG676" s="18"/>
    </row>
    <row r="677" spans="1:33" ht="16.5" customHeight="1" x14ac:dyDescent="0.3">
      <c r="A677" s="18"/>
      <c r="B677" s="18"/>
      <c r="C677" s="191"/>
      <c r="D677" s="191"/>
      <c r="E677" s="18"/>
      <c r="F677" s="18"/>
      <c r="G677" s="18"/>
      <c r="H677" s="18"/>
      <c r="I677" s="18"/>
      <c r="J677" s="18"/>
      <c r="K677" s="18"/>
      <c r="L677" s="18"/>
      <c r="M677" s="18"/>
      <c r="N677" s="18"/>
      <c r="O677" s="18"/>
      <c r="P677" s="18"/>
      <c r="Q677" s="18"/>
      <c r="R677" s="18"/>
      <c r="S677" s="18"/>
      <c r="T677" s="18"/>
      <c r="U677" s="18"/>
      <c r="V677" s="18"/>
      <c r="W677" s="18"/>
      <c r="X677" s="18"/>
      <c r="Y677" s="18"/>
      <c r="Z677" s="18"/>
      <c r="AA677" s="18"/>
      <c r="AB677" s="18"/>
      <c r="AC677" s="18"/>
      <c r="AD677" s="18"/>
      <c r="AE677" s="18"/>
      <c r="AF677" s="18"/>
      <c r="AG677" s="18"/>
    </row>
    <row r="678" spans="1:33" ht="16.5" customHeight="1" x14ac:dyDescent="0.3">
      <c r="A678" s="18"/>
      <c r="B678" s="18"/>
      <c r="C678" s="191"/>
      <c r="D678" s="191"/>
      <c r="E678" s="18"/>
      <c r="F678" s="18"/>
      <c r="G678" s="18"/>
      <c r="H678" s="18"/>
      <c r="I678" s="18"/>
      <c r="J678" s="18"/>
      <c r="K678" s="18"/>
      <c r="L678" s="18"/>
      <c r="M678" s="18"/>
      <c r="N678" s="18"/>
      <c r="O678" s="18"/>
      <c r="P678" s="18"/>
      <c r="Q678" s="18"/>
      <c r="R678" s="18"/>
      <c r="S678" s="18"/>
      <c r="T678" s="18"/>
      <c r="U678" s="18"/>
      <c r="V678" s="18"/>
      <c r="W678" s="18"/>
      <c r="X678" s="18"/>
      <c r="Y678" s="18"/>
      <c r="Z678" s="18"/>
      <c r="AA678" s="18"/>
      <c r="AB678" s="18"/>
      <c r="AC678" s="18"/>
      <c r="AD678" s="18"/>
      <c r="AE678" s="18"/>
      <c r="AF678" s="18"/>
      <c r="AG678" s="18"/>
    </row>
    <row r="679" spans="1:33" ht="16.5" customHeight="1" x14ac:dyDescent="0.3">
      <c r="A679" s="18"/>
      <c r="B679" s="18"/>
      <c r="C679" s="191"/>
      <c r="D679" s="191"/>
      <c r="E679" s="18"/>
      <c r="F679" s="18"/>
      <c r="G679" s="18"/>
      <c r="H679" s="18"/>
      <c r="I679" s="18"/>
      <c r="J679" s="18"/>
      <c r="K679" s="18"/>
      <c r="L679" s="18"/>
      <c r="M679" s="18"/>
      <c r="N679" s="18"/>
      <c r="O679" s="18"/>
      <c r="P679" s="18"/>
      <c r="Q679" s="18"/>
      <c r="R679" s="18"/>
      <c r="S679" s="18"/>
      <c r="T679" s="18"/>
      <c r="U679" s="18"/>
      <c r="V679" s="18"/>
      <c r="W679" s="18"/>
      <c r="X679" s="18"/>
      <c r="Y679" s="18"/>
      <c r="Z679" s="18"/>
      <c r="AA679" s="18"/>
      <c r="AB679" s="18"/>
      <c r="AC679" s="18"/>
      <c r="AD679" s="18"/>
      <c r="AE679" s="18"/>
      <c r="AF679" s="18"/>
      <c r="AG679" s="18"/>
    </row>
    <row r="680" spans="1:33" ht="16.5" customHeight="1" x14ac:dyDescent="0.3">
      <c r="A680" s="18"/>
      <c r="B680" s="18"/>
      <c r="C680" s="191"/>
      <c r="D680" s="191"/>
      <c r="E680" s="18"/>
      <c r="F680" s="18"/>
      <c r="G680" s="18"/>
      <c r="H680" s="18"/>
      <c r="I680" s="18"/>
      <c r="J680" s="18"/>
      <c r="K680" s="18"/>
      <c r="L680" s="18"/>
      <c r="M680" s="18"/>
      <c r="N680" s="18"/>
      <c r="O680" s="18"/>
      <c r="P680" s="18"/>
      <c r="Q680" s="18"/>
      <c r="R680" s="18"/>
      <c r="S680" s="18"/>
      <c r="T680" s="18"/>
      <c r="U680" s="18"/>
      <c r="V680" s="18"/>
      <c r="W680" s="18"/>
      <c r="X680" s="18"/>
      <c r="Y680" s="18"/>
      <c r="Z680" s="18"/>
      <c r="AA680" s="18"/>
      <c r="AB680" s="18"/>
      <c r="AC680" s="18"/>
      <c r="AD680" s="18"/>
      <c r="AE680" s="18"/>
      <c r="AF680" s="18"/>
      <c r="AG680" s="18"/>
    </row>
    <row r="681" spans="1:33" ht="16.5" customHeight="1" x14ac:dyDescent="0.3">
      <c r="A681" s="18"/>
      <c r="B681" s="18"/>
      <c r="C681" s="191"/>
      <c r="D681" s="191"/>
      <c r="E681" s="18"/>
      <c r="F681" s="18"/>
      <c r="G681" s="18"/>
      <c r="H681" s="18"/>
      <c r="I681" s="18"/>
      <c r="J681" s="18"/>
      <c r="K681" s="18"/>
      <c r="L681" s="18"/>
      <c r="M681" s="18"/>
      <c r="N681" s="18"/>
      <c r="O681" s="18"/>
      <c r="P681" s="18"/>
      <c r="Q681" s="18"/>
      <c r="R681" s="18"/>
      <c r="S681" s="18"/>
      <c r="T681" s="18"/>
      <c r="U681" s="18"/>
      <c r="V681" s="18"/>
      <c r="W681" s="18"/>
      <c r="X681" s="18"/>
      <c r="Y681" s="18"/>
      <c r="Z681" s="18"/>
      <c r="AA681" s="18"/>
      <c r="AB681" s="18"/>
      <c r="AC681" s="18"/>
      <c r="AD681" s="18"/>
      <c r="AE681" s="18"/>
      <c r="AF681" s="18"/>
      <c r="AG681" s="18"/>
    </row>
    <row r="682" spans="1:33" ht="16.5" customHeight="1" x14ac:dyDescent="0.3">
      <c r="A682" s="18"/>
      <c r="B682" s="18"/>
      <c r="C682" s="191"/>
      <c r="D682" s="191"/>
      <c r="E682" s="18"/>
      <c r="F682" s="18"/>
      <c r="G682" s="18"/>
      <c r="H682" s="18"/>
      <c r="I682" s="18"/>
      <c r="J682" s="18"/>
      <c r="K682" s="18"/>
      <c r="L682" s="18"/>
      <c r="M682" s="18"/>
      <c r="N682" s="18"/>
      <c r="O682" s="18"/>
      <c r="P682" s="18"/>
      <c r="Q682" s="18"/>
      <c r="R682" s="18"/>
      <c r="S682" s="18"/>
      <c r="T682" s="18"/>
      <c r="U682" s="18"/>
      <c r="V682" s="18"/>
      <c r="W682" s="18"/>
      <c r="X682" s="18"/>
      <c r="Y682" s="18"/>
      <c r="Z682" s="18"/>
      <c r="AA682" s="18"/>
      <c r="AB682" s="18"/>
      <c r="AC682" s="18"/>
      <c r="AD682" s="18"/>
      <c r="AE682" s="18"/>
      <c r="AF682" s="18"/>
      <c r="AG682" s="18"/>
    </row>
    <row r="683" spans="1:33" ht="16.5" customHeight="1" x14ac:dyDescent="0.3">
      <c r="A683" s="18"/>
      <c r="B683" s="18"/>
      <c r="C683" s="191"/>
      <c r="D683" s="191"/>
      <c r="E683" s="18"/>
      <c r="F683" s="18"/>
      <c r="G683" s="18"/>
      <c r="H683" s="18"/>
      <c r="I683" s="18"/>
      <c r="J683" s="18"/>
      <c r="K683" s="18"/>
      <c r="L683" s="18"/>
      <c r="M683" s="18"/>
      <c r="N683" s="18"/>
      <c r="O683" s="18"/>
      <c r="P683" s="18"/>
      <c r="Q683" s="18"/>
      <c r="R683" s="18"/>
      <c r="S683" s="18"/>
      <c r="T683" s="18"/>
      <c r="U683" s="18"/>
      <c r="V683" s="18"/>
      <c r="W683" s="18"/>
      <c r="X683" s="18"/>
      <c r="Y683" s="18"/>
      <c r="Z683" s="18"/>
      <c r="AA683" s="18"/>
      <c r="AB683" s="18"/>
      <c r="AC683" s="18"/>
      <c r="AD683" s="18"/>
      <c r="AE683" s="18"/>
      <c r="AF683" s="18"/>
      <c r="AG683" s="18"/>
    </row>
    <row r="684" spans="1:33" ht="16.5" customHeight="1" x14ac:dyDescent="0.3">
      <c r="A684" s="18"/>
      <c r="B684" s="18"/>
      <c r="C684" s="191"/>
      <c r="D684" s="191"/>
      <c r="E684" s="18"/>
      <c r="F684" s="18"/>
      <c r="G684" s="18"/>
      <c r="H684" s="18"/>
      <c r="I684" s="18"/>
      <c r="J684" s="18"/>
      <c r="K684" s="18"/>
      <c r="L684" s="18"/>
      <c r="M684" s="18"/>
      <c r="N684" s="18"/>
      <c r="O684" s="18"/>
      <c r="P684" s="18"/>
      <c r="Q684" s="18"/>
      <c r="R684" s="18"/>
      <c r="S684" s="18"/>
      <c r="T684" s="18"/>
      <c r="U684" s="18"/>
      <c r="V684" s="18"/>
      <c r="W684" s="18"/>
      <c r="X684" s="18"/>
      <c r="Y684" s="18"/>
      <c r="Z684" s="18"/>
      <c r="AA684" s="18"/>
      <c r="AB684" s="18"/>
      <c r="AC684" s="18"/>
      <c r="AD684" s="18"/>
      <c r="AE684" s="18"/>
      <c r="AF684" s="18"/>
      <c r="AG684" s="18"/>
    </row>
    <row r="685" spans="1:33" ht="16.5" customHeight="1" x14ac:dyDescent="0.3">
      <c r="A685" s="18"/>
      <c r="B685" s="18"/>
      <c r="C685" s="191"/>
      <c r="D685" s="191"/>
      <c r="E685" s="18"/>
      <c r="F685" s="18"/>
      <c r="G685" s="18"/>
      <c r="H685" s="18"/>
      <c r="I685" s="18"/>
      <c r="J685" s="18"/>
      <c r="K685" s="18"/>
      <c r="L685" s="18"/>
      <c r="M685" s="18"/>
      <c r="N685" s="18"/>
      <c r="O685" s="18"/>
      <c r="P685" s="18"/>
      <c r="Q685" s="18"/>
      <c r="R685" s="18"/>
      <c r="S685" s="18"/>
      <c r="T685" s="18"/>
      <c r="U685" s="18"/>
      <c r="V685" s="18"/>
      <c r="W685" s="18"/>
      <c r="X685" s="18"/>
      <c r="Y685" s="18"/>
      <c r="Z685" s="18"/>
      <c r="AA685" s="18"/>
      <c r="AB685" s="18"/>
      <c r="AC685" s="18"/>
      <c r="AD685" s="18"/>
      <c r="AE685" s="18"/>
      <c r="AF685" s="18"/>
      <c r="AG685" s="18"/>
    </row>
    <row r="686" spans="1:33" ht="16.5" customHeight="1" x14ac:dyDescent="0.3">
      <c r="A686" s="18"/>
      <c r="B686" s="18"/>
      <c r="C686" s="191"/>
      <c r="D686" s="191"/>
      <c r="E686" s="18"/>
      <c r="F686" s="18"/>
      <c r="G686" s="18"/>
      <c r="H686" s="18"/>
      <c r="I686" s="18"/>
      <c r="J686" s="18"/>
      <c r="K686" s="18"/>
      <c r="L686" s="18"/>
      <c r="M686" s="18"/>
      <c r="N686" s="18"/>
      <c r="O686" s="18"/>
      <c r="P686" s="18"/>
      <c r="Q686" s="18"/>
      <c r="R686" s="18"/>
      <c r="S686" s="18"/>
      <c r="T686" s="18"/>
      <c r="U686" s="18"/>
      <c r="V686" s="18"/>
      <c r="W686" s="18"/>
      <c r="X686" s="18"/>
      <c r="Y686" s="18"/>
      <c r="Z686" s="18"/>
      <c r="AA686" s="18"/>
      <c r="AB686" s="18"/>
      <c r="AC686" s="18"/>
      <c r="AD686" s="18"/>
      <c r="AE686" s="18"/>
      <c r="AF686" s="18"/>
      <c r="AG686" s="18"/>
    </row>
    <row r="687" spans="1:33" ht="16.5" customHeight="1" x14ac:dyDescent="0.3">
      <c r="A687" s="18"/>
      <c r="B687" s="18"/>
      <c r="C687" s="191"/>
      <c r="D687" s="191"/>
      <c r="E687" s="18"/>
      <c r="F687" s="18"/>
      <c r="G687" s="18"/>
      <c r="H687" s="18"/>
      <c r="I687" s="18"/>
      <c r="J687" s="18"/>
      <c r="K687" s="18"/>
      <c r="L687" s="18"/>
      <c r="M687" s="18"/>
      <c r="N687" s="18"/>
      <c r="O687" s="18"/>
      <c r="P687" s="18"/>
      <c r="Q687" s="18"/>
      <c r="R687" s="18"/>
      <c r="S687" s="18"/>
      <c r="T687" s="18"/>
      <c r="U687" s="18"/>
      <c r="V687" s="18"/>
      <c r="W687" s="18"/>
      <c r="X687" s="18"/>
      <c r="Y687" s="18"/>
      <c r="Z687" s="18"/>
      <c r="AA687" s="18"/>
      <c r="AB687" s="18"/>
      <c r="AC687" s="18"/>
      <c r="AD687" s="18"/>
      <c r="AE687" s="18"/>
      <c r="AF687" s="18"/>
      <c r="AG687" s="18"/>
    </row>
    <row r="688" spans="1:33" ht="16.5" customHeight="1" x14ac:dyDescent="0.3">
      <c r="A688" s="18"/>
      <c r="B688" s="18"/>
      <c r="C688" s="191"/>
      <c r="D688" s="191"/>
      <c r="E688" s="18"/>
      <c r="F688" s="18"/>
      <c r="G688" s="18"/>
      <c r="H688" s="18"/>
      <c r="I688" s="18"/>
      <c r="J688" s="18"/>
      <c r="K688" s="18"/>
      <c r="L688" s="18"/>
      <c r="M688" s="18"/>
      <c r="N688" s="18"/>
      <c r="O688" s="18"/>
      <c r="P688" s="18"/>
      <c r="Q688" s="18"/>
      <c r="R688" s="18"/>
      <c r="S688" s="18"/>
      <c r="T688" s="18"/>
      <c r="U688" s="18"/>
      <c r="V688" s="18"/>
      <c r="W688" s="18"/>
      <c r="X688" s="18"/>
      <c r="Y688" s="18"/>
      <c r="Z688" s="18"/>
      <c r="AA688" s="18"/>
      <c r="AB688" s="18"/>
      <c r="AC688" s="18"/>
      <c r="AD688" s="18"/>
      <c r="AE688" s="18"/>
      <c r="AF688" s="18"/>
      <c r="AG688" s="18"/>
    </row>
    <row r="689" spans="1:33" ht="16.5" customHeight="1" x14ac:dyDescent="0.3">
      <c r="A689" s="18"/>
      <c r="B689" s="18"/>
      <c r="C689" s="191"/>
      <c r="D689" s="191"/>
      <c r="E689" s="18"/>
      <c r="F689" s="18"/>
      <c r="G689" s="18"/>
      <c r="H689" s="18"/>
      <c r="I689" s="18"/>
      <c r="J689" s="18"/>
      <c r="K689" s="18"/>
      <c r="L689" s="18"/>
      <c r="M689" s="18"/>
      <c r="N689" s="18"/>
      <c r="O689" s="18"/>
      <c r="P689" s="18"/>
      <c r="Q689" s="18"/>
      <c r="R689" s="18"/>
      <c r="S689" s="18"/>
      <c r="T689" s="18"/>
      <c r="U689" s="18"/>
      <c r="V689" s="18"/>
      <c r="W689" s="18"/>
      <c r="X689" s="18"/>
      <c r="Y689" s="18"/>
      <c r="Z689" s="18"/>
      <c r="AA689" s="18"/>
      <c r="AB689" s="18"/>
      <c r="AC689" s="18"/>
      <c r="AD689" s="18"/>
      <c r="AE689" s="18"/>
      <c r="AF689" s="18"/>
      <c r="AG689" s="18"/>
    </row>
    <row r="690" spans="1:33" ht="16.5" customHeight="1" x14ac:dyDescent="0.3">
      <c r="A690" s="18"/>
      <c r="B690" s="18"/>
      <c r="C690" s="191"/>
      <c r="D690" s="191"/>
      <c r="E690" s="18"/>
      <c r="F690" s="18"/>
      <c r="G690" s="18"/>
      <c r="H690" s="18"/>
      <c r="I690" s="18"/>
      <c r="J690" s="18"/>
      <c r="K690" s="18"/>
      <c r="L690" s="18"/>
      <c r="M690" s="18"/>
      <c r="N690" s="18"/>
      <c r="O690" s="18"/>
      <c r="P690" s="18"/>
      <c r="Q690" s="18"/>
      <c r="R690" s="18"/>
      <c r="S690" s="18"/>
      <c r="T690" s="18"/>
      <c r="U690" s="18"/>
      <c r="V690" s="18"/>
      <c r="W690" s="18"/>
      <c r="X690" s="18"/>
      <c r="Y690" s="18"/>
      <c r="Z690" s="18"/>
      <c r="AA690" s="18"/>
      <c r="AB690" s="18"/>
      <c r="AC690" s="18"/>
      <c r="AD690" s="18"/>
      <c r="AE690" s="18"/>
      <c r="AF690" s="18"/>
      <c r="AG690" s="18"/>
    </row>
    <row r="691" spans="1:33" ht="16.5" customHeight="1" x14ac:dyDescent="0.3">
      <c r="A691" s="18"/>
      <c r="B691" s="18"/>
      <c r="C691" s="191"/>
      <c r="D691" s="191"/>
      <c r="E691" s="18"/>
      <c r="F691" s="18"/>
      <c r="G691" s="18"/>
      <c r="H691" s="18"/>
      <c r="I691" s="18"/>
      <c r="J691" s="18"/>
      <c r="K691" s="18"/>
      <c r="L691" s="18"/>
      <c r="M691" s="18"/>
      <c r="N691" s="18"/>
      <c r="O691" s="18"/>
      <c r="P691" s="18"/>
      <c r="Q691" s="18"/>
      <c r="R691" s="18"/>
      <c r="S691" s="18"/>
      <c r="T691" s="18"/>
      <c r="U691" s="18"/>
      <c r="V691" s="18"/>
      <c r="W691" s="18"/>
      <c r="X691" s="18"/>
      <c r="Y691" s="18"/>
      <c r="Z691" s="18"/>
      <c r="AA691" s="18"/>
      <c r="AB691" s="18"/>
      <c r="AC691" s="18"/>
      <c r="AD691" s="18"/>
      <c r="AE691" s="18"/>
      <c r="AF691" s="18"/>
      <c r="AG691" s="18"/>
    </row>
    <row r="692" spans="1:33" ht="16.5" customHeight="1" x14ac:dyDescent="0.3">
      <c r="A692" s="18"/>
      <c r="B692" s="18"/>
      <c r="C692" s="191"/>
      <c r="D692" s="191"/>
      <c r="E692" s="18"/>
      <c r="F692" s="18"/>
      <c r="G692" s="18"/>
      <c r="H692" s="18"/>
      <c r="I692" s="18"/>
      <c r="J692" s="18"/>
      <c r="K692" s="18"/>
      <c r="L692" s="18"/>
      <c r="M692" s="18"/>
      <c r="N692" s="18"/>
      <c r="O692" s="18"/>
      <c r="P692" s="18"/>
      <c r="Q692" s="18"/>
      <c r="R692" s="18"/>
      <c r="S692" s="18"/>
      <c r="T692" s="18"/>
      <c r="U692" s="18"/>
      <c r="V692" s="18"/>
      <c r="W692" s="18"/>
      <c r="X692" s="18"/>
      <c r="Y692" s="18"/>
      <c r="Z692" s="18"/>
      <c r="AA692" s="18"/>
      <c r="AB692" s="18"/>
      <c r="AC692" s="18"/>
      <c r="AD692" s="18"/>
      <c r="AE692" s="18"/>
      <c r="AF692" s="18"/>
      <c r="AG692" s="18"/>
    </row>
    <row r="693" spans="1:33" ht="16.5" customHeight="1" x14ac:dyDescent="0.3">
      <c r="A693" s="18"/>
      <c r="B693" s="18"/>
      <c r="C693" s="191"/>
      <c r="D693" s="191"/>
      <c r="E693" s="18"/>
      <c r="F693" s="18"/>
      <c r="G693" s="18"/>
      <c r="H693" s="18"/>
      <c r="I693" s="18"/>
      <c r="J693" s="18"/>
      <c r="K693" s="18"/>
      <c r="L693" s="18"/>
      <c r="M693" s="18"/>
      <c r="N693" s="18"/>
      <c r="O693" s="18"/>
      <c r="P693" s="18"/>
      <c r="Q693" s="18"/>
      <c r="R693" s="18"/>
      <c r="S693" s="18"/>
      <c r="T693" s="18"/>
      <c r="U693" s="18"/>
      <c r="V693" s="18"/>
      <c r="W693" s="18"/>
      <c r="X693" s="18"/>
      <c r="Y693" s="18"/>
      <c r="Z693" s="18"/>
      <c r="AA693" s="18"/>
      <c r="AB693" s="18"/>
      <c r="AC693" s="18"/>
      <c r="AD693" s="18"/>
      <c r="AE693" s="18"/>
      <c r="AF693" s="18"/>
      <c r="AG693" s="18"/>
    </row>
    <row r="694" spans="1:33" ht="16.5" customHeight="1" x14ac:dyDescent="0.3">
      <c r="A694" s="18"/>
      <c r="B694" s="18"/>
      <c r="C694" s="191"/>
      <c r="D694" s="191"/>
      <c r="E694" s="18"/>
      <c r="F694" s="18"/>
      <c r="G694" s="18"/>
      <c r="H694" s="18"/>
      <c r="I694" s="18"/>
      <c r="J694" s="18"/>
      <c r="K694" s="18"/>
      <c r="L694" s="18"/>
      <c r="M694" s="18"/>
      <c r="N694" s="18"/>
      <c r="O694" s="18"/>
      <c r="P694" s="18"/>
      <c r="Q694" s="18"/>
      <c r="R694" s="18"/>
      <c r="S694" s="18"/>
      <c r="T694" s="18"/>
      <c r="U694" s="18"/>
      <c r="V694" s="18"/>
      <c r="W694" s="18"/>
      <c r="X694" s="18"/>
      <c r="Y694" s="18"/>
      <c r="Z694" s="18"/>
      <c r="AA694" s="18"/>
      <c r="AB694" s="18"/>
      <c r="AC694" s="18"/>
      <c r="AD694" s="18"/>
      <c r="AE694" s="18"/>
      <c r="AF694" s="18"/>
      <c r="AG694" s="18"/>
    </row>
    <row r="695" spans="1:33" ht="16.5" customHeight="1" x14ac:dyDescent="0.3">
      <c r="A695" s="18"/>
      <c r="B695" s="18"/>
      <c r="C695" s="191"/>
      <c r="D695" s="191"/>
      <c r="E695" s="18"/>
      <c r="F695" s="18"/>
      <c r="G695" s="18"/>
      <c r="H695" s="18"/>
      <c r="I695" s="18"/>
      <c r="J695" s="18"/>
      <c r="K695" s="18"/>
      <c r="L695" s="18"/>
      <c r="M695" s="18"/>
      <c r="N695" s="18"/>
      <c r="O695" s="18"/>
      <c r="P695" s="18"/>
      <c r="Q695" s="18"/>
      <c r="R695" s="18"/>
      <c r="S695" s="18"/>
      <c r="T695" s="18"/>
      <c r="U695" s="18"/>
      <c r="V695" s="18"/>
      <c r="W695" s="18"/>
      <c r="X695" s="18"/>
      <c r="Y695" s="18"/>
      <c r="Z695" s="18"/>
      <c r="AA695" s="18"/>
      <c r="AB695" s="18"/>
      <c r="AC695" s="18"/>
      <c r="AD695" s="18"/>
      <c r="AE695" s="18"/>
      <c r="AF695" s="18"/>
      <c r="AG695" s="18"/>
    </row>
    <row r="696" spans="1:33" ht="16.5" customHeight="1" x14ac:dyDescent="0.3">
      <c r="A696" s="18"/>
      <c r="B696" s="18"/>
      <c r="C696" s="191"/>
      <c r="D696" s="191"/>
      <c r="E696" s="18"/>
      <c r="F696" s="18"/>
      <c r="G696" s="18"/>
      <c r="H696" s="18"/>
      <c r="I696" s="18"/>
      <c r="J696" s="18"/>
      <c r="K696" s="18"/>
      <c r="L696" s="18"/>
      <c r="M696" s="18"/>
      <c r="N696" s="18"/>
      <c r="O696" s="18"/>
      <c r="P696" s="18"/>
      <c r="Q696" s="18"/>
      <c r="R696" s="18"/>
      <c r="S696" s="18"/>
      <c r="T696" s="18"/>
      <c r="U696" s="18"/>
      <c r="V696" s="18"/>
      <c r="W696" s="18"/>
      <c r="X696" s="18"/>
      <c r="Y696" s="18"/>
      <c r="Z696" s="18"/>
      <c r="AA696" s="18"/>
      <c r="AB696" s="18"/>
      <c r="AC696" s="18"/>
      <c r="AD696" s="18"/>
      <c r="AE696" s="18"/>
      <c r="AF696" s="18"/>
      <c r="AG696" s="18"/>
    </row>
    <row r="697" spans="1:33" ht="16.5" customHeight="1" x14ac:dyDescent="0.3">
      <c r="A697" s="18"/>
      <c r="B697" s="18"/>
      <c r="C697" s="191"/>
      <c r="D697" s="191"/>
      <c r="E697" s="18"/>
      <c r="F697" s="18"/>
      <c r="G697" s="18"/>
      <c r="H697" s="18"/>
      <c r="I697" s="18"/>
      <c r="J697" s="18"/>
      <c r="K697" s="18"/>
      <c r="L697" s="18"/>
      <c r="M697" s="18"/>
      <c r="N697" s="18"/>
      <c r="O697" s="18"/>
      <c r="P697" s="18"/>
      <c r="Q697" s="18"/>
      <c r="R697" s="18"/>
      <c r="S697" s="18"/>
      <c r="T697" s="18"/>
      <c r="U697" s="18"/>
      <c r="V697" s="18"/>
      <c r="W697" s="18"/>
      <c r="X697" s="18"/>
      <c r="Y697" s="18"/>
      <c r="Z697" s="18"/>
      <c r="AA697" s="18"/>
      <c r="AB697" s="18"/>
      <c r="AC697" s="18"/>
      <c r="AD697" s="18"/>
      <c r="AE697" s="18"/>
      <c r="AF697" s="18"/>
      <c r="AG697" s="18"/>
    </row>
    <row r="698" spans="1:33" ht="16.5" customHeight="1" x14ac:dyDescent="0.3">
      <c r="A698" s="18"/>
      <c r="B698" s="18"/>
      <c r="C698" s="191"/>
      <c r="D698" s="191"/>
      <c r="E698" s="18"/>
      <c r="F698" s="18"/>
      <c r="G698" s="18"/>
      <c r="H698" s="18"/>
      <c r="I698" s="18"/>
      <c r="J698" s="18"/>
      <c r="K698" s="18"/>
      <c r="L698" s="18"/>
      <c r="M698" s="18"/>
      <c r="N698" s="18"/>
      <c r="O698" s="18"/>
      <c r="P698" s="18"/>
      <c r="Q698" s="18"/>
      <c r="R698" s="18"/>
      <c r="S698" s="18"/>
      <c r="T698" s="18"/>
      <c r="U698" s="18"/>
      <c r="V698" s="18"/>
      <c r="W698" s="18"/>
      <c r="X698" s="18"/>
      <c r="Y698" s="18"/>
      <c r="Z698" s="18"/>
      <c r="AA698" s="18"/>
      <c r="AB698" s="18"/>
      <c r="AC698" s="18"/>
      <c r="AD698" s="18"/>
      <c r="AE698" s="18"/>
      <c r="AF698" s="18"/>
      <c r="AG698" s="18"/>
    </row>
    <row r="699" spans="1:33" ht="16.5" customHeight="1" x14ac:dyDescent="0.3">
      <c r="A699" s="18"/>
      <c r="B699" s="18"/>
      <c r="C699" s="191"/>
      <c r="D699" s="191"/>
      <c r="E699" s="18"/>
      <c r="F699" s="18"/>
      <c r="G699" s="18"/>
      <c r="H699" s="18"/>
      <c r="I699" s="18"/>
      <c r="J699" s="18"/>
      <c r="K699" s="18"/>
      <c r="L699" s="18"/>
      <c r="M699" s="18"/>
      <c r="N699" s="18"/>
      <c r="O699" s="18"/>
      <c r="P699" s="18"/>
      <c r="Q699" s="18"/>
      <c r="R699" s="18"/>
      <c r="S699" s="18"/>
      <c r="T699" s="18"/>
      <c r="U699" s="18"/>
      <c r="V699" s="18"/>
      <c r="W699" s="18"/>
      <c r="X699" s="18"/>
      <c r="Y699" s="18"/>
      <c r="Z699" s="18"/>
      <c r="AA699" s="18"/>
      <c r="AB699" s="18"/>
      <c r="AC699" s="18"/>
      <c r="AD699" s="18"/>
      <c r="AE699" s="18"/>
      <c r="AF699" s="18"/>
      <c r="AG699" s="18"/>
    </row>
    <row r="700" spans="1:33" ht="16.5" customHeight="1" x14ac:dyDescent="0.3">
      <c r="A700" s="18"/>
      <c r="B700" s="18"/>
      <c r="C700" s="191"/>
      <c r="D700" s="191"/>
      <c r="E700" s="18"/>
      <c r="F700" s="18"/>
      <c r="G700" s="18"/>
      <c r="H700" s="18"/>
      <c r="I700" s="18"/>
      <c r="J700" s="18"/>
      <c r="K700" s="18"/>
      <c r="L700" s="18"/>
      <c r="M700" s="18"/>
      <c r="N700" s="18"/>
      <c r="O700" s="18"/>
      <c r="P700" s="18"/>
      <c r="Q700" s="18"/>
      <c r="R700" s="18"/>
      <c r="S700" s="18"/>
      <c r="T700" s="18"/>
      <c r="U700" s="18"/>
      <c r="V700" s="18"/>
      <c r="W700" s="18"/>
      <c r="X700" s="18"/>
      <c r="Y700" s="18"/>
      <c r="Z700" s="18"/>
      <c r="AA700" s="18"/>
      <c r="AB700" s="18"/>
      <c r="AC700" s="18"/>
      <c r="AD700" s="18"/>
      <c r="AE700" s="18"/>
      <c r="AF700" s="18"/>
      <c r="AG700" s="18"/>
    </row>
    <row r="701" spans="1:33" ht="16.5" customHeight="1" x14ac:dyDescent="0.3">
      <c r="A701" s="18"/>
      <c r="B701" s="18"/>
      <c r="C701" s="191"/>
      <c r="D701" s="191"/>
      <c r="E701" s="18"/>
      <c r="F701" s="18"/>
      <c r="G701" s="18"/>
      <c r="H701" s="18"/>
      <c r="I701" s="18"/>
      <c r="J701" s="18"/>
      <c r="K701" s="18"/>
      <c r="L701" s="18"/>
      <c r="M701" s="18"/>
      <c r="N701" s="18"/>
      <c r="O701" s="18"/>
      <c r="P701" s="18"/>
      <c r="Q701" s="18"/>
      <c r="R701" s="18"/>
      <c r="S701" s="18"/>
      <c r="T701" s="18"/>
      <c r="U701" s="18"/>
      <c r="V701" s="18"/>
      <c r="W701" s="18"/>
      <c r="X701" s="18"/>
      <c r="Y701" s="18"/>
      <c r="Z701" s="18"/>
      <c r="AA701" s="18"/>
      <c r="AB701" s="18"/>
      <c r="AC701" s="18"/>
      <c r="AD701" s="18"/>
      <c r="AE701" s="18"/>
      <c r="AF701" s="18"/>
      <c r="AG701" s="18"/>
    </row>
    <row r="702" spans="1:33" ht="16.5" customHeight="1" x14ac:dyDescent="0.3">
      <c r="A702" s="18"/>
      <c r="B702" s="18"/>
      <c r="C702" s="191"/>
      <c r="D702" s="191"/>
      <c r="E702" s="18"/>
      <c r="F702" s="18"/>
      <c r="G702" s="18"/>
      <c r="H702" s="18"/>
      <c r="I702" s="18"/>
      <c r="J702" s="18"/>
      <c r="K702" s="18"/>
      <c r="L702" s="18"/>
      <c r="M702" s="18"/>
      <c r="N702" s="18"/>
      <c r="O702" s="18"/>
      <c r="P702" s="18"/>
      <c r="Q702" s="18"/>
      <c r="R702" s="18"/>
      <c r="S702" s="18"/>
      <c r="T702" s="18"/>
      <c r="U702" s="18"/>
      <c r="V702" s="18"/>
      <c r="W702" s="18"/>
      <c r="X702" s="18"/>
      <c r="Y702" s="18"/>
      <c r="Z702" s="18"/>
      <c r="AA702" s="18"/>
      <c r="AB702" s="18"/>
      <c r="AC702" s="18"/>
      <c r="AD702" s="18"/>
      <c r="AE702" s="18"/>
      <c r="AF702" s="18"/>
      <c r="AG702" s="18"/>
    </row>
    <row r="703" spans="1:33" ht="16.5" customHeight="1" x14ac:dyDescent="0.3">
      <c r="A703" s="18"/>
      <c r="B703" s="18"/>
      <c r="C703" s="191"/>
      <c r="D703" s="191"/>
      <c r="E703" s="18"/>
      <c r="F703" s="18"/>
      <c r="G703" s="18"/>
      <c r="H703" s="18"/>
      <c r="I703" s="18"/>
      <c r="J703" s="18"/>
      <c r="K703" s="18"/>
      <c r="L703" s="18"/>
      <c r="M703" s="18"/>
      <c r="N703" s="18"/>
      <c r="O703" s="18"/>
      <c r="P703" s="18"/>
      <c r="Q703" s="18"/>
      <c r="R703" s="18"/>
      <c r="S703" s="18"/>
      <c r="T703" s="18"/>
      <c r="U703" s="18"/>
      <c r="V703" s="18"/>
      <c r="W703" s="18"/>
      <c r="X703" s="18"/>
      <c r="Y703" s="18"/>
      <c r="Z703" s="18"/>
      <c r="AA703" s="18"/>
      <c r="AB703" s="18"/>
      <c r="AC703" s="18"/>
      <c r="AD703" s="18"/>
      <c r="AE703" s="18"/>
      <c r="AF703" s="18"/>
      <c r="AG703" s="18"/>
    </row>
    <row r="704" spans="1:33" ht="16.5" customHeight="1" x14ac:dyDescent="0.3">
      <c r="A704" s="18"/>
      <c r="B704" s="18"/>
      <c r="C704" s="191"/>
      <c r="D704" s="191"/>
      <c r="E704" s="18"/>
      <c r="F704" s="18"/>
      <c r="G704" s="18"/>
      <c r="H704" s="18"/>
      <c r="I704" s="18"/>
      <c r="J704" s="18"/>
      <c r="K704" s="18"/>
      <c r="L704" s="18"/>
      <c r="M704" s="18"/>
      <c r="N704" s="18"/>
      <c r="O704" s="18"/>
      <c r="P704" s="18"/>
      <c r="Q704" s="18"/>
      <c r="R704" s="18"/>
      <c r="S704" s="18"/>
      <c r="T704" s="18"/>
      <c r="U704" s="18"/>
      <c r="V704" s="18"/>
      <c r="W704" s="18"/>
      <c r="X704" s="18"/>
      <c r="Y704" s="18"/>
      <c r="Z704" s="18"/>
      <c r="AA704" s="18"/>
      <c r="AB704" s="18"/>
      <c r="AC704" s="18"/>
      <c r="AD704" s="18"/>
      <c r="AE704" s="18"/>
      <c r="AF704" s="18"/>
      <c r="AG704" s="18"/>
    </row>
    <row r="705" spans="1:33" ht="16.5" customHeight="1" x14ac:dyDescent="0.3">
      <c r="A705" s="18"/>
      <c r="B705" s="18"/>
      <c r="C705" s="191"/>
      <c r="D705" s="191"/>
      <c r="E705" s="18"/>
      <c r="F705" s="18"/>
      <c r="G705" s="18"/>
      <c r="H705" s="18"/>
      <c r="I705" s="18"/>
      <c r="J705" s="18"/>
      <c r="K705" s="18"/>
      <c r="L705" s="18"/>
      <c r="M705" s="18"/>
      <c r="N705" s="18"/>
      <c r="O705" s="18"/>
      <c r="P705" s="18"/>
      <c r="Q705" s="18"/>
      <c r="R705" s="18"/>
      <c r="S705" s="18"/>
      <c r="T705" s="18"/>
      <c r="U705" s="18"/>
      <c r="V705" s="18"/>
      <c r="W705" s="18"/>
      <c r="X705" s="18"/>
      <c r="Y705" s="18"/>
      <c r="Z705" s="18"/>
      <c r="AA705" s="18"/>
      <c r="AB705" s="18"/>
      <c r="AC705" s="18"/>
      <c r="AD705" s="18"/>
      <c r="AE705" s="18"/>
      <c r="AF705" s="18"/>
      <c r="AG705" s="18"/>
    </row>
    <row r="706" spans="1:33" ht="16.5" customHeight="1" x14ac:dyDescent="0.3">
      <c r="A706" s="18"/>
      <c r="B706" s="18"/>
      <c r="C706" s="191"/>
      <c r="D706" s="191"/>
      <c r="E706" s="18"/>
      <c r="F706" s="18"/>
      <c r="G706" s="18"/>
      <c r="H706" s="18"/>
      <c r="I706" s="18"/>
      <c r="J706" s="18"/>
      <c r="K706" s="18"/>
      <c r="L706" s="18"/>
      <c r="M706" s="18"/>
      <c r="N706" s="18"/>
      <c r="O706" s="18"/>
      <c r="P706" s="18"/>
      <c r="Q706" s="18"/>
      <c r="R706" s="18"/>
      <c r="S706" s="18"/>
      <c r="T706" s="18"/>
      <c r="U706" s="18"/>
      <c r="V706" s="18"/>
      <c r="W706" s="18"/>
      <c r="X706" s="18"/>
      <c r="Y706" s="18"/>
      <c r="Z706" s="18"/>
      <c r="AA706" s="18"/>
      <c r="AB706" s="18"/>
      <c r="AC706" s="18"/>
      <c r="AD706" s="18"/>
      <c r="AE706" s="18"/>
      <c r="AF706" s="18"/>
      <c r="AG706" s="18"/>
    </row>
    <row r="707" spans="1:33" ht="16.5" customHeight="1" x14ac:dyDescent="0.3">
      <c r="A707" s="18"/>
      <c r="B707" s="18"/>
      <c r="C707" s="191"/>
      <c r="D707" s="191"/>
      <c r="E707" s="18"/>
      <c r="F707" s="18"/>
      <c r="G707" s="18"/>
      <c r="H707" s="18"/>
      <c r="I707" s="18"/>
      <c r="J707" s="18"/>
      <c r="K707" s="18"/>
      <c r="L707" s="18"/>
      <c r="M707" s="18"/>
      <c r="N707" s="18"/>
      <c r="O707" s="18"/>
      <c r="P707" s="18"/>
      <c r="Q707" s="18"/>
      <c r="R707" s="18"/>
      <c r="S707" s="18"/>
      <c r="T707" s="18"/>
      <c r="U707" s="18"/>
      <c r="V707" s="18"/>
      <c r="W707" s="18"/>
      <c r="X707" s="18"/>
      <c r="Y707" s="18"/>
      <c r="Z707" s="18"/>
      <c r="AA707" s="18"/>
      <c r="AB707" s="18"/>
      <c r="AC707" s="18"/>
      <c r="AD707" s="18"/>
      <c r="AE707" s="18"/>
      <c r="AF707" s="18"/>
      <c r="AG707" s="18"/>
    </row>
    <row r="708" spans="1:33" ht="16.5" customHeight="1" x14ac:dyDescent="0.3">
      <c r="A708" s="18"/>
      <c r="B708" s="18"/>
      <c r="C708" s="191"/>
      <c r="D708" s="191"/>
      <c r="E708" s="18"/>
      <c r="F708" s="18"/>
      <c r="G708" s="18"/>
      <c r="H708" s="18"/>
      <c r="I708" s="18"/>
      <c r="J708" s="18"/>
      <c r="K708" s="18"/>
      <c r="L708" s="18"/>
      <c r="M708" s="18"/>
      <c r="N708" s="18"/>
      <c r="O708" s="18"/>
      <c r="P708" s="18"/>
      <c r="Q708" s="18"/>
      <c r="R708" s="18"/>
      <c r="S708" s="18"/>
      <c r="T708" s="18"/>
      <c r="U708" s="18"/>
      <c r="V708" s="18"/>
      <c r="W708" s="18"/>
      <c r="X708" s="18"/>
      <c r="Y708" s="18"/>
      <c r="Z708" s="18"/>
      <c r="AA708" s="18"/>
      <c r="AB708" s="18"/>
      <c r="AC708" s="18"/>
      <c r="AD708" s="18"/>
      <c r="AE708" s="18"/>
      <c r="AF708" s="18"/>
      <c r="AG708" s="18"/>
    </row>
    <row r="709" spans="1:33" ht="16.5" customHeight="1" x14ac:dyDescent="0.3">
      <c r="A709" s="18"/>
      <c r="B709" s="18"/>
      <c r="C709" s="191"/>
      <c r="D709" s="191"/>
      <c r="E709" s="18"/>
      <c r="F709" s="18"/>
      <c r="G709" s="18"/>
      <c r="H709" s="18"/>
      <c r="I709" s="18"/>
      <c r="J709" s="18"/>
      <c r="K709" s="18"/>
      <c r="L709" s="18"/>
      <c r="M709" s="18"/>
      <c r="N709" s="18"/>
      <c r="O709" s="18"/>
      <c r="P709" s="18"/>
      <c r="Q709" s="18"/>
      <c r="R709" s="18"/>
      <c r="S709" s="18"/>
      <c r="T709" s="18"/>
      <c r="U709" s="18"/>
      <c r="V709" s="18"/>
      <c r="W709" s="18"/>
      <c r="X709" s="18"/>
      <c r="Y709" s="18"/>
      <c r="Z709" s="18"/>
      <c r="AA709" s="18"/>
      <c r="AB709" s="18"/>
      <c r="AC709" s="18"/>
      <c r="AD709" s="18"/>
      <c r="AE709" s="18"/>
      <c r="AF709" s="18"/>
      <c r="AG709" s="18"/>
    </row>
    <row r="710" spans="1:33" ht="16.5" customHeight="1" x14ac:dyDescent="0.3">
      <c r="A710" s="18"/>
      <c r="B710" s="18"/>
      <c r="C710" s="191"/>
      <c r="D710" s="191"/>
      <c r="E710" s="18"/>
      <c r="F710" s="18"/>
      <c r="G710" s="18"/>
      <c r="H710" s="18"/>
      <c r="I710" s="18"/>
      <c r="J710" s="18"/>
      <c r="K710" s="18"/>
      <c r="L710" s="18"/>
      <c r="M710" s="18"/>
      <c r="N710" s="18"/>
      <c r="O710" s="18"/>
      <c r="P710" s="18"/>
      <c r="Q710" s="18"/>
      <c r="R710" s="18"/>
      <c r="S710" s="18"/>
      <c r="T710" s="18"/>
      <c r="U710" s="18"/>
      <c r="V710" s="18"/>
      <c r="W710" s="18"/>
      <c r="X710" s="18"/>
      <c r="Y710" s="18"/>
      <c r="Z710" s="18"/>
      <c r="AA710" s="18"/>
      <c r="AB710" s="18"/>
      <c r="AC710" s="18"/>
      <c r="AD710" s="18"/>
      <c r="AE710" s="18"/>
      <c r="AF710" s="18"/>
      <c r="AG710" s="18"/>
    </row>
    <row r="711" spans="1:33" ht="16.5" customHeight="1" x14ac:dyDescent="0.3">
      <c r="A711" s="18"/>
      <c r="B711" s="18"/>
      <c r="C711" s="191"/>
      <c r="D711" s="191"/>
      <c r="E711" s="18"/>
      <c r="F711" s="18"/>
      <c r="G711" s="18"/>
      <c r="H711" s="18"/>
      <c r="I711" s="18"/>
      <c r="J711" s="18"/>
      <c r="K711" s="18"/>
      <c r="L711" s="18"/>
      <c r="M711" s="18"/>
      <c r="N711" s="18"/>
      <c r="O711" s="18"/>
      <c r="P711" s="18"/>
      <c r="Q711" s="18"/>
      <c r="R711" s="18"/>
      <c r="S711" s="18"/>
      <c r="T711" s="18"/>
      <c r="U711" s="18"/>
      <c r="V711" s="18"/>
      <c r="W711" s="18"/>
      <c r="X711" s="18"/>
      <c r="Y711" s="18"/>
      <c r="Z711" s="18"/>
      <c r="AA711" s="18"/>
      <c r="AB711" s="18"/>
      <c r="AC711" s="18"/>
      <c r="AD711" s="18"/>
      <c r="AE711" s="18"/>
      <c r="AF711" s="18"/>
      <c r="AG711" s="18"/>
    </row>
    <row r="712" spans="1:33" ht="16.5" customHeight="1" x14ac:dyDescent="0.3">
      <c r="A712" s="18"/>
      <c r="B712" s="18"/>
      <c r="C712" s="191"/>
      <c r="D712" s="191"/>
      <c r="E712" s="18"/>
      <c r="F712" s="18"/>
      <c r="G712" s="18"/>
      <c r="H712" s="18"/>
      <c r="I712" s="18"/>
      <c r="J712" s="18"/>
      <c r="K712" s="18"/>
      <c r="L712" s="18"/>
      <c r="M712" s="18"/>
      <c r="N712" s="18"/>
      <c r="O712" s="18"/>
      <c r="P712" s="18"/>
      <c r="Q712" s="18"/>
      <c r="R712" s="18"/>
      <c r="S712" s="18"/>
      <c r="T712" s="18"/>
      <c r="U712" s="18"/>
      <c r="V712" s="18"/>
      <c r="W712" s="18"/>
      <c r="X712" s="18"/>
      <c r="Y712" s="18"/>
      <c r="Z712" s="18"/>
      <c r="AA712" s="18"/>
      <c r="AB712" s="18"/>
      <c r="AC712" s="18"/>
      <c r="AD712" s="18"/>
      <c r="AE712" s="18"/>
      <c r="AF712" s="18"/>
      <c r="AG712" s="18"/>
    </row>
    <row r="713" spans="1:33" ht="16.5" customHeight="1" x14ac:dyDescent="0.3">
      <c r="A713" s="18"/>
      <c r="B713" s="18"/>
      <c r="C713" s="191"/>
      <c r="D713" s="191"/>
      <c r="E713" s="18"/>
      <c r="F713" s="18"/>
      <c r="G713" s="18"/>
      <c r="H713" s="18"/>
      <c r="I713" s="18"/>
      <c r="J713" s="18"/>
      <c r="K713" s="18"/>
      <c r="L713" s="18"/>
      <c r="M713" s="18"/>
      <c r="N713" s="18"/>
      <c r="O713" s="18"/>
      <c r="P713" s="18"/>
      <c r="Q713" s="18"/>
      <c r="R713" s="18"/>
      <c r="S713" s="18"/>
      <c r="T713" s="18"/>
      <c r="U713" s="18"/>
      <c r="V713" s="18"/>
      <c r="W713" s="18"/>
      <c r="X713" s="18"/>
      <c r="Y713" s="18"/>
      <c r="Z713" s="18"/>
      <c r="AA713" s="18"/>
      <c r="AB713" s="18"/>
      <c r="AC713" s="18"/>
      <c r="AD713" s="18"/>
      <c r="AE713" s="18"/>
      <c r="AF713" s="18"/>
      <c r="AG713" s="18"/>
    </row>
    <row r="714" spans="1:33" ht="16.5" customHeight="1" x14ac:dyDescent="0.3">
      <c r="A714" s="18"/>
      <c r="B714" s="18"/>
      <c r="C714" s="191"/>
      <c r="D714" s="191"/>
      <c r="E714" s="18"/>
      <c r="F714" s="18"/>
      <c r="G714" s="18"/>
      <c r="H714" s="18"/>
      <c r="I714" s="18"/>
      <c r="J714" s="18"/>
      <c r="K714" s="18"/>
      <c r="L714" s="18"/>
      <c r="M714" s="18"/>
      <c r="N714" s="18"/>
      <c r="O714" s="18"/>
      <c r="P714" s="18"/>
      <c r="Q714" s="18"/>
      <c r="R714" s="18"/>
      <c r="S714" s="18"/>
      <c r="T714" s="18"/>
      <c r="U714" s="18"/>
      <c r="V714" s="18"/>
      <c r="W714" s="18"/>
      <c r="X714" s="18"/>
      <c r="Y714" s="18"/>
      <c r="Z714" s="18"/>
      <c r="AA714" s="18"/>
      <c r="AB714" s="18"/>
      <c r="AC714" s="18"/>
      <c r="AD714" s="18"/>
      <c r="AE714" s="18"/>
      <c r="AF714" s="18"/>
      <c r="AG714" s="18"/>
    </row>
    <row r="715" spans="1:33" ht="16.5" customHeight="1" x14ac:dyDescent="0.3">
      <c r="A715" s="18"/>
      <c r="B715" s="18"/>
      <c r="C715" s="191"/>
      <c r="D715" s="191"/>
      <c r="E715" s="18"/>
      <c r="F715" s="18"/>
      <c r="G715" s="18"/>
      <c r="H715" s="18"/>
      <c r="I715" s="18"/>
      <c r="J715" s="18"/>
      <c r="K715" s="18"/>
      <c r="L715" s="18"/>
      <c r="M715" s="18"/>
      <c r="N715" s="18"/>
      <c r="O715" s="18"/>
      <c r="P715" s="18"/>
      <c r="Q715" s="18"/>
      <c r="R715" s="18"/>
      <c r="S715" s="18"/>
      <c r="T715" s="18"/>
      <c r="U715" s="18"/>
      <c r="V715" s="18"/>
      <c r="W715" s="18"/>
      <c r="X715" s="18"/>
      <c r="Y715" s="18"/>
      <c r="Z715" s="18"/>
      <c r="AA715" s="18"/>
      <c r="AB715" s="18"/>
      <c r="AC715" s="18"/>
      <c r="AD715" s="18"/>
      <c r="AE715" s="18"/>
      <c r="AF715" s="18"/>
      <c r="AG715" s="18"/>
    </row>
    <row r="716" spans="1:33" ht="16.5" customHeight="1" x14ac:dyDescent="0.3">
      <c r="A716" s="18"/>
      <c r="B716" s="18"/>
      <c r="C716" s="191"/>
      <c r="D716" s="191"/>
      <c r="E716" s="18"/>
      <c r="F716" s="18"/>
      <c r="G716" s="18"/>
      <c r="H716" s="18"/>
      <c r="I716" s="18"/>
      <c r="J716" s="18"/>
      <c r="K716" s="18"/>
      <c r="L716" s="18"/>
      <c r="M716" s="18"/>
      <c r="N716" s="18"/>
      <c r="O716" s="18"/>
      <c r="P716" s="18"/>
      <c r="Q716" s="18"/>
      <c r="R716" s="18"/>
      <c r="S716" s="18"/>
      <c r="T716" s="18"/>
      <c r="U716" s="18"/>
      <c r="V716" s="18"/>
      <c r="W716" s="18"/>
      <c r="X716" s="18"/>
      <c r="Y716" s="18"/>
      <c r="Z716" s="18"/>
      <c r="AA716" s="18"/>
      <c r="AB716" s="18"/>
      <c r="AC716" s="18"/>
      <c r="AD716" s="18"/>
      <c r="AE716" s="18"/>
      <c r="AF716" s="18"/>
      <c r="AG716" s="18"/>
    </row>
    <row r="717" spans="1:33" ht="16.5" customHeight="1" x14ac:dyDescent="0.3">
      <c r="A717" s="18"/>
      <c r="B717" s="18"/>
      <c r="C717" s="191"/>
      <c r="D717" s="191"/>
      <c r="E717" s="18"/>
      <c r="F717" s="18"/>
      <c r="G717" s="18"/>
      <c r="H717" s="18"/>
      <c r="I717" s="18"/>
      <c r="J717" s="18"/>
      <c r="K717" s="18"/>
      <c r="L717" s="18"/>
      <c r="M717" s="18"/>
      <c r="N717" s="18"/>
      <c r="O717" s="18"/>
      <c r="P717" s="18"/>
      <c r="Q717" s="18"/>
      <c r="R717" s="18"/>
      <c r="S717" s="18"/>
      <c r="T717" s="18"/>
      <c r="U717" s="18"/>
      <c r="V717" s="18"/>
      <c r="W717" s="18"/>
      <c r="X717" s="18"/>
      <c r="Y717" s="18"/>
      <c r="Z717" s="18"/>
      <c r="AA717" s="18"/>
      <c r="AB717" s="18"/>
      <c r="AC717" s="18"/>
      <c r="AD717" s="18"/>
      <c r="AE717" s="18"/>
      <c r="AF717" s="18"/>
      <c r="AG717" s="18"/>
    </row>
    <row r="718" spans="1:33" ht="16.5" customHeight="1" x14ac:dyDescent="0.3">
      <c r="A718" s="18"/>
      <c r="B718" s="18"/>
      <c r="C718" s="191"/>
      <c r="D718" s="191"/>
      <c r="E718" s="18"/>
      <c r="F718" s="18"/>
      <c r="G718" s="18"/>
      <c r="H718" s="18"/>
      <c r="I718" s="18"/>
      <c r="J718" s="18"/>
      <c r="K718" s="18"/>
      <c r="L718" s="18"/>
      <c r="M718" s="18"/>
      <c r="N718" s="18"/>
      <c r="O718" s="18"/>
      <c r="P718" s="18"/>
      <c r="Q718" s="18"/>
      <c r="R718" s="18"/>
      <c r="S718" s="18"/>
      <c r="T718" s="18"/>
      <c r="U718" s="18"/>
      <c r="V718" s="18"/>
      <c r="W718" s="18"/>
      <c r="X718" s="18"/>
      <c r="Y718" s="18"/>
      <c r="Z718" s="18"/>
      <c r="AA718" s="18"/>
      <c r="AB718" s="18"/>
      <c r="AC718" s="18"/>
      <c r="AD718" s="18"/>
      <c r="AE718" s="18"/>
      <c r="AF718" s="18"/>
      <c r="AG718" s="18"/>
    </row>
    <row r="719" spans="1:33" ht="16.5" customHeight="1" x14ac:dyDescent="0.3">
      <c r="A719" s="18"/>
      <c r="B719" s="18"/>
      <c r="C719" s="191"/>
      <c r="D719" s="191"/>
      <c r="E719" s="18"/>
      <c r="F719" s="18"/>
      <c r="G719" s="18"/>
      <c r="H719" s="18"/>
      <c r="I719" s="18"/>
      <c r="J719" s="18"/>
      <c r="K719" s="18"/>
      <c r="L719" s="18"/>
      <c r="M719" s="18"/>
      <c r="N719" s="18"/>
      <c r="O719" s="18"/>
      <c r="P719" s="18"/>
      <c r="Q719" s="18"/>
      <c r="R719" s="18"/>
      <c r="S719" s="18"/>
      <c r="T719" s="18"/>
      <c r="U719" s="18"/>
      <c r="V719" s="18"/>
      <c r="W719" s="18"/>
      <c r="X719" s="18"/>
      <c r="Y719" s="18"/>
      <c r="Z719" s="18"/>
      <c r="AA719" s="18"/>
      <c r="AB719" s="18"/>
      <c r="AC719" s="18"/>
      <c r="AD719" s="18"/>
      <c r="AE719" s="18"/>
      <c r="AF719" s="18"/>
      <c r="AG719" s="18"/>
    </row>
    <row r="720" spans="1:33" ht="16.5" customHeight="1" x14ac:dyDescent="0.3">
      <c r="A720" s="18"/>
      <c r="B720" s="18"/>
      <c r="C720" s="191"/>
      <c r="D720" s="191"/>
      <c r="E720" s="18"/>
      <c r="F720" s="18"/>
      <c r="G720" s="18"/>
      <c r="H720" s="18"/>
      <c r="I720" s="18"/>
      <c r="J720" s="18"/>
      <c r="K720" s="18"/>
      <c r="L720" s="18"/>
      <c r="M720" s="18"/>
      <c r="N720" s="18"/>
      <c r="O720" s="18"/>
      <c r="P720" s="18"/>
      <c r="Q720" s="18"/>
      <c r="R720" s="18"/>
      <c r="S720" s="18"/>
      <c r="T720" s="18"/>
      <c r="U720" s="18"/>
      <c r="V720" s="18"/>
      <c r="W720" s="18"/>
      <c r="X720" s="18"/>
      <c r="Y720" s="18"/>
      <c r="Z720" s="18"/>
      <c r="AA720" s="18"/>
      <c r="AB720" s="18"/>
      <c r="AC720" s="18"/>
      <c r="AD720" s="18"/>
      <c r="AE720" s="18"/>
      <c r="AF720" s="18"/>
      <c r="AG720" s="18"/>
    </row>
    <row r="721" spans="1:33" ht="16.5" customHeight="1" x14ac:dyDescent="0.3">
      <c r="A721" s="18"/>
      <c r="B721" s="18"/>
      <c r="C721" s="191"/>
      <c r="D721" s="191"/>
      <c r="E721" s="18"/>
      <c r="F721" s="18"/>
      <c r="G721" s="18"/>
      <c r="H721" s="18"/>
      <c r="I721" s="18"/>
      <c r="J721" s="18"/>
      <c r="K721" s="18"/>
      <c r="L721" s="18"/>
      <c r="M721" s="18"/>
      <c r="N721" s="18"/>
      <c r="O721" s="18"/>
      <c r="P721" s="18"/>
      <c r="Q721" s="18"/>
      <c r="R721" s="18"/>
      <c r="S721" s="18"/>
      <c r="T721" s="18"/>
      <c r="U721" s="18"/>
      <c r="V721" s="18"/>
      <c r="W721" s="18"/>
      <c r="X721" s="18"/>
      <c r="Y721" s="18"/>
      <c r="Z721" s="18"/>
      <c r="AA721" s="18"/>
      <c r="AB721" s="18"/>
      <c r="AC721" s="18"/>
      <c r="AD721" s="18"/>
      <c r="AE721" s="18"/>
      <c r="AF721" s="18"/>
      <c r="AG721" s="18"/>
    </row>
    <row r="722" spans="1:33" ht="16.5" customHeight="1" x14ac:dyDescent="0.3">
      <c r="A722" s="18"/>
      <c r="B722" s="18"/>
      <c r="C722" s="191"/>
      <c r="D722" s="191"/>
      <c r="E722" s="18"/>
      <c r="F722" s="18"/>
      <c r="G722" s="18"/>
      <c r="H722" s="18"/>
      <c r="I722" s="18"/>
      <c r="J722" s="18"/>
      <c r="K722" s="18"/>
      <c r="L722" s="18"/>
      <c r="M722" s="18"/>
      <c r="N722" s="18"/>
      <c r="O722" s="18"/>
      <c r="P722" s="18"/>
      <c r="Q722" s="18"/>
      <c r="R722" s="18"/>
      <c r="S722" s="18"/>
      <c r="T722" s="18"/>
      <c r="U722" s="18"/>
      <c r="V722" s="18"/>
      <c r="W722" s="18"/>
      <c r="X722" s="18"/>
      <c r="Y722" s="18"/>
      <c r="Z722" s="18"/>
      <c r="AA722" s="18"/>
      <c r="AB722" s="18"/>
      <c r="AC722" s="18"/>
      <c r="AD722" s="18"/>
      <c r="AE722" s="18"/>
      <c r="AF722" s="18"/>
      <c r="AG722" s="18"/>
    </row>
    <row r="723" spans="1:33" ht="16.5" customHeight="1" x14ac:dyDescent="0.3">
      <c r="A723" s="18"/>
      <c r="B723" s="18"/>
      <c r="C723" s="191"/>
      <c r="D723" s="191"/>
      <c r="E723" s="18"/>
      <c r="F723" s="18"/>
      <c r="G723" s="18"/>
      <c r="H723" s="18"/>
      <c r="I723" s="18"/>
      <c r="J723" s="18"/>
      <c r="K723" s="18"/>
      <c r="L723" s="18"/>
      <c r="M723" s="18"/>
      <c r="N723" s="18"/>
      <c r="O723" s="18"/>
      <c r="P723" s="18"/>
      <c r="Q723" s="18"/>
      <c r="R723" s="18"/>
      <c r="S723" s="18"/>
      <c r="T723" s="18"/>
      <c r="U723" s="18"/>
      <c r="V723" s="18"/>
      <c r="W723" s="18"/>
      <c r="X723" s="18"/>
      <c r="Y723" s="18"/>
      <c r="Z723" s="18"/>
      <c r="AA723" s="18"/>
      <c r="AB723" s="18"/>
      <c r="AC723" s="18"/>
      <c r="AD723" s="18"/>
      <c r="AE723" s="18"/>
      <c r="AF723" s="18"/>
      <c r="AG723" s="18"/>
    </row>
    <row r="724" spans="1:33" ht="16.5" customHeight="1" x14ac:dyDescent="0.3">
      <c r="A724" s="18"/>
      <c r="B724" s="18"/>
      <c r="C724" s="191"/>
      <c r="D724" s="191"/>
      <c r="E724" s="18"/>
      <c r="F724" s="18"/>
      <c r="G724" s="18"/>
      <c r="H724" s="18"/>
      <c r="I724" s="18"/>
      <c r="J724" s="18"/>
      <c r="K724" s="18"/>
      <c r="L724" s="18"/>
      <c r="M724" s="18"/>
      <c r="N724" s="18"/>
      <c r="O724" s="18"/>
      <c r="P724" s="18"/>
      <c r="Q724" s="18"/>
      <c r="R724" s="18"/>
      <c r="S724" s="18"/>
      <c r="T724" s="18"/>
      <c r="U724" s="18"/>
      <c r="V724" s="18"/>
      <c r="W724" s="18"/>
      <c r="X724" s="18"/>
      <c r="Y724" s="18"/>
      <c r="Z724" s="18"/>
      <c r="AA724" s="18"/>
      <c r="AB724" s="18"/>
      <c r="AC724" s="18"/>
      <c r="AD724" s="18"/>
      <c r="AE724" s="18"/>
      <c r="AF724" s="18"/>
      <c r="AG724" s="18"/>
    </row>
    <row r="725" spans="1:33" ht="16.5" customHeight="1" x14ac:dyDescent="0.3">
      <c r="A725" s="18"/>
      <c r="B725" s="18"/>
      <c r="C725" s="191"/>
      <c r="D725" s="191"/>
      <c r="E725" s="18"/>
      <c r="F725" s="18"/>
      <c r="G725" s="18"/>
      <c r="H725" s="18"/>
      <c r="I725" s="18"/>
      <c r="J725" s="18"/>
      <c r="K725" s="18"/>
      <c r="L725" s="18"/>
      <c r="M725" s="18"/>
      <c r="N725" s="18"/>
      <c r="O725" s="18"/>
      <c r="P725" s="18"/>
      <c r="Q725" s="18"/>
      <c r="R725" s="18"/>
      <c r="S725" s="18"/>
      <c r="T725" s="18"/>
      <c r="U725" s="18"/>
      <c r="V725" s="18"/>
      <c r="W725" s="18"/>
      <c r="X725" s="18"/>
      <c r="Y725" s="18"/>
      <c r="Z725" s="18"/>
      <c r="AA725" s="18"/>
      <c r="AB725" s="18"/>
      <c r="AC725" s="18"/>
      <c r="AD725" s="18"/>
      <c r="AE725" s="18"/>
      <c r="AF725" s="18"/>
      <c r="AG725" s="18"/>
    </row>
    <row r="726" spans="1:33" ht="16.5" customHeight="1" x14ac:dyDescent="0.3">
      <c r="A726" s="18"/>
      <c r="B726" s="18"/>
      <c r="C726" s="191"/>
      <c r="D726" s="191"/>
      <c r="E726" s="18"/>
      <c r="F726" s="18"/>
      <c r="G726" s="18"/>
      <c r="H726" s="18"/>
      <c r="I726" s="18"/>
      <c r="J726" s="18"/>
      <c r="K726" s="18"/>
      <c r="L726" s="18"/>
      <c r="M726" s="18"/>
      <c r="N726" s="18"/>
      <c r="O726" s="18"/>
      <c r="P726" s="18"/>
      <c r="Q726" s="18"/>
      <c r="R726" s="18"/>
      <c r="S726" s="18"/>
      <c r="T726" s="18"/>
      <c r="U726" s="18"/>
      <c r="V726" s="18"/>
      <c r="W726" s="18"/>
      <c r="X726" s="18"/>
      <c r="Y726" s="18"/>
      <c r="Z726" s="18"/>
      <c r="AA726" s="18"/>
      <c r="AB726" s="18"/>
      <c r="AC726" s="18"/>
      <c r="AD726" s="18"/>
      <c r="AE726" s="18"/>
      <c r="AF726" s="18"/>
      <c r="AG726" s="18"/>
    </row>
    <row r="727" spans="1:33" ht="16.5" customHeight="1" x14ac:dyDescent="0.3">
      <c r="A727" s="18"/>
      <c r="B727" s="18"/>
      <c r="C727" s="191"/>
      <c r="D727" s="191"/>
      <c r="E727" s="18"/>
      <c r="F727" s="18"/>
      <c r="G727" s="18"/>
      <c r="H727" s="18"/>
      <c r="I727" s="18"/>
      <c r="J727" s="18"/>
      <c r="K727" s="18"/>
      <c r="L727" s="18"/>
      <c r="M727" s="18"/>
      <c r="N727" s="18"/>
      <c r="O727" s="18"/>
      <c r="P727" s="18"/>
      <c r="Q727" s="18"/>
      <c r="R727" s="18"/>
      <c r="S727" s="18"/>
      <c r="T727" s="18"/>
      <c r="U727" s="18"/>
      <c r="V727" s="18"/>
      <c r="W727" s="18"/>
      <c r="X727" s="18"/>
      <c r="Y727" s="18"/>
      <c r="Z727" s="18"/>
      <c r="AA727" s="18"/>
      <c r="AB727" s="18"/>
      <c r="AC727" s="18"/>
      <c r="AD727" s="18"/>
      <c r="AE727" s="18"/>
      <c r="AF727" s="18"/>
      <c r="AG727" s="18"/>
    </row>
    <row r="728" spans="1:33" ht="16.5" customHeight="1" x14ac:dyDescent="0.3">
      <c r="A728" s="18"/>
      <c r="B728" s="18"/>
      <c r="C728" s="191"/>
      <c r="D728" s="191"/>
      <c r="E728" s="18"/>
      <c r="F728" s="18"/>
      <c r="G728" s="18"/>
      <c r="H728" s="18"/>
      <c r="I728" s="18"/>
      <c r="J728" s="18"/>
      <c r="K728" s="18"/>
      <c r="L728" s="18"/>
      <c r="M728" s="18"/>
      <c r="N728" s="18"/>
      <c r="O728" s="18"/>
      <c r="P728" s="18"/>
      <c r="Q728" s="18"/>
      <c r="R728" s="18"/>
      <c r="S728" s="18"/>
      <c r="T728" s="18"/>
      <c r="U728" s="18"/>
      <c r="V728" s="18"/>
      <c r="W728" s="18"/>
      <c r="X728" s="18"/>
      <c r="Y728" s="18"/>
      <c r="Z728" s="18"/>
      <c r="AA728" s="18"/>
      <c r="AB728" s="18"/>
      <c r="AC728" s="18"/>
      <c r="AD728" s="18"/>
      <c r="AE728" s="18"/>
      <c r="AF728" s="18"/>
      <c r="AG728" s="18"/>
    </row>
    <row r="729" spans="1:33" ht="16.5" customHeight="1" x14ac:dyDescent="0.3">
      <c r="A729" s="18"/>
      <c r="B729" s="18"/>
      <c r="C729" s="191"/>
      <c r="D729" s="191"/>
      <c r="E729" s="18"/>
      <c r="F729" s="18"/>
      <c r="G729" s="18"/>
      <c r="H729" s="18"/>
      <c r="I729" s="18"/>
      <c r="J729" s="18"/>
      <c r="K729" s="18"/>
      <c r="L729" s="18"/>
      <c r="M729" s="18"/>
      <c r="N729" s="18"/>
      <c r="O729" s="18"/>
      <c r="P729" s="18"/>
      <c r="Q729" s="18"/>
      <c r="R729" s="18"/>
      <c r="S729" s="18"/>
      <c r="T729" s="18"/>
      <c r="U729" s="18"/>
      <c r="V729" s="18"/>
      <c r="W729" s="18"/>
      <c r="X729" s="18"/>
      <c r="Y729" s="18"/>
      <c r="Z729" s="18"/>
      <c r="AA729" s="18"/>
      <c r="AB729" s="18"/>
      <c r="AC729" s="18"/>
      <c r="AD729" s="18"/>
      <c r="AE729" s="18"/>
      <c r="AF729" s="18"/>
      <c r="AG729" s="18"/>
    </row>
    <row r="730" spans="1:33" ht="16.5" customHeight="1" x14ac:dyDescent="0.3">
      <c r="A730" s="18"/>
      <c r="B730" s="18"/>
      <c r="C730" s="191"/>
      <c r="D730" s="191"/>
      <c r="E730" s="18"/>
      <c r="F730" s="18"/>
      <c r="G730" s="18"/>
      <c r="H730" s="18"/>
      <c r="I730" s="18"/>
      <c r="J730" s="18"/>
      <c r="K730" s="18"/>
      <c r="L730" s="18"/>
      <c r="M730" s="18"/>
      <c r="N730" s="18"/>
      <c r="O730" s="18"/>
      <c r="P730" s="18"/>
      <c r="Q730" s="18"/>
      <c r="R730" s="18"/>
      <c r="S730" s="18"/>
      <c r="T730" s="18"/>
      <c r="U730" s="18"/>
      <c r="V730" s="18"/>
      <c r="W730" s="18"/>
      <c r="X730" s="18"/>
      <c r="Y730" s="18"/>
      <c r="Z730" s="18"/>
      <c r="AA730" s="18"/>
      <c r="AB730" s="18"/>
      <c r="AC730" s="18"/>
      <c r="AD730" s="18"/>
      <c r="AE730" s="18"/>
      <c r="AF730" s="18"/>
      <c r="AG730" s="18"/>
    </row>
    <row r="731" spans="1:33" ht="16.5" customHeight="1" x14ac:dyDescent="0.3">
      <c r="A731" s="18"/>
      <c r="B731" s="18"/>
      <c r="C731" s="191"/>
      <c r="D731" s="191"/>
      <c r="E731" s="18"/>
      <c r="F731" s="18"/>
      <c r="G731" s="18"/>
      <c r="H731" s="18"/>
      <c r="I731" s="18"/>
      <c r="J731" s="18"/>
      <c r="K731" s="18"/>
      <c r="L731" s="18"/>
      <c r="M731" s="18"/>
      <c r="N731" s="18"/>
      <c r="O731" s="18"/>
      <c r="P731" s="18"/>
      <c r="Q731" s="18"/>
      <c r="R731" s="18"/>
      <c r="S731" s="18"/>
      <c r="T731" s="18"/>
      <c r="U731" s="18"/>
      <c r="V731" s="18"/>
      <c r="W731" s="18"/>
      <c r="X731" s="18"/>
      <c r="Y731" s="18"/>
      <c r="Z731" s="18"/>
      <c r="AA731" s="18"/>
      <c r="AB731" s="18"/>
      <c r="AC731" s="18"/>
      <c r="AD731" s="18"/>
      <c r="AE731" s="18"/>
      <c r="AF731" s="18"/>
      <c r="AG731" s="18"/>
    </row>
    <row r="732" spans="1:33" ht="16.5" customHeight="1" x14ac:dyDescent="0.3">
      <c r="A732" s="18"/>
      <c r="B732" s="18"/>
      <c r="C732" s="191"/>
      <c r="D732" s="191"/>
      <c r="E732" s="18"/>
      <c r="F732" s="18"/>
      <c r="G732" s="18"/>
      <c r="H732" s="18"/>
      <c r="I732" s="18"/>
      <c r="J732" s="18"/>
      <c r="K732" s="18"/>
      <c r="L732" s="18"/>
      <c r="M732" s="18"/>
      <c r="N732" s="18"/>
      <c r="O732" s="18"/>
      <c r="P732" s="18"/>
      <c r="Q732" s="18"/>
      <c r="R732" s="18"/>
      <c r="S732" s="18"/>
      <c r="T732" s="18"/>
      <c r="U732" s="18"/>
      <c r="V732" s="18"/>
      <c r="W732" s="18"/>
      <c r="X732" s="18"/>
      <c r="Y732" s="18"/>
      <c r="Z732" s="18"/>
      <c r="AA732" s="18"/>
      <c r="AB732" s="18"/>
      <c r="AC732" s="18"/>
      <c r="AD732" s="18"/>
      <c r="AE732" s="18"/>
      <c r="AF732" s="18"/>
      <c r="AG732" s="18"/>
    </row>
    <row r="733" spans="1:33" ht="16.5" customHeight="1" x14ac:dyDescent="0.3">
      <c r="A733" s="18"/>
      <c r="B733" s="18"/>
      <c r="C733" s="191"/>
      <c r="D733" s="191"/>
      <c r="E733" s="18"/>
      <c r="F733" s="18"/>
      <c r="G733" s="18"/>
      <c r="H733" s="18"/>
      <c r="I733" s="18"/>
      <c r="J733" s="18"/>
      <c r="K733" s="18"/>
      <c r="L733" s="18"/>
      <c r="M733" s="18"/>
      <c r="N733" s="18"/>
      <c r="O733" s="18"/>
      <c r="P733" s="18"/>
      <c r="Q733" s="18"/>
      <c r="R733" s="18"/>
      <c r="S733" s="18"/>
      <c r="T733" s="18"/>
      <c r="U733" s="18"/>
      <c r="V733" s="18"/>
      <c r="W733" s="18"/>
      <c r="X733" s="18"/>
      <c r="Y733" s="18"/>
      <c r="Z733" s="18"/>
      <c r="AA733" s="18"/>
      <c r="AB733" s="18"/>
      <c r="AC733" s="18"/>
      <c r="AD733" s="18"/>
      <c r="AE733" s="18"/>
      <c r="AF733" s="18"/>
      <c r="AG733" s="18"/>
    </row>
    <row r="734" spans="1:33" ht="16.5" customHeight="1" x14ac:dyDescent="0.3">
      <c r="A734" s="18"/>
      <c r="B734" s="18"/>
      <c r="C734" s="191"/>
      <c r="D734" s="191"/>
      <c r="E734" s="18"/>
      <c r="F734" s="18"/>
      <c r="G734" s="18"/>
      <c r="H734" s="18"/>
      <c r="I734" s="18"/>
      <c r="J734" s="18"/>
      <c r="K734" s="18"/>
      <c r="L734" s="18"/>
      <c r="M734" s="18"/>
      <c r="N734" s="18"/>
      <c r="O734" s="18"/>
      <c r="P734" s="18"/>
      <c r="Q734" s="18"/>
      <c r="R734" s="18"/>
      <c r="S734" s="18"/>
      <c r="T734" s="18"/>
      <c r="U734" s="18"/>
      <c r="V734" s="18"/>
      <c r="W734" s="18"/>
      <c r="X734" s="18"/>
      <c r="Y734" s="18"/>
      <c r="Z734" s="18"/>
      <c r="AA734" s="18"/>
      <c r="AB734" s="18"/>
      <c r="AC734" s="18"/>
      <c r="AD734" s="18"/>
      <c r="AE734" s="18"/>
      <c r="AF734" s="18"/>
      <c r="AG734" s="18"/>
    </row>
    <row r="735" spans="1:33" ht="16.5" customHeight="1" x14ac:dyDescent="0.3">
      <c r="A735" s="18"/>
      <c r="B735" s="18"/>
      <c r="C735" s="191"/>
      <c r="D735" s="191"/>
      <c r="E735" s="18"/>
      <c r="F735" s="18"/>
      <c r="G735" s="18"/>
      <c r="H735" s="18"/>
      <c r="I735" s="18"/>
      <c r="J735" s="18"/>
      <c r="K735" s="18"/>
      <c r="L735" s="18"/>
      <c r="M735" s="18"/>
      <c r="N735" s="18"/>
      <c r="O735" s="18"/>
      <c r="P735" s="18"/>
      <c r="Q735" s="18"/>
      <c r="R735" s="18"/>
      <c r="S735" s="18"/>
      <c r="T735" s="18"/>
      <c r="U735" s="18"/>
      <c r="V735" s="18"/>
      <c r="W735" s="18"/>
      <c r="X735" s="18"/>
      <c r="Y735" s="18"/>
      <c r="Z735" s="18"/>
      <c r="AA735" s="18"/>
      <c r="AB735" s="18"/>
      <c r="AC735" s="18"/>
      <c r="AD735" s="18"/>
      <c r="AE735" s="18"/>
      <c r="AF735" s="18"/>
      <c r="AG735" s="18"/>
    </row>
    <row r="736" spans="1:33" ht="16.5" customHeight="1" x14ac:dyDescent="0.3">
      <c r="A736" s="18"/>
      <c r="B736" s="18"/>
      <c r="C736" s="191"/>
      <c r="D736" s="191"/>
      <c r="E736" s="18"/>
      <c r="F736" s="18"/>
      <c r="G736" s="18"/>
      <c r="H736" s="18"/>
      <c r="I736" s="18"/>
      <c r="J736" s="18"/>
      <c r="K736" s="18"/>
      <c r="L736" s="18"/>
      <c r="M736" s="18"/>
      <c r="N736" s="18"/>
      <c r="O736" s="18"/>
      <c r="P736" s="18"/>
      <c r="Q736" s="18"/>
      <c r="R736" s="18"/>
      <c r="S736" s="18"/>
      <c r="T736" s="18"/>
      <c r="U736" s="18"/>
      <c r="V736" s="18"/>
      <c r="W736" s="18"/>
      <c r="X736" s="18"/>
      <c r="Y736" s="18"/>
      <c r="Z736" s="18"/>
      <c r="AA736" s="18"/>
      <c r="AB736" s="18"/>
      <c r="AC736" s="18"/>
      <c r="AD736" s="18"/>
      <c r="AE736" s="18"/>
      <c r="AF736" s="18"/>
      <c r="AG736" s="18"/>
    </row>
    <row r="737" spans="1:33" ht="16.5" customHeight="1" x14ac:dyDescent="0.3">
      <c r="A737" s="18"/>
      <c r="B737" s="18"/>
      <c r="C737" s="191"/>
      <c r="D737" s="191"/>
      <c r="E737" s="18"/>
      <c r="F737" s="18"/>
      <c r="G737" s="18"/>
      <c r="H737" s="18"/>
      <c r="I737" s="18"/>
      <c r="J737" s="18"/>
      <c r="K737" s="18"/>
      <c r="L737" s="18"/>
      <c r="M737" s="18"/>
      <c r="N737" s="18"/>
      <c r="O737" s="18"/>
      <c r="P737" s="18"/>
      <c r="Q737" s="18"/>
      <c r="R737" s="18"/>
      <c r="S737" s="18"/>
      <c r="T737" s="18"/>
      <c r="U737" s="18"/>
      <c r="V737" s="18"/>
      <c r="W737" s="18"/>
      <c r="X737" s="18"/>
      <c r="Y737" s="18"/>
      <c r="Z737" s="18"/>
      <c r="AA737" s="18"/>
      <c r="AB737" s="18"/>
      <c r="AC737" s="18"/>
      <c r="AD737" s="18"/>
      <c r="AE737" s="18"/>
      <c r="AF737" s="18"/>
      <c r="AG737" s="18"/>
    </row>
    <row r="738" spans="1:33" ht="16.5" customHeight="1" x14ac:dyDescent="0.3">
      <c r="A738" s="18"/>
      <c r="B738" s="18"/>
      <c r="C738" s="191"/>
      <c r="D738" s="191"/>
      <c r="E738" s="18"/>
      <c r="F738" s="18"/>
      <c r="G738" s="18"/>
      <c r="H738" s="18"/>
      <c r="I738" s="18"/>
      <c r="J738" s="18"/>
      <c r="K738" s="18"/>
      <c r="L738" s="18"/>
      <c r="M738" s="18"/>
      <c r="N738" s="18"/>
      <c r="O738" s="18"/>
      <c r="P738" s="18"/>
      <c r="Q738" s="18"/>
      <c r="R738" s="18"/>
      <c r="S738" s="18"/>
      <c r="T738" s="18"/>
      <c r="U738" s="18"/>
      <c r="V738" s="18"/>
      <c r="W738" s="18"/>
      <c r="X738" s="18"/>
      <c r="Y738" s="18"/>
      <c r="Z738" s="18"/>
      <c r="AA738" s="18"/>
      <c r="AB738" s="18"/>
      <c r="AC738" s="18"/>
      <c r="AD738" s="18"/>
      <c r="AE738" s="18"/>
      <c r="AF738" s="18"/>
      <c r="AG738" s="18"/>
    </row>
    <row r="739" spans="1:33" ht="16.5" customHeight="1" x14ac:dyDescent="0.3">
      <c r="A739" s="18"/>
      <c r="B739" s="18"/>
      <c r="C739" s="191"/>
      <c r="D739" s="191"/>
      <c r="E739" s="18"/>
      <c r="F739" s="18"/>
      <c r="G739" s="18"/>
      <c r="H739" s="18"/>
      <c r="I739" s="18"/>
      <c r="J739" s="18"/>
      <c r="K739" s="18"/>
      <c r="L739" s="18"/>
      <c r="M739" s="18"/>
      <c r="N739" s="18"/>
      <c r="O739" s="18"/>
      <c r="P739" s="18"/>
      <c r="Q739" s="18"/>
      <c r="R739" s="18"/>
      <c r="S739" s="18"/>
      <c r="T739" s="18"/>
      <c r="U739" s="18"/>
      <c r="V739" s="18"/>
      <c r="W739" s="18"/>
      <c r="X739" s="18"/>
      <c r="Y739" s="18"/>
      <c r="Z739" s="18"/>
      <c r="AA739" s="18"/>
      <c r="AB739" s="18"/>
      <c r="AC739" s="18"/>
      <c r="AD739" s="18"/>
      <c r="AE739" s="18"/>
      <c r="AF739" s="18"/>
      <c r="AG739" s="18"/>
    </row>
    <row r="740" spans="1:33" ht="16.5" customHeight="1" x14ac:dyDescent="0.3">
      <c r="A740" s="18"/>
      <c r="B740" s="18"/>
      <c r="C740" s="191"/>
      <c r="D740" s="191"/>
      <c r="E740" s="18"/>
      <c r="F740" s="18"/>
      <c r="G740" s="18"/>
      <c r="H740" s="18"/>
      <c r="I740" s="18"/>
      <c r="J740" s="18"/>
      <c r="K740" s="18"/>
      <c r="L740" s="18"/>
      <c r="M740" s="18"/>
      <c r="N740" s="18"/>
      <c r="O740" s="18"/>
      <c r="P740" s="18"/>
      <c r="Q740" s="18"/>
      <c r="R740" s="18"/>
      <c r="S740" s="18"/>
      <c r="T740" s="18"/>
      <c r="U740" s="18"/>
      <c r="V740" s="18"/>
      <c r="W740" s="18"/>
      <c r="X740" s="18"/>
      <c r="Y740" s="18"/>
      <c r="Z740" s="18"/>
      <c r="AA740" s="18"/>
      <c r="AB740" s="18"/>
      <c r="AC740" s="18"/>
      <c r="AD740" s="18"/>
      <c r="AE740" s="18"/>
      <c r="AF740" s="18"/>
      <c r="AG740" s="18"/>
    </row>
    <row r="741" spans="1:33" ht="16.5" customHeight="1" x14ac:dyDescent="0.3">
      <c r="A741" s="18"/>
      <c r="B741" s="18"/>
      <c r="C741" s="191"/>
      <c r="D741" s="191"/>
      <c r="E741" s="18"/>
      <c r="F741" s="18"/>
      <c r="G741" s="18"/>
      <c r="H741" s="18"/>
      <c r="I741" s="18"/>
      <c r="J741" s="18"/>
      <c r="K741" s="18"/>
      <c r="L741" s="18"/>
      <c r="M741" s="18"/>
      <c r="N741" s="18"/>
      <c r="O741" s="18"/>
      <c r="P741" s="18"/>
      <c r="Q741" s="18"/>
      <c r="R741" s="18"/>
      <c r="S741" s="18"/>
      <c r="T741" s="18"/>
      <c r="U741" s="18"/>
      <c r="V741" s="18"/>
      <c r="W741" s="18"/>
      <c r="X741" s="18"/>
      <c r="Y741" s="18"/>
      <c r="Z741" s="18"/>
      <c r="AA741" s="18"/>
      <c r="AB741" s="18"/>
      <c r="AC741" s="18"/>
      <c r="AD741" s="18"/>
      <c r="AE741" s="18"/>
      <c r="AF741" s="18"/>
      <c r="AG741" s="18"/>
    </row>
    <row r="742" spans="1:33" ht="16.5" customHeight="1" x14ac:dyDescent="0.3">
      <c r="A742" s="18"/>
      <c r="B742" s="18"/>
      <c r="C742" s="191"/>
      <c r="D742" s="191"/>
      <c r="E742" s="18"/>
      <c r="F742" s="18"/>
      <c r="G742" s="18"/>
      <c r="H742" s="18"/>
      <c r="I742" s="18"/>
      <c r="J742" s="18"/>
      <c r="K742" s="18"/>
      <c r="L742" s="18"/>
      <c r="M742" s="18"/>
      <c r="N742" s="18"/>
      <c r="O742" s="18"/>
      <c r="P742" s="18"/>
      <c r="Q742" s="18"/>
      <c r="R742" s="18"/>
      <c r="S742" s="18"/>
      <c r="T742" s="18"/>
      <c r="U742" s="18"/>
      <c r="V742" s="18"/>
      <c r="W742" s="18"/>
      <c r="X742" s="18"/>
      <c r="Y742" s="18"/>
      <c r="Z742" s="18"/>
      <c r="AA742" s="18"/>
      <c r="AB742" s="18"/>
      <c r="AC742" s="18"/>
      <c r="AD742" s="18"/>
      <c r="AE742" s="18"/>
      <c r="AF742" s="18"/>
      <c r="AG742" s="18"/>
    </row>
    <row r="743" spans="1:33" ht="16.5" customHeight="1" x14ac:dyDescent="0.3">
      <c r="A743" s="18"/>
      <c r="B743" s="18"/>
      <c r="C743" s="191"/>
      <c r="D743" s="191"/>
      <c r="E743" s="18"/>
      <c r="F743" s="18"/>
      <c r="G743" s="18"/>
      <c r="H743" s="18"/>
      <c r="I743" s="18"/>
      <c r="J743" s="18"/>
      <c r="K743" s="18"/>
      <c r="L743" s="18"/>
      <c r="M743" s="18"/>
      <c r="N743" s="18"/>
      <c r="O743" s="18"/>
      <c r="P743" s="18"/>
      <c r="Q743" s="18"/>
      <c r="R743" s="18"/>
      <c r="S743" s="18"/>
      <c r="T743" s="18"/>
      <c r="U743" s="18"/>
      <c r="V743" s="18"/>
      <c r="W743" s="18"/>
      <c r="X743" s="18"/>
      <c r="Y743" s="18"/>
      <c r="Z743" s="18"/>
      <c r="AA743" s="18"/>
      <c r="AB743" s="18"/>
      <c r="AC743" s="18"/>
      <c r="AD743" s="18"/>
      <c r="AE743" s="18"/>
      <c r="AF743" s="18"/>
      <c r="AG743" s="18"/>
    </row>
    <row r="744" spans="1:33" ht="16.5" customHeight="1" x14ac:dyDescent="0.3">
      <c r="A744" s="18"/>
      <c r="B744" s="18"/>
      <c r="C744" s="191"/>
      <c r="D744" s="191"/>
      <c r="E744" s="18"/>
      <c r="F744" s="18"/>
      <c r="G744" s="18"/>
      <c r="H744" s="18"/>
      <c r="I744" s="18"/>
      <c r="J744" s="18"/>
      <c r="K744" s="18"/>
      <c r="L744" s="18"/>
      <c r="M744" s="18"/>
      <c r="N744" s="18"/>
      <c r="O744" s="18"/>
      <c r="P744" s="18"/>
      <c r="Q744" s="18"/>
      <c r="R744" s="18"/>
      <c r="S744" s="18"/>
      <c r="T744" s="18"/>
      <c r="U744" s="18"/>
      <c r="V744" s="18"/>
      <c r="W744" s="18"/>
      <c r="X744" s="18"/>
      <c r="Y744" s="18"/>
      <c r="Z744" s="18"/>
      <c r="AA744" s="18"/>
      <c r="AB744" s="18"/>
      <c r="AC744" s="18"/>
      <c r="AD744" s="18"/>
      <c r="AE744" s="18"/>
      <c r="AF744" s="18"/>
      <c r="AG744" s="18"/>
    </row>
    <row r="745" spans="1:33" ht="16.5" customHeight="1" x14ac:dyDescent="0.3">
      <c r="A745" s="18"/>
      <c r="B745" s="18"/>
      <c r="C745" s="191"/>
      <c r="D745" s="191"/>
      <c r="E745" s="18"/>
      <c r="F745" s="18"/>
      <c r="G745" s="18"/>
      <c r="H745" s="18"/>
      <c r="I745" s="18"/>
      <c r="J745" s="18"/>
      <c r="K745" s="18"/>
      <c r="L745" s="18"/>
      <c r="M745" s="18"/>
      <c r="N745" s="18"/>
      <c r="O745" s="18"/>
      <c r="P745" s="18"/>
      <c r="Q745" s="18"/>
      <c r="R745" s="18"/>
      <c r="S745" s="18"/>
      <c r="T745" s="18"/>
      <c r="U745" s="18"/>
      <c r="V745" s="18"/>
      <c r="W745" s="18"/>
      <c r="X745" s="18"/>
      <c r="Y745" s="18"/>
      <c r="Z745" s="18"/>
      <c r="AA745" s="18"/>
      <c r="AB745" s="18"/>
      <c r="AC745" s="18"/>
      <c r="AD745" s="18"/>
      <c r="AE745" s="18"/>
      <c r="AF745" s="18"/>
      <c r="AG745" s="18"/>
    </row>
    <row r="746" spans="1:33" ht="16.5" customHeight="1" x14ac:dyDescent="0.3">
      <c r="A746" s="18"/>
      <c r="B746" s="18"/>
      <c r="C746" s="191"/>
      <c r="D746" s="191"/>
      <c r="E746" s="18"/>
      <c r="F746" s="18"/>
      <c r="G746" s="18"/>
      <c r="H746" s="18"/>
      <c r="I746" s="18"/>
      <c r="J746" s="18"/>
      <c r="K746" s="18"/>
      <c r="L746" s="18"/>
      <c r="M746" s="18"/>
      <c r="N746" s="18"/>
      <c r="O746" s="18"/>
      <c r="P746" s="18"/>
      <c r="Q746" s="18"/>
      <c r="R746" s="18"/>
      <c r="S746" s="18"/>
      <c r="T746" s="18"/>
      <c r="U746" s="18"/>
      <c r="V746" s="18"/>
      <c r="W746" s="18"/>
      <c r="X746" s="18"/>
      <c r="Y746" s="18"/>
      <c r="Z746" s="18"/>
      <c r="AA746" s="18"/>
      <c r="AB746" s="18"/>
      <c r="AC746" s="18"/>
      <c r="AD746" s="18"/>
      <c r="AE746" s="18"/>
      <c r="AF746" s="18"/>
      <c r="AG746" s="18"/>
    </row>
    <row r="747" spans="1:33" ht="16.5" customHeight="1" x14ac:dyDescent="0.3">
      <c r="A747" s="18"/>
      <c r="B747" s="18"/>
      <c r="C747" s="191"/>
      <c r="D747" s="191"/>
      <c r="E747" s="18"/>
      <c r="F747" s="18"/>
      <c r="G747" s="18"/>
      <c r="H747" s="18"/>
      <c r="I747" s="18"/>
      <c r="J747" s="18"/>
      <c r="K747" s="18"/>
      <c r="L747" s="18"/>
      <c r="M747" s="18"/>
      <c r="N747" s="18"/>
      <c r="O747" s="18"/>
      <c r="P747" s="18"/>
      <c r="Q747" s="18"/>
      <c r="R747" s="18"/>
      <c r="S747" s="18"/>
      <c r="T747" s="18"/>
      <c r="U747" s="18"/>
      <c r="V747" s="18"/>
      <c r="W747" s="18"/>
      <c r="X747" s="18"/>
      <c r="Y747" s="18"/>
      <c r="Z747" s="18"/>
      <c r="AA747" s="18"/>
      <c r="AB747" s="18"/>
      <c r="AC747" s="18"/>
      <c r="AD747" s="18"/>
      <c r="AE747" s="18"/>
      <c r="AF747" s="18"/>
      <c r="AG747" s="18"/>
    </row>
    <row r="748" spans="1:33" ht="16.5" customHeight="1" x14ac:dyDescent="0.3">
      <c r="A748" s="18"/>
      <c r="B748" s="18"/>
      <c r="C748" s="191"/>
      <c r="D748" s="191"/>
      <c r="E748" s="18"/>
      <c r="F748" s="18"/>
      <c r="G748" s="18"/>
      <c r="H748" s="18"/>
      <c r="I748" s="18"/>
      <c r="J748" s="18"/>
      <c r="K748" s="18"/>
      <c r="L748" s="18"/>
      <c r="M748" s="18"/>
      <c r="N748" s="18"/>
      <c r="O748" s="18"/>
      <c r="P748" s="18"/>
      <c r="Q748" s="18"/>
      <c r="R748" s="18"/>
      <c r="S748" s="18"/>
      <c r="T748" s="18"/>
      <c r="U748" s="18"/>
      <c r="V748" s="18"/>
      <c r="W748" s="18"/>
      <c r="X748" s="18"/>
      <c r="Y748" s="18"/>
      <c r="Z748" s="18"/>
      <c r="AA748" s="18"/>
      <c r="AB748" s="18"/>
      <c r="AC748" s="18"/>
      <c r="AD748" s="18"/>
      <c r="AE748" s="18"/>
      <c r="AF748" s="18"/>
      <c r="AG748" s="18"/>
    </row>
    <row r="749" spans="1:33" ht="16.5" customHeight="1" x14ac:dyDescent="0.3">
      <c r="A749" s="18"/>
      <c r="B749" s="18"/>
      <c r="C749" s="191"/>
      <c r="D749" s="191"/>
      <c r="E749" s="18"/>
      <c r="F749" s="18"/>
      <c r="G749" s="18"/>
      <c r="H749" s="18"/>
      <c r="I749" s="18"/>
      <c r="J749" s="18"/>
      <c r="K749" s="18"/>
      <c r="L749" s="18"/>
      <c r="M749" s="18"/>
      <c r="N749" s="18"/>
      <c r="O749" s="18"/>
      <c r="P749" s="18"/>
      <c r="Q749" s="18"/>
      <c r="R749" s="18"/>
      <c r="S749" s="18"/>
      <c r="T749" s="18"/>
      <c r="U749" s="18"/>
      <c r="V749" s="18"/>
      <c r="W749" s="18"/>
      <c r="X749" s="18"/>
      <c r="Y749" s="18"/>
      <c r="Z749" s="18"/>
      <c r="AA749" s="18"/>
      <c r="AB749" s="18"/>
      <c r="AC749" s="18"/>
      <c r="AD749" s="18"/>
      <c r="AE749" s="18"/>
      <c r="AF749" s="18"/>
      <c r="AG749" s="18"/>
    </row>
    <row r="750" spans="1:33" ht="16.5" customHeight="1" x14ac:dyDescent="0.3">
      <c r="A750" s="18"/>
      <c r="B750" s="18"/>
      <c r="C750" s="191"/>
      <c r="D750" s="191"/>
      <c r="E750" s="18"/>
      <c r="F750" s="18"/>
      <c r="G750" s="18"/>
      <c r="H750" s="18"/>
      <c r="I750" s="18"/>
      <c r="J750" s="18"/>
      <c r="K750" s="18"/>
      <c r="L750" s="18"/>
      <c r="M750" s="18"/>
      <c r="N750" s="18"/>
      <c r="O750" s="18"/>
      <c r="P750" s="18"/>
      <c r="Q750" s="18"/>
      <c r="R750" s="18"/>
      <c r="S750" s="18"/>
      <c r="T750" s="18"/>
      <c r="U750" s="18"/>
      <c r="V750" s="18"/>
      <c r="W750" s="18"/>
      <c r="X750" s="18"/>
      <c r="Y750" s="18"/>
      <c r="Z750" s="18"/>
      <c r="AA750" s="18"/>
      <c r="AB750" s="18"/>
      <c r="AC750" s="18"/>
      <c r="AD750" s="18"/>
      <c r="AE750" s="18"/>
      <c r="AF750" s="18"/>
      <c r="AG750" s="18"/>
    </row>
    <row r="751" spans="1:33" ht="16.5" customHeight="1" x14ac:dyDescent="0.3">
      <c r="A751" s="18"/>
      <c r="B751" s="18"/>
      <c r="C751" s="191"/>
      <c r="D751" s="191"/>
      <c r="E751" s="18"/>
      <c r="F751" s="18"/>
      <c r="G751" s="18"/>
      <c r="H751" s="18"/>
      <c r="I751" s="18"/>
      <c r="J751" s="18"/>
      <c r="K751" s="18"/>
      <c r="L751" s="18"/>
      <c r="M751" s="18"/>
      <c r="N751" s="18"/>
      <c r="O751" s="18"/>
      <c r="P751" s="18"/>
      <c r="Q751" s="18"/>
      <c r="R751" s="18"/>
      <c r="S751" s="18"/>
      <c r="T751" s="18"/>
      <c r="U751" s="18"/>
      <c r="V751" s="18"/>
      <c r="W751" s="18"/>
      <c r="X751" s="18"/>
      <c r="Y751" s="18"/>
      <c r="Z751" s="18"/>
      <c r="AA751" s="18"/>
      <c r="AB751" s="18"/>
      <c r="AC751" s="18"/>
      <c r="AD751" s="18"/>
      <c r="AE751" s="18"/>
      <c r="AF751" s="18"/>
      <c r="AG751" s="18"/>
    </row>
    <row r="752" spans="1:33" ht="16.5" customHeight="1" x14ac:dyDescent="0.3">
      <c r="A752" s="18"/>
      <c r="B752" s="18"/>
      <c r="C752" s="191"/>
      <c r="D752" s="191"/>
      <c r="E752" s="18"/>
      <c r="F752" s="18"/>
      <c r="G752" s="18"/>
      <c r="H752" s="18"/>
      <c r="I752" s="18"/>
      <c r="J752" s="18"/>
      <c r="K752" s="18"/>
      <c r="L752" s="18"/>
      <c r="M752" s="18"/>
      <c r="N752" s="18"/>
      <c r="O752" s="18"/>
      <c r="P752" s="18"/>
      <c r="Q752" s="18"/>
      <c r="R752" s="18"/>
      <c r="S752" s="18"/>
      <c r="T752" s="18"/>
      <c r="U752" s="18"/>
      <c r="V752" s="18"/>
      <c r="W752" s="18"/>
      <c r="X752" s="18"/>
      <c r="Y752" s="18"/>
      <c r="Z752" s="18"/>
      <c r="AA752" s="18"/>
      <c r="AB752" s="18"/>
      <c r="AC752" s="18"/>
      <c r="AD752" s="18"/>
      <c r="AE752" s="18"/>
      <c r="AF752" s="18"/>
      <c r="AG752" s="18"/>
    </row>
    <row r="753" spans="1:33" ht="16.5" customHeight="1" x14ac:dyDescent="0.3">
      <c r="A753" s="18"/>
      <c r="B753" s="18"/>
      <c r="C753" s="191"/>
      <c r="D753" s="191"/>
      <c r="E753" s="18"/>
      <c r="F753" s="18"/>
      <c r="G753" s="18"/>
      <c r="H753" s="18"/>
      <c r="I753" s="18"/>
      <c r="J753" s="18"/>
      <c r="K753" s="18"/>
      <c r="L753" s="18"/>
      <c r="M753" s="18"/>
      <c r="N753" s="18"/>
      <c r="O753" s="18"/>
      <c r="P753" s="18"/>
      <c r="Q753" s="18"/>
      <c r="R753" s="18"/>
      <c r="S753" s="18"/>
      <c r="T753" s="18"/>
      <c r="U753" s="18"/>
      <c r="V753" s="18"/>
      <c r="W753" s="18"/>
      <c r="X753" s="18"/>
      <c r="Y753" s="18"/>
      <c r="Z753" s="18"/>
      <c r="AA753" s="18"/>
      <c r="AB753" s="18"/>
      <c r="AC753" s="18"/>
      <c r="AD753" s="18"/>
      <c r="AE753" s="18"/>
      <c r="AF753" s="18"/>
      <c r="AG753" s="18"/>
    </row>
    <row r="754" spans="1:33" ht="16.5" customHeight="1" x14ac:dyDescent="0.3">
      <c r="A754" s="18"/>
      <c r="B754" s="18"/>
      <c r="C754" s="191"/>
      <c r="D754" s="191"/>
      <c r="E754" s="18"/>
      <c r="F754" s="18"/>
      <c r="G754" s="18"/>
      <c r="H754" s="18"/>
      <c r="I754" s="18"/>
      <c r="J754" s="18"/>
      <c r="K754" s="18"/>
      <c r="L754" s="18"/>
      <c r="M754" s="18"/>
      <c r="N754" s="18"/>
      <c r="O754" s="18"/>
      <c r="P754" s="18"/>
      <c r="Q754" s="18"/>
      <c r="R754" s="18"/>
      <c r="S754" s="18"/>
      <c r="T754" s="18"/>
      <c r="U754" s="18"/>
      <c r="V754" s="18"/>
      <c r="W754" s="18"/>
      <c r="X754" s="18"/>
      <c r="Y754" s="18"/>
      <c r="Z754" s="18"/>
      <c r="AA754" s="18"/>
      <c r="AB754" s="18"/>
      <c r="AC754" s="18"/>
      <c r="AD754" s="18"/>
      <c r="AE754" s="18"/>
      <c r="AF754" s="18"/>
      <c r="AG754" s="18"/>
    </row>
    <row r="755" spans="1:33" ht="16.5" customHeight="1" x14ac:dyDescent="0.3">
      <c r="A755" s="18"/>
      <c r="B755" s="18"/>
      <c r="C755" s="191"/>
      <c r="D755" s="191"/>
      <c r="E755" s="18"/>
      <c r="F755" s="18"/>
      <c r="G755" s="18"/>
      <c r="H755" s="18"/>
      <c r="I755" s="18"/>
      <c r="J755" s="18"/>
      <c r="K755" s="18"/>
      <c r="L755" s="18"/>
      <c r="M755" s="18"/>
      <c r="N755" s="18"/>
      <c r="O755" s="18"/>
      <c r="P755" s="18"/>
      <c r="Q755" s="18"/>
      <c r="R755" s="18"/>
      <c r="S755" s="18"/>
      <c r="T755" s="18"/>
      <c r="U755" s="18"/>
      <c r="V755" s="18"/>
      <c r="W755" s="18"/>
      <c r="X755" s="18"/>
      <c r="Y755" s="18"/>
      <c r="Z755" s="18"/>
      <c r="AA755" s="18"/>
      <c r="AB755" s="18"/>
      <c r="AC755" s="18"/>
      <c r="AD755" s="18"/>
      <c r="AE755" s="18"/>
      <c r="AF755" s="18"/>
      <c r="AG755" s="18"/>
    </row>
    <row r="756" spans="1:33" ht="16.5" customHeight="1" x14ac:dyDescent="0.3">
      <c r="A756" s="18"/>
      <c r="B756" s="18"/>
      <c r="C756" s="191"/>
      <c r="D756" s="191"/>
      <c r="E756" s="18"/>
      <c r="F756" s="18"/>
      <c r="G756" s="18"/>
      <c r="H756" s="18"/>
      <c r="I756" s="18"/>
      <c r="J756" s="18"/>
      <c r="K756" s="18"/>
      <c r="L756" s="18"/>
      <c r="M756" s="18"/>
      <c r="N756" s="18"/>
      <c r="O756" s="18"/>
      <c r="P756" s="18"/>
      <c r="Q756" s="18"/>
      <c r="R756" s="18"/>
      <c r="S756" s="18"/>
      <c r="T756" s="18"/>
      <c r="U756" s="18"/>
      <c r="V756" s="18"/>
      <c r="W756" s="18"/>
      <c r="X756" s="18"/>
      <c r="Y756" s="18"/>
      <c r="Z756" s="18"/>
      <c r="AA756" s="18"/>
      <c r="AB756" s="18"/>
      <c r="AC756" s="18"/>
      <c r="AD756" s="18"/>
      <c r="AE756" s="18"/>
      <c r="AF756" s="18"/>
      <c r="AG756" s="18"/>
    </row>
    <row r="757" spans="1:33" ht="16.5" customHeight="1" x14ac:dyDescent="0.3">
      <c r="A757" s="18"/>
      <c r="B757" s="18"/>
      <c r="C757" s="191"/>
      <c r="D757" s="191"/>
      <c r="E757" s="18"/>
      <c r="F757" s="18"/>
      <c r="G757" s="18"/>
      <c r="H757" s="18"/>
      <c r="I757" s="18"/>
      <c r="J757" s="18"/>
      <c r="K757" s="18"/>
      <c r="L757" s="18"/>
      <c r="M757" s="18"/>
      <c r="N757" s="18"/>
      <c r="O757" s="18"/>
      <c r="P757" s="18"/>
      <c r="Q757" s="18"/>
      <c r="R757" s="18"/>
      <c r="S757" s="18"/>
      <c r="T757" s="18"/>
      <c r="U757" s="18"/>
      <c r="V757" s="18"/>
      <c r="W757" s="18"/>
      <c r="X757" s="18"/>
      <c r="Y757" s="18"/>
      <c r="Z757" s="18"/>
      <c r="AA757" s="18"/>
      <c r="AB757" s="18"/>
      <c r="AC757" s="18"/>
      <c r="AD757" s="18"/>
      <c r="AE757" s="18"/>
      <c r="AF757" s="18"/>
      <c r="AG757" s="18"/>
    </row>
    <row r="758" spans="1:33" ht="16.5" customHeight="1" x14ac:dyDescent="0.3">
      <c r="A758" s="18"/>
      <c r="B758" s="18"/>
      <c r="C758" s="191"/>
      <c r="D758" s="191"/>
      <c r="E758" s="18"/>
      <c r="F758" s="18"/>
      <c r="G758" s="18"/>
      <c r="H758" s="18"/>
      <c r="I758" s="18"/>
      <c r="J758" s="18"/>
      <c r="K758" s="18"/>
      <c r="L758" s="18"/>
      <c r="M758" s="18"/>
      <c r="N758" s="18"/>
      <c r="O758" s="18"/>
      <c r="P758" s="18"/>
      <c r="Q758" s="18"/>
      <c r="R758" s="18"/>
      <c r="S758" s="18"/>
      <c r="T758" s="18"/>
      <c r="U758" s="18"/>
      <c r="V758" s="18"/>
      <c r="W758" s="18"/>
      <c r="X758" s="18"/>
      <c r="Y758" s="18"/>
      <c r="Z758" s="18"/>
      <c r="AA758" s="18"/>
      <c r="AB758" s="18"/>
      <c r="AC758" s="18"/>
      <c r="AD758" s="18"/>
      <c r="AE758" s="18"/>
      <c r="AF758" s="18"/>
      <c r="AG758" s="18"/>
    </row>
    <row r="759" spans="1:33" ht="16.5" customHeight="1" x14ac:dyDescent="0.3">
      <c r="A759" s="18"/>
      <c r="B759" s="18"/>
      <c r="C759" s="191"/>
      <c r="D759" s="191"/>
      <c r="E759" s="18"/>
      <c r="F759" s="18"/>
      <c r="G759" s="18"/>
      <c r="H759" s="18"/>
      <c r="I759" s="18"/>
      <c r="J759" s="18"/>
      <c r="K759" s="18"/>
      <c r="L759" s="18"/>
      <c r="M759" s="18"/>
      <c r="N759" s="18"/>
      <c r="O759" s="18"/>
      <c r="P759" s="18"/>
      <c r="Q759" s="18"/>
      <c r="R759" s="18"/>
      <c r="S759" s="18"/>
      <c r="T759" s="18"/>
      <c r="U759" s="18"/>
      <c r="V759" s="18"/>
      <c r="W759" s="18"/>
      <c r="X759" s="18"/>
      <c r="Y759" s="18"/>
      <c r="Z759" s="18"/>
      <c r="AA759" s="18"/>
      <c r="AB759" s="18"/>
      <c r="AC759" s="18"/>
      <c r="AD759" s="18"/>
      <c r="AE759" s="18"/>
      <c r="AF759" s="18"/>
      <c r="AG759" s="18"/>
    </row>
    <row r="760" spans="1:33" ht="16.5" customHeight="1" x14ac:dyDescent="0.3">
      <c r="A760" s="18"/>
      <c r="B760" s="18"/>
      <c r="C760" s="191"/>
      <c r="D760" s="191"/>
      <c r="E760" s="18"/>
      <c r="F760" s="18"/>
      <c r="G760" s="18"/>
      <c r="H760" s="18"/>
      <c r="I760" s="18"/>
      <c r="J760" s="18"/>
      <c r="K760" s="18"/>
      <c r="L760" s="18"/>
      <c r="M760" s="18"/>
      <c r="N760" s="18"/>
      <c r="O760" s="18"/>
      <c r="P760" s="18"/>
      <c r="Q760" s="18"/>
      <c r="R760" s="18"/>
      <c r="S760" s="18"/>
      <c r="T760" s="18"/>
      <c r="U760" s="18"/>
      <c r="V760" s="18"/>
      <c r="W760" s="18"/>
      <c r="X760" s="18"/>
      <c r="Y760" s="18"/>
      <c r="Z760" s="18"/>
      <c r="AA760" s="18"/>
      <c r="AB760" s="18"/>
      <c r="AC760" s="18"/>
      <c r="AD760" s="18"/>
      <c r="AE760" s="18"/>
      <c r="AF760" s="18"/>
      <c r="AG760" s="18"/>
    </row>
    <row r="761" spans="1:33" ht="16.5" customHeight="1" x14ac:dyDescent="0.3">
      <c r="A761" s="18"/>
      <c r="B761" s="18"/>
      <c r="C761" s="191"/>
      <c r="D761" s="191"/>
      <c r="E761" s="18"/>
      <c r="F761" s="18"/>
      <c r="G761" s="18"/>
      <c r="H761" s="18"/>
      <c r="I761" s="18"/>
      <c r="J761" s="18"/>
      <c r="K761" s="18"/>
      <c r="L761" s="18"/>
      <c r="M761" s="18"/>
      <c r="N761" s="18"/>
      <c r="O761" s="18"/>
      <c r="P761" s="18"/>
      <c r="Q761" s="18"/>
      <c r="R761" s="18"/>
      <c r="S761" s="18"/>
      <c r="T761" s="18"/>
      <c r="U761" s="18"/>
      <c r="V761" s="18"/>
      <c r="W761" s="18"/>
      <c r="X761" s="18"/>
      <c r="Y761" s="18"/>
      <c r="Z761" s="18"/>
      <c r="AA761" s="18"/>
      <c r="AB761" s="18"/>
      <c r="AC761" s="18"/>
      <c r="AD761" s="18"/>
      <c r="AE761" s="18"/>
      <c r="AF761" s="18"/>
      <c r="AG761" s="18"/>
    </row>
    <row r="762" spans="1:33" ht="16.5" customHeight="1" x14ac:dyDescent="0.3">
      <c r="A762" s="18"/>
      <c r="B762" s="18"/>
      <c r="C762" s="191"/>
      <c r="D762" s="191"/>
      <c r="E762" s="18"/>
      <c r="F762" s="18"/>
      <c r="G762" s="18"/>
      <c r="H762" s="18"/>
      <c r="I762" s="18"/>
      <c r="J762" s="18"/>
      <c r="K762" s="18"/>
      <c r="L762" s="18"/>
      <c r="M762" s="18"/>
      <c r="N762" s="18"/>
      <c r="O762" s="18"/>
      <c r="P762" s="18"/>
      <c r="Q762" s="18"/>
      <c r="R762" s="18"/>
      <c r="S762" s="18"/>
      <c r="T762" s="18"/>
      <c r="U762" s="18"/>
      <c r="V762" s="18"/>
      <c r="W762" s="18"/>
      <c r="X762" s="18"/>
      <c r="Y762" s="18"/>
      <c r="Z762" s="18"/>
      <c r="AA762" s="18"/>
      <c r="AB762" s="18"/>
      <c r="AC762" s="18"/>
      <c r="AD762" s="18"/>
      <c r="AE762" s="18"/>
      <c r="AF762" s="18"/>
      <c r="AG762" s="18"/>
    </row>
    <row r="763" spans="1:33" ht="16.5" customHeight="1" x14ac:dyDescent="0.3">
      <c r="A763" s="18"/>
      <c r="B763" s="18"/>
      <c r="C763" s="191"/>
      <c r="D763" s="191"/>
      <c r="E763" s="18"/>
      <c r="F763" s="18"/>
      <c r="G763" s="18"/>
      <c r="H763" s="18"/>
      <c r="I763" s="18"/>
      <c r="J763" s="18"/>
      <c r="K763" s="18"/>
      <c r="L763" s="18"/>
      <c r="M763" s="18"/>
      <c r="N763" s="18"/>
      <c r="O763" s="18"/>
      <c r="P763" s="18"/>
      <c r="Q763" s="18"/>
      <c r="R763" s="18"/>
      <c r="S763" s="18"/>
      <c r="T763" s="18"/>
      <c r="U763" s="18"/>
      <c r="V763" s="18"/>
      <c r="W763" s="18"/>
      <c r="X763" s="18"/>
      <c r="Y763" s="18"/>
      <c r="Z763" s="18"/>
      <c r="AA763" s="18"/>
      <c r="AB763" s="18"/>
      <c r="AC763" s="18"/>
      <c r="AD763" s="18"/>
      <c r="AE763" s="18"/>
      <c r="AF763" s="18"/>
      <c r="AG763" s="18"/>
    </row>
    <row r="764" spans="1:33" ht="16.5" customHeight="1" x14ac:dyDescent="0.3">
      <c r="A764" s="18"/>
      <c r="B764" s="18"/>
      <c r="C764" s="191"/>
      <c r="D764" s="191"/>
      <c r="E764" s="18"/>
      <c r="F764" s="18"/>
      <c r="G764" s="18"/>
      <c r="H764" s="18"/>
      <c r="I764" s="18"/>
      <c r="J764" s="18"/>
      <c r="K764" s="18"/>
      <c r="L764" s="18"/>
      <c r="M764" s="18"/>
      <c r="N764" s="18"/>
      <c r="O764" s="18"/>
      <c r="P764" s="18"/>
      <c r="Q764" s="18"/>
      <c r="R764" s="18"/>
      <c r="S764" s="18"/>
      <c r="T764" s="18"/>
      <c r="U764" s="18"/>
      <c r="V764" s="18"/>
      <c r="W764" s="18"/>
      <c r="X764" s="18"/>
      <c r="Y764" s="18"/>
      <c r="Z764" s="18"/>
      <c r="AA764" s="18"/>
      <c r="AB764" s="18"/>
      <c r="AC764" s="18"/>
      <c r="AD764" s="18"/>
      <c r="AE764" s="18"/>
      <c r="AF764" s="18"/>
      <c r="AG764" s="18"/>
    </row>
    <row r="765" spans="1:33" ht="16.5" customHeight="1" x14ac:dyDescent="0.3">
      <c r="A765" s="18"/>
      <c r="B765" s="18"/>
      <c r="C765" s="191"/>
      <c r="D765" s="191"/>
      <c r="E765" s="18"/>
      <c r="F765" s="18"/>
      <c r="G765" s="18"/>
      <c r="H765" s="18"/>
      <c r="I765" s="18"/>
      <c r="J765" s="18"/>
      <c r="K765" s="18"/>
      <c r="L765" s="18"/>
      <c r="M765" s="18"/>
      <c r="N765" s="18"/>
      <c r="O765" s="18"/>
      <c r="P765" s="18"/>
      <c r="Q765" s="18"/>
      <c r="R765" s="18"/>
      <c r="S765" s="18"/>
      <c r="T765" s="18"/>
      <c r="U765" s="18"/>
      <c r="V765" s="18"/>
      <c r="W765" s="18"/>
      <c r="X765" s="18"/>
      <c r="Y765" s="18"/>
      <c r="Z765" s="18"/>
      <c r="AA765" s="18"/>
      <c r="AB765" s="18"/>
      <c r="AC765" s="18"/>
      <c r="AD765" s="18"/>
      <c r="AE765" s="18"/>
      <c r="AF765" s="18"/>
      <c r="AG765" s="18"/>
    </row>
    <row r="766" spans="1:33" ht="16.5" customHeight="1" x14ac:dyDescent="0.3">
      <c r="A766" s="18"/>
      <c r="B766" s="18"/>
      <c r="C766" s="191"/>
      <c r="D766" s="191"/>
      <c r="E766" s="18"/>
      <c r="F766" s="18"/>
      <c r="G766" s="18"/>
      <c r="H766" s="18"/>
      <c r="I766" s="18"/>
      <c r="J766" s="18"/>
      <c r="K766" s="18"/>
      <c r="L766" s="18"/>
      <c r="M766" s="18"/>
      <c r="N766" s="18"/>
      <c r="O766" s="18"/>
      <c r="P766" s="18"/>
      <c r="Q766" s="18"/>
      <c r="R766" s="18"/>
      <c r="S766" s="18"/>
      <c r="T766" s="18"/>
      <c r="U766" s="18"/>
      <c r="V766" s="18"/>
      <c r="W766" s="18"/>
      <c r="X766" s="18"/>
      <c r="Y766" s="18"/>
      <c r="Z766" s="18"/>
      <c r="AA766" s="18"/>
      <c r="AB766" s="18"/>
      <c r="AC766" s="18"/>
      <c r="AD766" s="18"/>
      <c r="AE766" s="18"/>
      <c r="AF766" s="18"/>
      <c r="AG766" s="18"/>
    </row>
    <row r="767" spans="1:33" ht="16.5" customHeight="1" x14ac:dyDescent="0.3">
      <c r="A767" s="18"/>
      <c r="B767" s="18"/>
      <c r="C767" s="191"/>
      <c r="D767" s="191"/>
      <c r="E767" s="18"/>
      <c r="F767" s="18"/>
      <c r="G767" s="18"/>
      <c r="H767" s="18"/>
      <c r="I767" s="18"/>
      <c r="J767" s="18"/>
      <c r="K767" s="18"/>
      <c r="L767" s="18"/>
      <c r="M767" s="18"/>
      <c r="N767" s="18"/>
      <c r="O767" s="18"/>
      <c r="P767" s="18"/>
      <c r="Q767" s="18"/>
      <c r="R767" s="18"/>
      <c r="S767" s="18"/>
      <c r="T767" s="18"/>
      <c r="U767" s="18"/>
      <c r="V767" s="18"/>
      <c r="W767" s="18"/>
      <c r="X767" s="18"/>
      <c r="Y767" s="18"/>
      <c r="Z767" s="18"/>
      <c r="AA767" s="18"/>
      <c r="AB767" s="18"/>
      <c r="AC767" s="18"/>
      <c r="AD767" s="18"/>
      <c r="AE767" s="18"/>
      <c r="AF767" s="18"/>
      <c r="AG767" s="18"/>
    </row>
    <row r="768" spans="1:33" ht="16.5" customHeight="1" x14ac:dyDescent="0.3">
      <c r="A768" s="18"/>
      <c r="B768" s="18"/>
      <c r="C768" s="191"/>
      <c r="D768" s="191"/>
      <c r="E768" s="18"/>
      <c r="F768" s="18"/>
      <c r="G768" s="18"/>
      <c r="H768" s="18"/>
      <c r="I768" s="18"/>
      <c r="J768" s="18"/>
      <c r="K768" s="18"/>
      <c r="L768" s="18"/>
      <c r="M768" s="18"/>
      <c r="N768" s="18"/>
      <c r="O768" s="18"/>
      <c r="P768" s="18"/>
      <c r="Q768" s="18"/>
      <c r="R768" s="18"/>
      <c r="S768" s="18"/>
      <c r="T768" s="18"/>
      <c r="U768" s="18"/>
      <c r="V768" s="18"/>
      <c r="W768" s="18"/>
      <c r="X768" s="18"/>
      <c r="Y768" s="18"/>
      <c r="Z768" s="18"/>
      <c r="AA768" s="18"/>
      <c r="AB768" s="18"/>
      <c r="AC768" s="18"/>
      <c r="AD768" s="18"/>
      <c r="AE768" s="18"/>
      <c r="AF768" s="18"/>
      <c r="AG768" s="18"/>
    </row>
    <row r="769" spans="1:33" ht="16.5" customHeight="1" x14ac:dyDescent="0.3">
      <c r="A769" s="18"/>
      <c r="B769" s="18"/>
      <c r="C769" s="191"/>
      <c r="D769" s="191"/>
      <c r="E769" s="18"/>
      <c r="F769" s="18"/>
      <c r="G769" s="18"/>
      <c r="H769" s="18"/>
      <c r="I769" s="18"/>
      <c r="J769" s="18"/>
      <c r="K769" s="18"/>
      <c r="L769" s="18"/>
      <c r="M769" s="18"/>
      <c r="N769" s="18"/>
      <c r="O769" s="18"/>
      <c r="P769" s="18"/>
      <c r="Q769" s="18"/>
      <c r="R769" s="18"/>
      <c r="S769" s="18"/>
      <c r="T769" s="18"/>
      <c r="U769" s="18"/>
      <c r="V769" s="18"/>
      <c r="W769" s="18"/>
      <c r="X769" s="18"/>
      <c r="Y769" s="18"/>
      <c r="Z769" s="18"/>
      <c r="AA769" s="18"/>
      <c r="AB769" s="18"/>
      <c r="AC769" s="18"/>
      <c r="AD769" s="18"/>
      <c r="AE769" s="18"/>
      <c r="AF769" s="18"/>
      <c r="AG769" s="18"/>
    </row>
    <row r="770" spans="1:33" ht="16.5" customHeight="1" x14ac:dyDescent="0.3">
      <c r="A770" s="18"/>
      <c r="B770" s="18"/>
      <c r="C770" s="191"/>
      <c r="D770" s="191"/>
      <c r="E770" s="18"/>
      <c r="F770" s="18"/>
      <c r="G770" s="18"/>
      <c r="H770" s="18"/>
      <c r="I770" s="18"/>
      <c r="J770" s="18"/>
      <c r="K770" s="18"/>
      <c r="L770" s="18"/>
      <c r="M770" s="18"/>
      <c r="N770" s="18"/>
      <c r="O770" s="18"/>
      <c r="P770" s="18"/>
      <c r="Q770" s="18"/>
      <c r="R770" s="18"/>
      <c r="S770" s="18"/>
      <c r="T770" s="18"/>
      <c r="U770" s="18"/>
      <c r="V770" s="18"/>
      <c r="W770" s="18"/>
      <c r="X770" s="18"/>
      <c r="Y770" s="18"/>
      <c r="Z770" s="18"/>
      <c r="AA770" s="18"/>
      <c r="AB770" s="18"/>
      <c r="AC770" s="18"/>
      <c r="AD770" s="18"/>
      <c r="AE770" s="18"/>
      <c r="AF770" s="18"/>
      <c r="AG770" s="18"/>
    </row>
    <row r="771" spans="1:33" ht="16.5" customHeight="1" x14ac:dyDescent="0.3">
      <c r="A771" s="18"/>
      <c r="B771" s="18"/>
      <c r="C771" s="191"/>
      <c r="D771" s="191"/>
      <c r="E771" s="18"/>
      <c r="F771" s="18"/>
      <c r="G771" s="18"/>
      <c r="H771" s="18"/>
      <c r="I771" s="18"/>
      <c r="J771" s="18"/>
      <c r="K771" s="18"/>
      <c r="L771" s="18"/>
      <c r="M771" s="18"/>
      <c r="N771" s="18"/>
      <c r="O771" s="18"/>
      <c r="P771" s="18"/>
      <c r="Q771" s="18"/>
      <c r="R771" s="18"/>
      <c r="S771" s="18"/>
      <c r="T771" s="18"/>
      <c r="U771" s="18"/>
      <c r="V771" s="18"/>
      <c r="W771" s="18"/>
      <c r="X771" s="18"/>
      <c r="Y771" s="18"/>
      <c r="Z771" s="18"/>
      <c r="AA771" s="18"/>
      <c r="AB771" s="18"/>
      <c r="AC771" s="18"/>
      <c r="AD771" s="18"/>
      <c r="AE771" s="18"/>
      <c r="AF771" s="18"/>
      <c r="AG771" s="18"/>
    </row>
    <row r="772" spans="1:33" ht="16.5" customHeight="1" x14ac:dyDescent="0.3">
      <c r="A772" s="18"/>
      <c r="B772" s="18"/>
      <c r="C772" s="191"/>
      <c r="D772" s="191"/>
      <c r="E772" s="18"/>
      <c r="F772" s="18"/>
      <c r="G772" s="18"/>
      <c r="H772" s="18"/>
      <c r="I772" s="18"/>
      <c r="J772" s="18"/>
      <c r="K772" s="18"/>
      <c r="L772" s="18"/>
      <c r="M772" s="18"/>
      <c r="N772" s="18"/>
      <c r="O772" s="18"/>
      <c r="P772" s="18"/>
      <c r="Q772" s="18"/>
      <c r="R772" s="18"/>
      <c r="S772" s="18"/>
      <c r="T772" s="18"/>
      <c r="U772" s="18"/>
      <c r="V772" s="18"/>
      <c r="W772" s="18"/>
      <c r="X772" s="18"/>
      <c r="Y772" s="18"/>
      <c r="Z772" s="18"/>
      <c r="AA772" s="18"/>
      <c r="AB772" s="18"/>
      <c r="AC772" s="18"/>
      <c r="AD772" s="18"/>
      <c r="AE772" s="18"/>
      <c r="AF772" s="18"/>
      <c r="AG772" s="18"/>
    </row>
    <row r="773" spans="1:33" ht="16.5" customHeight="1" x14ac:dyDescent="0.3">
      <c r="A773" s="18"/>
      <c r="B773" s="18"/>
      <c r="C773" s="191"/>
      <c r="D773" s="191"/>
      <c r="E773" s="18"/>
      <c r="F773" s="18"/>
      <c r="G773" s="18"/>
      <c r="H773" s="18"/>
      <c r="I773" s="18"/>
      <c r="J773" s="18"/>
      <c r="K773" s="18"/>
      <c r="L773" s="18"/>
      <c r="M773" s="18"/>
      <c r="N773" s="18"/>
      <c r="O773" s="18"/>
      <c r="P773" s="18"/>
      <c r="Q773" s="18"/>
      <c r="R773" s="18"/>
      <c r="S773" s="18"/>
      <c r="T773" s="18"/>
      <c r="U773" s="18"/>
      <c r="V773" s="18"/>
      <c r="W773" s="18"/>
      <c r="X773" s="18"/>
      <c r="Y773" s="18"/>
      <c r="Z773" s="18"/>
      <c r="AA773" s="18"/>
      <c r="AB773" s="18"/>
      <c r="AC773" s="18"/>
      <c r="AD773" s="18"/>
      <c r="AE773" s="18"/>
      <c r="AF773" s="18"/>
      <c r="AG773" s="18"/>
    </row>
    <row r="774" spans="1:33" ht="16.5" customHeight="1" x14ac:dyDescent="0.3">
      <c r="A774" s="18"/>
      <c r="B774" s="18"/>
      <c r="C774" s="191"/>
      <c r="D774" s="191"/>
      <c r="E774" s="18"/>
      <c r="F774" s="18"/>
      <c r="G774" s="18"/>
      <c r="H774" s="18"/>
      <c r="I774" s="18"/>
      <c r="J774" s="18"/>
      <c r="K774" s="18"/>
      <c r="L774" s="18"/>
      <c r="M774" s="18"/>
      <c r="N774" s="18"/>
      <c r="O774" s="18"/>
      <c r="P774" s="18"/>
      <c r="Q774" s="18"/>
      <c r="R774" s="18"/>
      <c r="S774" s="18"/>
      <c r="T774" s="18"/>
      <c r="U774" s="18"/>
      <c r="V774" s="18"/>
      <c r="W774" s="18"/>
      <c r="X774" s="18"/>
      <c r="Y774" s="18"/>
      <c r="Z774" s="18"/>
      <c r="AA774" s="18"/>
      <c r="AB774" s="18"/>
      <c r="AC774" s="18"/>
      <c r="AD774" s="18"/>
      <c r="AE774" s="18"/>
      <c r="AF774" s="18"/>
      <c r="AG774" s="18"/>
    </row>
    <row r="775" spans="1:33" ht="16.5" customHeight="1" x14ac:dyDescent="0.3">
      <c r="A775" s="18"/>
      <c r="B775" s="18"/>
      <c r="C775" s="191"/>
      <c r="D775" s="191"/>
      <c r="E775" s="18"/>
      <c r="F775" s="18"/>
      <c r="G775" s="18"/>
      <c r="H775" s="18"/>
      <c r="I775" s="18"/>
      <c r="J775" s="18"/>
      <c r="K775" s="18"/>
      <c r="L775" s="18"/>
      <c r="M775" s="18"/>
      <c r="N775" s="18"/>
      <c r="O775" s="18"/>
      <c r="P775" s="18"/>
      <c r="Q775" s="18"/>
      <c r="R775" s="18"/>
      <c r="S775" s="18"/>
      <c r="T775" s="18"/>
      <c r="U775" s="18"/>
      <c r="V775" s="18"/>
      <c r="W775" s="18"/>
      <c r="X775" s="18"/>
      <c r="Y775" s="18"/>
      <c r="Z775" s="18"/>
      <c r="AA775" s="18"/>
      <c r="AB775" s="18"/>
      <c r="AC775" s="18"/>
      <c r="AD775" s="18"/>
      <c r="AE775" s="18"/>
      <c r="AF775" s="18"/>
      <c r="AG775" s="18"/>
    </row>
    <row r="776" spans="1:33" ht="16.5" customHeight="1" x14ac:dyDescent="0.3">
      <c r="A776" s="18"/>
      <c r="B776" s="18"/>
      <c r="C776" s="191"/>
      <c r="D776" s="191"/>
      <c r="E776" s="18"/>
      <c r="F776" s="18"/>
      <c r="G776" s="18"/>
      <c r="H776" s="18"/>
      <c r="I776" s="18"/>
      <c r="J776" s="18"/>
      <c r="K776" s="18"/>
      <c r="L776" s="18"/>
      <c r="M776" s="18"/>
      <c r="N776" s="18"/>
      <c r="O776" s="18"/>
      <c r="P776" s="18"/>
      <c r="Q776" s="18"/>
      <c r="R776" s="18"/>
      <c r="S776" s="18"/>
      <c r="T776" s="18"/>
      <c r="U776" s="18"/>
      <c r="V776" s="18"/>
      <c r="W776" s="18"/>
      <c r="X776" s="18"/>
      <c r="Y776" s="18"/>
      <c r="Z776" s="18"/>
      <c r="AA776" s="18"/>
      <c r="AB776" s="18"/>
      <c r="AC776" s="18"/>
      <c r="AD776" s="18"/>
      <c r="AE776" s="18"/>
      <c r="AF776" s="18"/>
      <c r="AG776" s="18"/>
    </row>
    <row r="777" spans="1:33" ht="16.5" customHeight="1" x14ac:dyDescent="0.3">
      <c r="A777" s="18"/>
      <c r="B777" s="18"/>
      <c r="C777" s="191"/>
      <c r="D777" s="191"/>
      <c r="E777" s="18"/>
      <c r="F777" s="18"/>
      <c r="G777" s="18"/>
      <c r="H777" s="18"/>
      <c r="I777" s="18"/>
      <c r="J777" s="18"/>
      <c r="K777" s="18"/>
      <c r="L777" s="18"/>
      <c r="M777" s="18"/>
      <c r="N777" s="18"/>
      <c r="O777" s="18"/>
      <c r="P777" s="18"/>
      <c r="Q777" s="18"/>
      <c r="R777" s="18"/>
      <c r="S777" s="18"/>
      <c r="T777" s="18"/>
      <c r="U777" s="18"/>
      <c r="V777" s="18"/>
      <c r="W777" s="18"/>
      <c r="X777" s="18"/>
      <c r="Y777" s="18"/>
      <c r="Z777" s="18"/>
      <c r="AA777" s="18"/>
      <c r="AB777" s="18"/>
      <c r="AC777" s="18"/>
      <c r="AD777" s="18"/>
      <c r="AE777" s="18"/>
      <c r="AF777" s="18"/>
      <c r="AG777" s="18"/>
    </row>
    <row r="778" spans="1:33" ht="16.5" customHeight="1" x14ac:dyDescent="0.3">
      <c r="A778" s="18"/>
      <c r="B778" s="18"/>
      <c r="C778" s="191"/>
      <c r="D778" s="191"/>
      <c r="E778" s="18"/>
      <c r="F778" s="18"/>
      <c r="G778" s="18"/>
      <c r="H778" s="18"/>
      <c r="I778" s="18"/>
      <c r="J778" s="18"/>
      <c r="K778" s="18"/>
      <c r="L778" s="18"/>
      <c r="M778" s="18"/>
      <c r="N778" s="18"/>
      <c r="O778" s="18"/>
      <c r="P778" s="18"/>
      <c r="Q778" s="18"/>
      <c r="R778" s="18"/>
      <c r="S778" s="18"/>
      <c r="T778" s="18"/>
      <c r="U778" s="18"/>
      <c r="V778" s="18"/>
      <c r="W778" s="18"/>
      <c r="X778" s="18"/>
      <c r="Y778" s="18"/>
      <c r="Z778" s="18"/>
      <c r="AA778" s="18"/>
      <c r="AB778" s="18"/>
      <c r="AC778" s="18"/>
      <c r="AD778" s="18"/>
      <c r="AE778" s="18"/>
      <c r="AF778" s="18"/>
      <c r="AG778" s="18"/>
    </row>
    <row r="779" spans="1:33" ht="16.5" customHeight="1" x14ac:dyDescent="0.3">
      <c r="A779" s="18"/>
      <c r="B779" s="18"/>
      <c r="C779" s="191"/>
      <c r="D779" s="191"/>
      <c r="E779" s="18"/>
      <c r="F779" s="18"/>
      <c r="G779" s="18"/>
      <c r="H779" s="18"/>
      <c r="I779" s="18"/>
      <c r="J779" s="18"/>
      <c r="K779" s="18"/>
      <c r="L779" s="18"/>
      <c r="M779" s="18"/>
      <c r="N779" s="18"/>
      <c r="O779" s="18"/>
      <c r="P779" s="18"/>
      <c r="Q779" s="18"/>
      <c r="R779" s="18"/>
      <c r="S779" s="18"/>
      <c r="T779" s="18"/>
      <c r="U779" s="18"/>
      <c r="V779" s="18"/>
      <c r="W779" s="18"/>
      <c r="X779" s="18"/>
      <c r="Y779" s="18"/>
      <c r="Z779" s="18"/>
      <c r="AA779" s="18"/>
      <c r="AB779" s="18"/>
      <c r="AC779" s="18"/>
      <c r="AD779" s="18"/>
      <c r="AE779" s="18"/>
      <c r="AF779" s="18"/>
      <c r="AG779" s="18"/>
    </row>
    <row r="780" spans="1:33" ht="16.5" customHeight="1" x14ac:dyDescent="0.3">
      <c r="A780" s="18"/>
      <c r="B780" s="18"/>
      <c r="C780" s="191"/>
      <c r="D780" s="191"/>
      <c r="E780" s="18"/>
      <c r="F780" s="18"/>
      <c r="G780" s="18"/>
      <c r="H780" s="18"/>
      <c r="I780" s="18"/>
      <c r="J780" s="18"/>
      <c r="K780" s="18"/>
      <c r="L780" s="18"/>
      <c r="M780" s="18"/>
      <c r="N780" s="18"/>
      <c r="O780" s="18"/>
      <c r="P780" s="18"/>
      <c r="Q780" s="18"/>
      <c r="R780" s="18"/>
      <c r="S780" s="18"/>
      <c r="T780" s="18"/>
      <c r="U780" s="18"/>
      <c r="V780" s="18"/>
      <c r="W780" s="18"/>
      <c r="X780" s="18"/>
      <c r="Y780" s="18"/>
      <c r="Z780" s="18"/>
      <c r="AA780" s="18"/>
      <c r="AB780" s="18"/>
      <c r="AC780" s="18"/>
      <c r="AD780" s="18"/>
      <c r="AE780" s="18"/>
      <c r="AF780" s="18"/>
      <c r="AG780" s="18"/>
    </row>
    <row r="781" spans="1:33" ht="16.5" customHeight="1" x14ac:dyDescent="0.3">
      <c r="A781" s="18"/>
      <c r="B781" s="18"/>
      <c r="C781" s="191"/>
      <c r="D781" s="191"/>
      <c r="E781" s="18"/>
      <c r="F781" s="18"/>
      <c r="G781" s="18"/>
      <c r="H781" s="18"/>
      <c r="I781" s="18"/>
      <c r="J781" s="18"/>
      <c r="K781" s="18"/>
      <c r="L781" s="18"/>
      <c r="M781" s="18"/>
      <c r="N781" s="18"/>
      <c r="O781" s="18"/>
      <c r="P781" s="18"/>
      <c r="Q781" s="18"/>
      <c r="R781" s="18"/>
      <c r="S781" s="18"/>
      <c r="T781" s="18"/>
      <c r="U781" s="18"/>
      <c r="V781" s="18"/>
      <c r="W781" s="18"/>
      <c r="X781" s="18"/>
      <c r="Y781" s="18"/>
      <c r="Z781" s="18"/>
      <c r="AA781" s="18"/>
      <c r="AB781" s="18"/>
      <c r="AC781" s="18"/>
      <c r="AD781" s="18"/>
      <c r="AE781" s="18"/>
      <c r="AF781" s="18"/>
      <c r="AG781" s="18"/>
    </row>
    <row r="782" spans="1:33" ht="16.5" customHeight="1" x14ac:dyDescent="0.3">
      <c r="A782" s="18"/>
      <c r="B782" s="18"/>
      <c r="C782" s="191"/>
      <c r="D782" s="191"/>
      <c r="E782" s="18"/>
      <c r="F782" s="18"/>
      <c r="G782" s="18"/>
      <c r="H782" s="18"/>
      <c r="I782" s="18"/>
      <c r="J782" s="18"/>
      <c r="K782" s="18"/>
      <c r="L782" s="18"/>
      <c r="M782" s="18"/>
      <c r="N782" s="18"/>
      <c r="O782" s="18"/>
      <c r="P782" s="18"/>
      <c r="Q782" s="18"/>
      <c r="R782" s="18"/>
      <c r="S782" s="18"/>
      <c r="T782" s="18"/>
      <c r="U782" s="18"/>
      <c r="V782" s="18"/>
      <c r="W782" s="18"/>
      <c r="X782" s="18"/>
      <c r="Y782" s="18"/>
      <c r="Z782" s="18"/>
      <c r="AA782" s="18"/>
      <c r="AB782" s="18"/>
      <c r="AC782" s="18"/>
      <c r="AD782" s="18"/>
      <c r="AE782" s="18"/>
      <c r="AF782" s="18"/>
      <c r="AG782" s="18"/>
    </row>
    <row r="783" spans="1:33" ht="16.5" customHeight="1" x14ac:dyDescent="0.3">
      <c r="A783" s="18"/>
      <c r="B783" s="18"/>
      <c r="C783" s="191"/>
      <c r="D783" s="191"/>
      <c r="E783" s="18"/>
      <c r="F783" s="18"/>
      <c r="G783" s="18"/>
      <c r="H783" s="18"/>
      <c r="I783" s="18"/>
      <c r="J783" s="18"/>
      <c r="K783" s="18"/>
      <c r="L783" s="18"/>
      <c r="M783" s="18"/>
      <c r="N783" s="18"/>
      <c r="O783" s="18"/>
      <c r="P783" s="18"/>
      <c r="Q783" s="18"/>
      <c r="R783" s="18"/>
      <c r="S783" s="18"/>
      <c r="T783" s="18"/>
      <c r="U783" s="18"/>
      <c r="V783" s="18"/>
      <c r="W783" s="18"/>
      <c r="X783" s="18"/>
      <c r="Y783" s="18"/>
      <c r="Z783" s="18"/>
      <c r="AA783" s="18"/>
      <c r="AB783" s="18"/>
      <c r="AC783" s="18"/>
      <c r="AD783" s="18"/>
      <c r="AE783" s="18"/>
      <c r="AF783" s="18"/>
      <c r="AG783" s="18"/>
    </row>
    <row r="784" spans="1:33" ht="16.5" customHeight="1" x14ac:dyDescent="0.3">
      <c r="A784" s="18"/>
      <c r="B784" s="18"/>
      <c r="C784" s="191"/>
      <c r="D784" s="191"/>
      <c r="E784" s="18"/>
      <c r="F784" s="18"/>
      <c r="G784" s="18"/>
      <c r="H784" s="18"/>
      <c r="I784" s="18"/>
      <c r="J784" s="18"/>
      <c r="K784" s="18"/>
      <c r="L784" s="18"/>
      <c r="M784" s="18"/>
      <c r="N784" s="18"/>
      <c r="O784" s="18"/>
      <c r="P784" s="18"/>
      <c r="Q784" s="18"/>
      <c r="R784" s="18"/>
      <c r="S784" s="18"/>
      <c r="T784" s="18"/>
      <c r="U784" s="18"/>
      <c r="V784" s="18"/>
      <c r="W784" s="18"/>
      <c r="X784" s="18"/>
      <c r="Y784" s="18"/>
      <c r="Z784" s="18"/>
      <c r="AA784" s="18"/>
      <c r="AB784" s="18"/>
      <c r="AC784" s="18"/>
      <c r="AD784" s="18"/>
      <c r="AE784" s="18"/>
      <c r="AF784" s="18"/>
      <c r="AG784" s="18"/>
    </row>
    <row r="785" spans="1:33" ht="16.5" customHeight="1" x14ac:dyDescent="0.3">
      <c r="A785" s="18"/>
      <c r="B785" s="18"/>
      <c r="C785" s="191"/>
      <c r="D785" s="191"/>
      <c r="E785" s="18"/>
      <c r="F785" s="18"/>
      <c r="G785" s="18"/>
      <c r="H785" s="18"/>
      <c r="I785" s="18"/>
      <c r="J785" s="18"/>
      <c r="K785" s="18"/>
      <c r="L785" s="18"/>
      <c r="M785" s="18"/>
      <c r="N785" s="18"/>
      <c r="O785" s="18"/>
      <c r="P785" s="18"/>
      <c r="Q785" s="18"/>
      <c r="R785" s="18"/>
      <c r="S785" s="18"/>
      <c r="T785" s="18"/>
      <c r="U785" s="18"/>
      <c r="V785" s="18"/>
      <c r="W785" s="18"/>
      <c r="X785" s="18"/>
      <c r="Y785" s="18"/>
      <c r="Z785" s="18"/>
      <c r="AA785" s="18"/>
      <c r="AB785" s="18"/>
      <c r="AC785" s="18"/>
      <c r="AD785" s="18"/>
      <c r="AE785" s="18"/>
      <c r="AF785" s="18"/>
      <c r="AG785" s="18"/>
    </row>
    <row r="786" spans="1:33" ht="16.5" customHeight="1" x14ac:dyDescent="0.3">
      <c r="A786" s="18"/>
      <c r="B786" s="18"/>
      <c r="C786" s="191"/>
      <c r="D786" s="191"/>
      <c r="E786" s="18"/>
      <c r="F786" s="18"/>
      <c r="G786" s="18"/>
      <c r="H786" s="18"/>
      <c r="I786" s="18"/>
      <c r="J786" s="18"/>
      <c r="K786" s="18"/>
      <c r="L786" s="18"/>
      <c r="M786" s="18"/>
      <c r="N786" s="18"/>
      <c r="O786" s="18"/>
      <c r="P786" s="18"/>
      <c r="Q786" s="18"/>
      <c r="R786" s="18"/>
      <c r="S786" s="18"/>
      <c r="T786" s="18"/>
      <c r="U786" s="18"/>
      <c r="V786" s="18"/>
      <c r="W786" s="18"/>
      <c r="X786" s="18"/>
      <c r="Y786" s="18"/>
      <c r="Z786" s="18"/>
      <c r="AA786" s="18"/>
      <c r="AB786" s="18"/>
      <c r="AC786" s="18"/>
      <c r="AD786" s="18"/>
      <c r="AE786" s="18"/>
      <c r="AF786" s="18"/>
      <c r="AG786" s="18"/>
    </row>
    <row r="787" spans="1:33" ht="16.5" customHeight="1" x14ac:dyDescent="0.3">
      <c r="A787" s="18"/>
      <c r="B787" s="18"/>
      <c r="C787" s="191"/>
      <c r="D787" s="191"/>
      <c r="E787" s="18"/>
      <c r="F787" s="18"/>
      <c r="G787" s="18"/>
      <c r="H787" s="18"/>
      <c r="I787" s="18"/>
      <c r="J787" s="18"/>
      <c r="K787" s="18"/>
      <c r="L787" s="18"/>
      <c r="M787" s="18"/>
      <c r="N787" s="18"/>
      <c r="O787" s="18"/>
      <c r="P787" s="18"/>
      <c r="Q787" s="18"/>
      <c r="R787" s="18"/>
      <c r="S787" s="18"/>
      <c r="T787" s="18"/>
      <c r="U787" s="18"/>
      <c r="V787" s="18"/>
      <c r="W787" s="18"/>
      <c r="X787" s="18"/>
      <c r="Y787" s="18"/>
      <c r="Z787" s="18"/>
      <c r="AA787" s="18"/>
      <c r="AB787" s="18"/>
      <c r="AC787" s="18"/>
      <c r="AD787" s="18"/>
      <c r="AE787" s="18"/>
      <c r="AF787" s="18"/>
      <c r="AG787" s="18"/>
    </row>
    <row r="788" spans="1:33" ht="16.5" customHeight="1" x14ac:dyDescent="0.3">
      <c r="A788" s="18"/>
      <c r="B788" s="18"/>
      <c r="C788" s="191"/>
      <c r="D788" s="191"/>
      <c r="E788" s="18"/>
      <c r="F788" s="18"/>
      <c r="G788" s="18"/>
      <c r="H788" s="18"/>
      <c r="I788" s="18"/>
      <c r="J788" s="18"/>
      <c r="K788" s="18"/>
      <c r="L788" s="18"/>
      <c r="M788" s="18"/>
      <c r="N788" s="18"/>
      <c r="O788" s="18"/>
      <c r="P788" s="18"/>
      <c r="Q788" s="18"/>
      <c r="R788" s="18"/>
      <c r="S788" s="18"/>
      <c r="T788" s="18"/>
      <c r="U788" s="18"/>
      <c r="V788" s="18"/>
      <c r="W788" s="18"/>
      <c r="X788" s="18"/>
      <c r="Y788" s="18"/>
      <c r="Z788" s="18"/>
      <c r="AA788" s="18"/>
      <c r="AB788" s="18"/>
      <c r="AC788" s="18"/>
      <c r="AD788" s="18"/>
      <c r="AE788" s="18"/>
      <c r="AF788" s="18"/>
      <c r="AG788" s="18"/>
    </row>
    <row r="789" spans="1:33" ht="16.5" customHeight="1" x14ac:dyDescent="0.3">
      <c r="A789" s="18"/>
      <c r="B789" s="18"/>
      <c r="C789" s="191"/>
      <c r="D789" s="191"/>
      <c r="E789" s="18"/>
      <c r="F789" s="18"/>
      <c r="G789" s="18"/>
      <c r="H789" s="18"/>
      <c r="I789" s="18"/>
      <c r="J789" s="18"/>
      <c r="K789" s="18"/>
      <c r="L789" s="18"/>
      <c r="M789" s="18"/>
      <c r="N789" s="18"/>
      <c r="O789" s="18"/>
      <c r="P789" s="18"/>
      <c r="Q789" s="18"/>
      <c r="R789" s="18"/>
      <c r="S789" s="18"/>
      <c r="T789" s="18"/>
      <c r="U789" s="18"/>
      <c r="V789" s="18"/>
      <c r="W789" s="18"/>
      <c r="X789" s="18"/>
      <c r="Y789" s="18"/>
      <c r="Z789" s="18"/>
      <c r="AA789" s="18"/>
      <c r="AB789" s="18"/>
      <c r="AC789" s="18"/>
      <c r="AD789" s="18"/>
      <c r="AE789" s="18"/>
      <c r="AF789" s="18"/>
      <c r="AG789" s="18"/>
    </row>
    <row r="790" spans="1:33" ht="16.5" customHeight="1" x14ac:dyDescent="0.3">
      <c r="A790" s="18"/>
      <c r="B790" s="18"/>
      <c r="C790" s="191"/>
      <c r="D790" s="191"/>
      <c r="E790" s="18"/>
      <c r="F790" s="18"/>
      <c r="G790" s="18"/>
      <c r="H790" s="18"/>
      <c r="I790" s="18"/>
      <c r="J790" s="18"/>
      <c r="K790" s="18"/>
      <c r="L790" s="18"/>
      <c r="M790" s="18"/>
      <c r="N790" s="18"/>
      <c r="O790" s="18"/>
      <c r="P790" s="18"/>
      <c r="Q790" s="18"/>
      <c r="R790" s="18"/>
      <c r="S790" s="18"/>
      <c r="T790" s="18"/>
      <c r="U790" s="18"/>
      <c r="V790" s="18"/>
      <c r="W790" s="18"/>
      <c r="X790" s="18"/>
      <c r="Y790" s="18"/>
      <c r="Z790" s="18"/>
      <c r="AA790" s="18"/>
      <c r="AB790" s="18"/>
      <c r="AC790" s="18"/>
      <c r="AD790" s="18"/>
      <c r="AE790" s="18"/>
      <c r="AF790" s="18"/>
      <c r="AG790" s="18"/>
    </row>
    <row r="791" spans="1:33" ht="16.5" customHeight="1" x14ac:dyDescent="0.3">
      <c r="A791" s="18"/>
      <c r="B791" s="18"/>
      <c r="C791" s="191"/>
      <c r="D791" s="191"/>
      <c r="E791" s="18"/>
      <c r="F791" s="18"/>
      <c r="G791" s="18"/>
      <c r="H791" s="18"/>
      <c r="I791" s="18"/>
      <c r="J791" s="18"/>
      <c r="K791" s="18"/>
      <c r="L791" s="18"/>
      <c r="M791" s="18"/>
      <c r="N791" s="18"/>
      <c r="O791" s="18"/>
      <c r="P791" s="18"/>
      <c r="Q791" s="18"/>
      <c r="R791" s="18"/>
      <c r="S791" s="18"/>
      <c r="T791" s="18"/>
      <c r="U791" s="18"/>
      <c r="V791" s="18"/>
      <c r="W791" s="18"/>
      <c r="X791" s="18"/>
      <c r="Y791" s="18"/>
      <c r="Z791" s="18"/>
      <c r="AA791" s="18"/>
      <c r="AB791" s="18"/>
      <c r="AC791" s="18"/>
      <c r="AD791" s="18"/>
      <c r="AE791" s="18"/>
      <c r="AF791" s="18"/>
      <c r="AG791" s="18"/>
    </row>
    <row r="792" spans="1:33" ht="16.5" customHeight="1" x14ac:dyDescent="0.3">
      <c r="A792" s="18"/>
      <c r="B792" s="18"/>
      <c r="C792" s="191"/>
      <c r="D792" s="191"/>
      <c r="E792" s="18"/>
      <c r="F792" s="18"/>
      <c r="G792" s="18"/>
      <c r="H792" s="18"/>
      <c r="I792" s="18"/>
      <c r="J792" s="18"/>
      <c r="K792" s="18"/>
      <c r="L792" s="18"/>
      <c r="M792" s="18"/>
      <c r="N792" s="18"/>
      <c r="O792" s="18"/>
      <c r="P792" s="18"/>
      <c r="Q792" s="18"/>
      <c r="R792" s="18"/>
      <c r="S792" s="18"/>
      <c r="T792" s="18"/>
      <c r="U792" s="18"/>
      <c r="V792" s="18"/>
      <c r="W792" s="18"/>
      <c r="X792" s="18"/>
      <c r="Y792" s="18"/>
      <c r="Z792" s="18"/>
      <c r="AA792" s="18"/>
      <c r="AB792" s="18"/>
      <c r="AC792" s="18"/>
      <c r="AD792" s="18"/>
      <c r="AE792" s="18"/>
      <c r="AF792" s="18"/>
      <c r="AG792" s="18"/>
    </row>
    <row r="793" spans="1:33" ht="16.5" customHeight="1" x14ac:dyDescent="0.3">
      <c r="A793" s="18"/>
      <c r="B793" s="18"/>
      <c r="C793" s="191"/>
      <c r="D793" s="191"/>
      <c r="E793" s="18"/>
      <c r="F793" s="18"/>
      <c r="G793" s="18"/>
      <c r="H793" s="18"/>
      <c r="I793" s="18"/>
      <c r="J793" s="18"/>
      <c r="K793" s="18"/>
      <c r="L793" s="18"/>
      <c r="M793" s="18"/>
      <c r="N793" s="18"/>
      <c r="O793" s="18"/>
      <c r="P793" s="18"/>
      <c r="Q793" s="18"/>
      <c r="R793" s="18"/>
      <c r="S793" s="18"/>
      <c r="T793" s="18"/>
      <c r="U793" s="18"/>
      <c r="V793" s="18"/>
      <c r="W793" s="18"/>
      <c r="X793" s="18"/>
      <c r="Y793" s="18"/>
      <c r="Z793" s="18"/>
      <c r="AA793" s="18"/>
      <c r="AB793" s="18"/>
      <c r="AC793" s="18"/>
      <c r="AD793" s="18"/>
      <c r="AE793" s="18"/>
      <c r="AF793" s="18"/>
      <c r="AG793" s="18"/>
    </row>
    <row r="794" spans="1:33" ht="16.5" customHeight="1" x14ac:dyDescent="0.3">
      <c r="A794" s="18"/>
      <c r="B794" s="18"/>
      <c r="C794" s="191"/>
      <c r="D794" s="191"/>
      <c r="E794" s="18"/>
      <c r="F794" s="18"/>
      <c r="G794" s="18"/>
      <c r="H794" s="18"/>
      <c r="I794" s="18"/>
      <c r="J794" s="18"/>
      <c r="K794" s="18"/>
      <c r="L794" s="18"/>
      <c r="M794" s="18"/>
      <c r="N794" s="18"/>
      <c r="O794" s="18"/>
      <c r="P794" s="18"/>
      <c r="Q794" s="18"/>
      <c r="R794" s="18"/>
      <c r="S794" s="18"/>
      <c r="T794" s="18"/>
      <c r="U794" s="18"/>
      <c r="V794" s="18"/>
      <c r="W794" s="18"/>
      <c r="X794" s="18"/>
      <c r="Y794" s="18"/>
      <c r="Z794" s="18"/>
      <c r="AA794" s="18"/>
      <c r="AB794" s="18"/>
      <c r="AC794" s="18"/>
      <c r="AD794" s="18"/>
      <c r="AE794" s="18"/>
      <c r="AF794" s="18"/>
      <c r="AG794" s="18"/>
    </row>
    <row r="795" spans="1:33" ht="16.5" customHeight="1" x14ac:dyDescent="0.3">
      <c r="A795" s="18"/>
      <c r="B795" s="18"/>
      <c r="C795" s="191"/>
      <c r="D795" s="191"/>
      <c r="E795" s="18"/>
      <c r="F795" s="18"/>
      <c r="G795" s="18"/>
      <c r="H795" s="18"/>
      <c r="I795" s="18"/>
      <c r="J795" s="18"/>
      <c r="K795" s="18"/>
      <c r="L795" s="18"/>
      <c r="M795" s="18"/>
      <c r="N795" s="18"/>
      <c r="O795" s="18"/>
      <c r="P795" s="18"/>
      <c r="Q795" s="18"/>
      <c r="R795" s="18"/>
      <c r="S795" s="18"/>
      <c r="T795" s="18"/>
      <c r="U795" s="18"/>
      <c r="V795" s="18"/>
      <c r="W795" s="18"/>
      <c r="X795" s="18"/>
      <c r="Y795" s="18"/>
      <c r="Z795" s="18"/>
      <c r="AA795" s="18"/>
      <c r="AB795" s="18"/>
      <c r="AC795" s="18"/>
      <c r="AD795" s="18"/>
      <c r="AE795" s="18"/>
      <c r="AF795" s="18"/>
      <c r="AG795" s="18"/>
    </row>
    <row r="796" spans="1:33" ht="16.5" customHeight="1" x14ac:dyDescent="0.3">
      <c r="A796" s="18"/>
      <c r="B796" s="18"/>
      <c r="C796" s="191"/>
      <c r="D796" s="191"/>
      <c r="E796" s="18"/>
      <c r="F796" s="18"/>
      <c r="G796" s="18"/>
      <c r="H796" s="18"/>
      <c r="I796" s="18"/>
      <c r="J796" s="18"/>
      <c r="K796" s="18"/>
      <c r="L796" s="18"/>
      <c r="M796" s="18"/>
      <c r="N796" s="18"/>
      <c r="O796" s="18"/>
      <c r="P796" s="18"/>
      <c r="Q796" s="18"/>
      <c r="R796" s="18"/>
      <c r="S796" s="18"/>
      <c r="T796" s="18"/>
      <c r="U796" s="18"/>
      <c r="V796" s="18"/>
      <c r="W796" s="18"/>
      <c r="X796" s="18"/>
      <c r="Y796" s="18"/>
      <c r="Z796" s="18"/>
      <c r="AA796" s="18"/>
      <c r="AB796" s="18"/>
      <c r="AC796" s="18"/>
      <c r="AD796" s="18"/>
      <c r="AE796" s="18"/>
      <c r="AF796" s="18"/>
      <c r="AG796" s="18"/>
    </row>
    <row r="797" spans="1:33" ht="16.5" customHeight="1" x14ac:dyDescent="0.3">
      <c r="A797" s="18"/>
      <c r="B797" s="18"/>
      <c r="C797" s="191"/>
      <c r="D797" s="191"/>
      <c r="E797" s="18"/>
      <c r="F797" s="18"/>
      <c r="G797" s="18"/>
      <c r="H797" s="18"/>
      <c r="I797" s="18"/>
      <c r="J797" s="18"/>
      <c r="K797" s="18"/>
      <c r="L797" s="18"/>
      <c r="M797" s="18"/>
      <c r="N797" s="18"/>
      <c r="O797" s="18"/>
      <c r="P797" s="18"/>
      <c r="Q797" s="18"/>
      <c r="R797" s="18"/>
      <c r="S797" s="18"/>
      <c r="T797" s="18"/>
      <c r="U797" s="18"/>
      <c r="V797" s="18"/>
      <c r="W797" s="18"/>
      <c r="X797" s="18"/>
      <c r="Y797" s="18"/>
      <c r="Z797" s="18"/>
      <c r="AA797" s="18"/>
      <c r="AB797" s="18"/>
      <c r="AC797" s="18"/>
      <c r="AD797" s="18"/>
      <c r="AE797" s="18"/>
      <c r="AF797" s="18"/>
      <c r="AG797" s="18"/>
    </row>
    <row r="798" spans="1:33" ht="16.5" customHeight="1" x14ac:dyDescent="0.3">
      <c r="A798" s="18"/>
      <c r="B798" s="18"/>
      <c r="C798" s="191"/>
      <c r="D798" s="191"/>
      <c r="E798" s="18"/>
      <c r="F798" s="18"/>
      <c r="G798" s="18"/>
      <c r="H798" s="18"/>
      <c r="I798" s="18"/>
      <c r="J798" s="18"/>
      <c r="K798" s="18"/>
      <c r="L798" s="18"/>
      <c r="M798" s="18"/>
      <c r="N798" s="18"/>
      <c r="O798" s="18"/>
      <c r="P798" s="18"/>
      <c r="Q798" s="18"/>
      <c r="R798" s="18"/>
      <c r="S798" s="18"/>
      <c r="T798" s="18"/>
      <c r="U798" s="18"/>
      <c r="V798" s="18"/>
      <c r="W798" s="18"/>
      <c r="X798" s="18"/>
      <c r="Y798" s="18"/>
      <c r="Z798" s="18"/>
      <c r="AA798" s="18"/>
      <c r="AB798" s="18"/>
      <c r="AC798" s="18"/>
      <c r="AD798" s="18"/>
      <c r="AE798" s="18"/>
      <c r="AF798" s="18"/>
      <c r="AG798" s="18"/>
    </row>
    <row r="799" spans="1:33" ht="16.5" customHeight="1" x14ac:dyDescent="0.3">
      <c r="A799" s="18"/>
      <c r="B799" s="18"/>
      <c r="C799" s="191"/>
      <c r="D799" s="191"/>
      <c r="E799" s="18"/>
      <c r="F799" s="18"/>
      <c r="G799" s="18"/>
      <c r="H799" s="18"/>
      <c r="I799" s="18"/>
      <c r="J799" s="18"/>
      <c r="K799" s="18"/>
      <c r="L799" s="18"/>
      <c r="M799" s="18"/>
      <c r="N799" s="18"/>
      <c r="O799" s="18"/>
      <c r="P799" s="18"/>
      <c r="Q799" s="18"/>
      <c r="R799" s="18"/>
      <c r="S799" s="18"/>
      <c r="T799" s="18"/>
      <c r="U799" s="18"/>
      <c r="V799" s="18"/>
      <c r="W799" s="18"/>
      <c r="X799" s="18"/>
      <c r="Y799" s="18"/>
      <c r="Z799" s="18"/>
      <c r="AA799" s="18"/>
      <c r="AB799" s="18"/>
      <c r="AC799" s="18"/>
      <c r="AD799" s="18"/>
      <c r="AE799" s="18"/>
      <c r="AF799" s="18"/>
      <c r="AG799" s="18"/>
    </row>
    <row r="800" spans="1:33" ht="16.5" customHeight="1" x14ac:dyDescent="0.3">
      <c r="A800" s="18"/>
      <c r="B800" s="18"/>
      <c r="C800" s="191"/>
      <c r="D800" s="191"/>
      <c r="E800" s="18"/>
      <c r="F800" s="18"/>
      <c r="G800" s="18"/>
      <c r="H800" s="18"/>
      <c r="I800" s="18"/>
      <c r="J800" s="18"/>
      <c r="K800" s="18"/>
      <c r="L800" s="18"/>
      <c r="M800" s="18"/>
      <c r="N800" s="18"/>
      <c r="O800" s="18"/>
      <c r="P800" s="18"/>
      <c r="Q800" s="18"/>
      <c r="R800" s="18"/>
      <c r="S800" s="18"/>
      <c r="T800" s="18"/>
      <c r="U800" s="18"/>
      <c r="V800" s="18"/>
      <c r="W800" s="18"/>
      <c r="X800" s="18"/>
      <c r="Y800" s="18"/>
      <c r="Z800" s="18"/>
      <c r="AA800" s="18"/>
      <c r="AB800" s="18"/>
      <c r="AC800" s="18"/>
      <c r="AD800" s="18"/>
      <c r="AE800" s="18"/>
      <c r="AF800" s="18"/>
      <c r="AG800" s="18"/>
    </row>
    <row r="801" spans="1:33" ht="16.5" customHeight="1" x14ac:dyDescent="0.3">
      <c r="A801" s="18"/>
      <c r="B801" s="18"/>
      <c r="C801" s="191"/>
      <c r="D801" s="191"/>
      <c r="E801" s="18"/>
      <c r="F801" s="18"/>
      <c r="G801" s="18"/>
      <c r="H801" s="18"/>
      <c r="I801" s="18"/>
      <c r="J801" s="18"/>
      <c r="K801" s="18"/>
      <c r="L801" s="18"/>
      <c r="M801" s="18"/>
      <c r="N801" s="18"/>
      <c r="O801" s="18"/>
      <c r="P801" s="18"/>
      <c r="Q801" s="18"/>
      <c r="R801" s="18"/>
      <c r="S801" s="18"/>
      <c r="T801" s="18"/>
      <c r="U801" s="18"/>
      <c r="V801" s="18"/>
      <c r="W801" s="18"/>
      <c r="X801" s="18"/>
      <c r="Y801" s="18"/>
      <c r="Z801" s="18"/>
      <c r="AA801" s="18"/>
      <c r="AB801" s="18"/>
      <c r="AC801" s="18"/>
      <c r="AD801" s="18"/>
      <c r="AE801" s="18"/>
      <c r="AF801" s="18"/>
      <c r="AG801" s="18"/>
    </row>
    <row r="802" spans="1:33" ht="16.5" customHeight="1" x14ac:dyDescent="0.3">
      <c r="A802" s="18"/>
      <c r="B802" s="18"/>
      <c r="C802" s="191"/>
      <c r="D802" s="191"/>
      <c r="E802" s="18"/>
      <c r="F802" s="18"/>
      <c r="G802" s="18"/>
      <c r="H802" s="18"/>
      <c r="I802" s="18"/>
      <c r="J802" s="18"/>
      <c r="K802" s="18"/>
      <c r="L802" s="18"/>
      <c r="M802" s="18"/>
      <c r="N802" s="18"/>
      <c r="O802" s="18"/>
      <c r="P802" s="18"/>
      <c r="Q802" s="18"/>
      <c r="R802" s="18"/>
      <c r="S802" s="18"/>
      <c r="T802" s="18"/>
      <c r="U802" s="18"/>
      <c r="V802" s="18"/>
      <c r="W802" s="18"/>
      <c r="X802" s="18"/>
      <c r="Y802" s="18"/>
      <c r="Z802" s="18"/>
      <c r="AA802" s="18"/>
      <c r="AB802" s="18"/>
      <c r="AC802" s="18"/>
      <c r="AD802" s="18"/>
      <c r="AE802" s="18"/>
      <c r="AF802" s="18"/>
      <c r="AG802" s="18"/>
    </row>
    <row r="803" spans="1:33" ht="16.5" customHeight="1" x14ac:dyDescent="0.3">
      <c r="A803" s="18"/>
      <c r="B803" s="18"/>
      <c r="C803" s="191"/>
      <c r="D803" s="191"/>
      <c r="E803" s="18"/>
      <c r="F803" s="18"/>
      <c r="G803" s="18"/>
      <c r="H803" s="18"/>
      <c r="I803" s="18"/>
      <c r="J803" s="18"/>
      <c r="K803" s="18"/>
      <c r="L803" s="18"/>
      <c r="M803" s="18"/>
      <c r="N803" s="18"/>
      <c r="O803" s="18"/>
      <c r="P803" s="18"/>
      <c r="Q803" s="18"/>
      <c r="R803" s="18"/>
      <c r="S803" s="18"/>
      <c r="T803" s="18"/>
      <c r="U803" s="18"/>
      <c r="V803" s="18"/>
      <c r="W803" s="18"/>
      <c r="X803" s="18"/>
      <c r="Y803" s="18"/>
      <c r="Z803" s="18"/>
      <c r="AA803" s="18"/>
      <c r="AB803" s="18"/>
      <c r="AC803" s="18"/>
      <c r="AD803" s="18"/>
      <c r="AE803" s="18"/>
      <c r="AF803" s="18"/>
      <c r="AG803" s="18"/>
    </row>
    <row r="804" spans="1:33" ht="16.5" customHeight="1" x14ac:dyDescent="0.3">
      <c r="A804" s="18"/>
      <c r="B804" s="18"/>
      <c r="C804" s="191"/>
      <c r="D804" s="191"/>
      <c r="E804" s="18"/>
      <c r="F804" s="18"/>
      <c r="G804" s="18"/>
      <c r="H804" s="18"/>
      <c r="I804" s="18"/>
      <c r="J804" s="18"/>
      <c r="K804" s="18"/>
      <c r="L804" s="18"/>
      <c r="M804" s="18"/>
      <c r="N804" s="18"/>
      <c r="O804" s="18"/>
      <c r="P804" s="18"/>
      <c r="Q804" s="18"/>
      <c r="R804" s="18"/>
      <c r="S804" s="18"/>
      <c r="T804" s="18"/>
      <c r="U804" s="18"/>
      <c r="V804" s="18"/>
      <c r="W804" s="18"/>
      <c r="X804" s="18"/>
      <c r="Y804" s="18"/>
      <c r="Z804" s="18"/>
      <c r="AA804" s="18"/>
      <c r="AB804" s="18"/>
      <c r="AC804" s="18"/>
      <c r="AD804" s="18"/>
      <c r="AE804" s="18"/>
      <c r="AF804" s="18"/>
      <c r="AG804" s="18"/>
    </row>
    <row r="805" spans="1:33" ht="16.5" customHeight="1" x14ac:dyDescent="0.3">
      <c r="A805" s="18"/>
      <c r="B805" s="18"/>
      <c r="C805" s="191"/>
      <c r="D805" s="191"/>
      <c r="E805" s="18"/>
      <c r="F805" s="18"/>
      <c r="G805" s="18"/>
      <c r="H805" s="18"/>
      <c r="I805" s="18"/>
      <c r="J805" s="18"/>
      <c r="K805" s="18"/>
      <c r="L805" s="18"/>
      <c r="M805" s="18"/>
      <c r="N805" s="18"/>
      <c r="O805" s="18"/>
      <c r="P805" s="18"/>
      <c r="Q805" s="18"/>
      <c r="R805" s="18"/>
      <c r="S805" s="18"/>
      <c r="T805" s="18"/>
      <c r="U805" s="18"/>
      <c r="V805" s="18"/>
      <c r="W805" s="18"/>
      <c r="X805" s="18"/>
      <c r="Y805" s="18"/>
      <c r="Z805" s="18"/>
      <c r="AA805" s="18"/>
      <c r="AB805" s="18"/>
      <c r="AC805" s="18"/>
      <c r="AD805" s="18"/>
      <c r="AE805" s="18"/>
      <c r="AF805" s="18"/>
      <c r="AG805" s="18"/>
    </row>
    <row r="806" spans="1:33" ht="16.5" customHeight="1" x14ac:dyDescent="0.3">
      <c r="A806" s="18"/>
      <c r="B806" s="18"/>
      <c r="C806" s="191"/>
      <c r="D806" s="191"/>
      <c r="E806" s="18"/>
      <c r="F806" s="18"/>
      <c r="G806" s="18"/>
      <c r="H806" s="18"/>
      <c r="I806" s="18"/>
      <c r="J806" s="18"/>
      <c r="K806" s="18"/>
      <c r="L806" s="18"/>
      <c r="M806" s="18"/>
      <c r="N806" s="18"/>
      <c r="O806" s="18"/>
      <c r="P806" s="18"/>
      <c r="Q806" s="18"/>
      <c r="R806" s="18"/>
      <c r="S806" s="18"/>
      <c r="T806" s="18"/>
      <c r="U806" s="18"/>
      <c r="V806" s="18"/>
      <c r="W806" s="18"/>
      <c r="X806" s="18"/>
      <c r="Y806" s="18"/>
      <c r="Z806" s="18"/>
      <c r="AA806" s="18"/>
      <c r="AB806" s="18"/>
      <c r="AC806" s="18"/>
      <c r="AD806" s="18"/>
      <c r="AE806" s="18"/>
      <c r="AF806" s="18"/>
      <c r="AG806" s="18"/>
    </row>
    <row r="807" spans="1:33" ht="16.5" customHeight="1" x14ac:dyDescent="0.3">
      <c r="A807" s="18"/>
      <c r="B807" s="18"/>
      <c r="C807" s="191"/>
      <c r="D807" s="191"/>
      <c r="E807" s="18"/>
      <c r="F807" s="18"/>
      <c r="G807" s="18"/>
      <c r="H807" s="18"/>
      <c r="I807" s="18"/>
      <c r="J807" s="18"/>
      <c r="K807" s="18"/>
      <c r="L807" s="18"/>
      <c r="M807" s="18"/>
      <c r="N807" s="18"/>
      <c r="O807" s="18"/>
      <c r="P807" s="18"/>
      <c r="Q807" s="18"/>
      <c r="R807" s="18"/>
      <c r="S807" s="18"/>
      <c r="T807" s="18"/>
      <c r="U807" s="18"/>
      <c r="V807" s="18"/>
      <c r="W807" s="18"/>
      <c r="X807" s="18"/>
      <c r="Y807" s="18"/>
      <c r="Z807" s="18"/>
      <c r="AA807" s="18"/>
      <c r="AB807" s="18"/>
      <c r="AC807" s="18"/>
      <c r="AD807" s="18"/>
      <c r="AE807" s="18"/>
      <c r="AF807" s="18"/>
      <c r="AG807" s="18"/>
    </row>
    <row r="808" spans="1:33" ht="16.5" customHeight="1" x14ac:dyDescent="0.3">
      <c r="A808" s="18"/>
      <c r="B808" s="18"/>
      <c r="C808" s="191"/>
      <c r="D808" s="191"/>
      <c r="E808" s="18"/>
      <c r="F808" s="18"/>
      <c r="G808" s="18"/>
      <c r="H808" s="18"/>
      <c r="I808" s="18"/>
      <c r="J808" s="18"/>
      <c r="K808" s="18"/>
      <c r="L808" s="18"/>
      <c r="M808" s="18"/>
      <c r="N808" s="18"/>
      <c r="O808" s="18"/>
      <c r="P808" s="18"/>
      <c r="Q808" s="18"/>
      <c r="R808" s="18"/>
      <c r="S808" s="18"/>
      <c r="T808" s="18"/>
      <c r="U808" s="18"/>
      <c r="V808" s="18"/>
      <c r="W808" s="18"/>
      <c r="X808" s="18"/>
      <c r="Y808" s="18"/>
      <c r="Z808" s="18"/>
      <c r="AA808" s="18"/>
      <c r="AB808" s="18"/>
      <c r="AC808" s="18"/>
      <c r="AD808" s="18"/>
      <c r="AE808" s="18"/>
      <c r="AF808" s="18"/>
      <c r="AG808" s="18"/>
    </row>
    <row r="809" spans="1:33" ht="16.5" customHeight="1" x14ac:dyDescent="0.3">
      <c r="A809" s="18"/>
      <c r="B809" s="18"/>
      <c r="C809" s="191"/>
      <c r="D809" s="191"/>
      <c r="E809" s="18"/>
      <c r="F809" s="18"/>
      <c r="G809" s="18"/>
      <c r="H809" s="18"/>
      <c r="I809" s="18"/>
      <c r="J809" s="18"/>
      <c r="K809" s="18"/>
      <c r="L809" s="18"/>
      <c r="M809" s="18"/>
      <c r="N809" s="18"/>
      <c r="O809" s="18"/>
      <c r="P809" s="18"/>
      <c r="Q809" s="18"/>
      <c r="R809" s="18"/>
      <c r="S809" s="18"/>
      <c r="T809" s="18"/>
      <c r="U809" s="18"/>
      <c r="V809" s="18"/>
      <c r="W809" s="18"/>
      <c r="X809" s="18"/>
      <c r="Y809" s="18"/>
      <c r="Z809" s="18"/>
      <c r="AA809" s="18"/>
      <c r="AB809" s="18"/>
      <c r="AC809" s="18"/>
      <c r="AD809" s="18"/>
      <c r="AE809" s="18"/>
      <c r="AF809" s="18"/>
      <c r="AG809" s="18"/>
    </row>
    <row r="810" spans="1:33" ht="16.5" customHeight="1" x14ac:dyDescent="0.3">
      <c r="A810" s="18"/>
      <c r="B810" s="18"/>
      <c r="C810" s="191"/>
      <c r="D810" s="191"/>
      <c r="E810" s="18"/>
      <c r="F810" s="18"/>
      <c r="G810" s="18"/>
      <c r="H810" s="18"/>
      <c r="I810" s="18"/>
      <c r="J810" s="18"/>
      <c r="K810" s="18"/>
      <c r="L810" s="18"/>
      <c r="M810" s="18"/>
      <c r="N810" s="18"/>
      <c r="O810" s="18"/>
      <c r="P810" s="18"/>
      <c r="Q810" s="18"/>
      <c r="R810" s="18"/>
      <c r="S810" s="18"/>
      <c r="T810" s="18"/>
      <c r="U810" s="18"/>
      <c r="V810" s="18"/>
      <c r="W810" s="18"/>
      <c r="X810" s="18"/>
      <c r="Y810" s="18"/>
      <c r="Z810" s="18"/>
      <c r="AA810" s="18"/>
      <c r="AB810" s="18"/>
      <c r="AC810" s="18"/>
      <c r="AD810" s="18"/>
      <c r="AE810" s="18"/>
      <c r="AF810" s="18"/>
      <c r="AG810" s="18"/>
    </row>
    <row r="811" spans="1:33" ht="16.5" customHeight="1" x14ac:dyDescent="0.3">
      <c r="A811" s="18"/>
      <c r="B811" s="18"/>
      <c r="C811" s="191"/>
      <c r="D811" s="191"/>
      <c r="E811" s="18"/>
      <c r="F811" s="18"/>
      <c r="G811" s="18"/>
      <c r="H811" s="18"/>
      <c r="I811" s="18"/>
      <c r="J811" s="18"/>
      <c r="K811" s="18"/>
      <c r="L811" s="18"/>
      <c r="M811" s="18"/>
      <c r="N811" s="18"/>
      <c r="O811" s="18"/>
      <c r="P811" s="18"/>
      <c r="Q811" s="18"/>
      <c r="R811" s="18"/>
      <c r="S811" s="18"/>
      <c r="T811" s="18"/>
      <c r="U811" s="18"/>
      <c r="V811" s="18"/>
      <c r="W811" s="18"/>
      <c r="X811" s="18"/>
      <c r="Y811" s="18"/>
      <c r="Z811" s="18"/>
      <c r="AA811" s="18"/>
      <c r="AB811" s="18"/>
      <c r="AC811" s="18"/>
      <c r="AD811" s="18"/>
      <c r="AE811" s="18"/>
      <c r="AF811" s="18"/>
      <c r="AG811" s="18"/>
    </row>
    <row r="812" spans="1:33" ht="16.5" customHeight="1" x14ac:dyDescent="0.3">
      <c r="A812" s="18"/>
      <c r="B812" s="18"/>
      <c r="C812" s="191"/>
      <c r="D812" s="191"/>
      <c r="E812" s="18"/>
      <c r="F812" s="18"/>
      <c r="G812" s="18"/>
      <c r="H812" s="18"/>
      <c r="I812" s="18"/>
      <c r="J812" s="18"/>
      <c r="K812" s="18"/>
      <c r="L812" s="18"/>
      <c r="M812" s="18"/>
      <c r="N812" s="18"/>
      <c r="O812" s="18"/>
      <c r="P812" s="18"/>
      <c r="Q812" s="18"/>
      <c r="R812" s="18"/>
      <c r="S812" s="18"/>
      <c r="T812" s="18"/>
      <c r="U812" s="18"/>
      <c r="V812" s="18"/>
      <c r="W812" s="18"/>
      <c r="X812" s="18"/>
      <c r="Y812" s="18"/>
      <c r="Z812" s="18"/>
      <c r="AA812" s="18"/>
      <c r="AB812" s="18"/>
      <c r="AC812" s="18"/>
      <c r="AD812" s="18"/>
      <c r="AE812" s="18"/>
      <c r="AF812" s="18"/>
      <c r="AG812" s="18"/>
    </row>
    <row r="813" spans="1:33" ht="16.5" customHeight="1" x14ac:dyDescent="0.3">
      <c r="A813" s="18"/>
      <c r="B813" s="18"/>
      <c r="C813" s="191"/>
      <c r="D813" s="191"/>
      <c r="E813" s="18"/>
      <c r="F813" s="18"/>
      <c r="G813" s="18"/>
      <c r="H813" s="18"/>
      <c r="I813" s="18"/>
      <c r="J813" s="18"/>
      <c r="K813" s="18"/>
      <c r="L813" s="18"/>
      <c r="M813" s="18"/>
      <c r="N813" s="18"/>
      <c r="O813" s="18"/>
      <c r="P813" s="18"/>
      <c r="Q813" s="18"/>
      <c r="R813" s="18"/>
      <c r="S813" s="18"/>
      <c r="T813" s="18"/>
      <c r="U813" s="18"/>
      <c r="V813" s="18"/>
      <c r="W813" s="18"/>
      <c r="X813" s="18"/>
      <c r="Y813" s="18"/>
      <c r="Z813" s="18"/>
      <c r="AA813" s="18"/>
      <c r="AB813" s="18"/>
      <c r="AC813" s="18"/>
      <c r="AD813" s="18"/>
      <c r="AE813" s="18"/>
      <c r="AF813" s="18"/>
      <c r="AG813" s="18"/>
    </row>
    <row r="814" spans="1:33" ht="16.5" customHeight="1" x14ac:dyDescent="0.3">
      <c r="A814" s="18"/>
      <c r="B814" s="18"/>
      <c r="C814" s="191"/>
      <c r="D814" s="191"/>
      <c r="E814" s="18"/>
      <c r="F814" s="18"/>
      <c r="G814" s="18"/>
      <c r="H814" s="18"/>
      <c r="I814" s="18"/>
      <c r="J814" s="18"/>
      <c r="K814" s="18"/>
      <c r="L814" s="18"/>
      <c r="M814" s="18"/>
      <c r="N814" s="18"/>
      <c r="O814" s="18"/>
      <c r="P814" s="18"/>
      <c r="Q814" s="18"/>
      <c r="R814" s="18"/>
      <c r="S814" s="18"/>
      <c r="T814" s="18"/>
      <c r="U814" s="18"/>
      <c r="V814" s="18"/>
      <c r="W814" s="18"/>
      <c r="X814" s="18"/>
      <c r="Y814" s="18"/>
      <c r="Z814" s="18"/>
      <c r="AA814" s="18"/>
      <c r="AB814" s="18"/>
      <c r="AC814" s="18"/>
      <c r="AD814" s="18"/>
      <c r="AE814" s="18"/>
      <c r="AF814" s="18"/>
      <c r="AG814" s="18"/>
    </row>
    <row r="815" spans="1:33" ht="16.5" customHeight="1" x14ac:dyDescent="0.3">
      <c r="A815" s="18"/>
      <c r="B815" s="18"/>
      <c r="C815" s="191"/>
      <c r="D815" s="191"/>
      <c r="E815" s="18"/>
      <c r="F815" s="18"/>
      <c r="G815" s="18"/>
      <c r="H815" s="18"/>
      <c r="I815" s="18"/>
      <c r="J815" s="18"/>
      <c r="K815" s="18"/>
      <c r="L815" s="18"/>
      <c r="M815" s="18"/>
      <c r="N815" s="18"/>
      <c r="O815" s="18"/>
      <c r="P815" s="18"/>
      <c r="Q815" s="18"/>
      <c r="R815" s="18"/>
      <c r="S815" s="18"/>
      <c r="T815" s="18"/>
      <c r="U815" s="18"/>
      <c r="V815" s="18"/>
      <c r="W815" s="18"/>
      <c r="X815" s="18"/>
      <c r="Y815" s="18"/>
      <c r="Z815" s="18"/>
      <c r="AA815" s="18"/>
      <c r="AB815" s="18"/>
      <c r="AC815" s="18"/>
      <c r="AD815" s="18"/>
      <c r="AE815" s="18"/>
      <c r="AF815" s="18"/>
      <c r="AG815" s="18"/>
    </row>
    <row r="816" spans="1:33" ht="16.5" customHeight="1" x14ac:dyDescent="0.3">
      <c r="A816" s="18"/>
      <c r="B816" s="18"/>
      <c r="C816" s="191"/>
      <c r="D816" s="191"/>
      <c r="E816" s="18"/>
      <c r="F816" s="18"/>
      <c r="G816" s="18"/>
      <c r="H816" s="18"/>
      <c r="I816" s="18"/>
      <c r="J816" s="18"/>
      <c r="K816" s="18"/>
      <c r="L816" s="18"/>
      <c r="M816" s="18"/>
      <c r="N816" s="18"/>
      <c r="O816" s="18"/>
      <c r="P816" s="18"/>
      <c r="Q816" s="18"/>
      <c r="R816" s="18"/>
      <c r="S816" s="18"/>
      <c r="T816" s="18"/>
      <c r="U816" s="18"/>
      <c r="V816" s="18"/>
      <c r="W816" s="18"/>
      <c r="X816" s="18"/>
      <c r="Y816" s="18"/>
      <c r="Z816" s="18"/>
      <c r="AA816" s="18"/>
      <c r="AB816" s="18"/>
      <c r="AC816" s="18"/>
      <c r="AD816" s="18"/>
      <c r="AE816" s="18"/>
      <c r="AF816" s="18"/>
      <c r="AG816" s="18"/>
    </row>
    <row r="817" spans="1:33" ht="16.5" customHeight="1" x14ac:dyDescent="0.3">
      <c r="A817" s="18"/>
      <c r="B817" s="18"/>
      <c r="C817" s="191"/>
      <c r="D817" s="191"/>
      <c r="E817" s="18"/>
      <c r="F817" s="18"/>
      <c r="G817" s="18"/>
      <c r="H817" s="18"/>
      <c r="I817" s="18"/>
      <c r="J817" s="18"/>
      <c r="K817" s="18"/>
      <c r="L817" s="18"/>
      <c r="M817" s="18"/>
      <c r="N817" s="18"/>
      <c r="O817" s="18"/>
      <c r="P817" s="18"/>
      <c r="Q817" s="18"/>
      <c r="R817" s="18"/>
      <c r="S817" s="18"/>
      <c r="T817" s="18"/>
      <c r="U817" s="18"/>
      <c r="V817" s="18"/>
      <c r="W817" s="18"/>
      <c r="X817" s="18"/>
      <c r="Y817" s="18"/>
      <c r="Z817" s="18"/>
      <c r="AA817" s="18"/>
      <c r="AB817" s="18"/>
      <c r="AC817" s="18"/>
      <c r="AD817" s="18"/>
      <c r="AE817" s="18"/>
      <c r="AF817" s="18"/>
      <c r="AG817" s="18"/>
    </row>
    <row r="818" spans="1:33" ht="16.5" customHeight="1" x14ac:dyDescent="0.3">
      <c r="A818" s="18"/>
      <c r="B818" s="18"/>
      <c r="C818" s="191"/>
      <c r="D818" s="191"/>
      <c r="E818" s="18"/>
      <c r="F818" s="18"/>
      <c r="G818" s="18"/>
      <c r="H818" s="18"/>
      <c r="I818" s="18"/>
      <c r="J818" s="18"/>
      <c r="K818" s="18"/>
      <c r="L818" s="18"/>
      <c r="M818" s="18"/>
      <c r="N818" s="18"/>
      <c r="O818" s="18"/>
      <c r="P818" s="18"/>
      <c r="Q818" s="18"/>
      <c r="R818" s="18"/>
      <c r="S818" s="18"/>
      <c r="T818" s="18"/>
      <c r="U818" s="18"/>
      <c r="V818" s="18"/>
      <c r="W818" s="18"/>
      <c r="X818" s="18"/>
      <c r="Y818" s="18"/>
      <c r="Z818" s="18"/>
      <c r="AA818" s="18"/>
      <c r="AB818" s="18"/>
      <c r="AC818" s="18"/>
      <c r="AD818" s="18"/>
      <c r="AE818" s="18"/>
      <c r="AF818" s="18"/>
      <c r="AG818" s="18"/>
    </row>
    <row r="819" spans="1:33" ht="16.5" customHeight="1" x14ac:dyDescent="0.3">
      <c r="A819" s="18"/>
      <c r="B819" s="18"/>
      <c r="C819" s="191"/>
      <c r="D819" s="191"/>
      <c r="E819" s="18"/>
      <c r="F819" s="18"/>
      <c r="G819" s="18"/>
      <c r="H819" s="18"/>
      <c r="I819" s="18"/>
      <c r="J819" s="18"/>
      <c r="K819" s="18"/>
      <c r="L819" s="18"/>
      <c r="M819" s="18"/>
      <c r="N819" s="18"/>
      <c r="O819" s="18"/>
      <c r="P819" s="18"/>
      <c r="Q819" s="18"/>
      <c r="R819" s="18"/>
      <c r="S819" s="18"/>
      <c r="T819" s="18"/>
      <c r="U819" s="18"/>
      <c r="V819" s="18"/>
      <c r="W819" s="18"/>
      <c r="X819" s="18"/>
      <c r="Y819" s="18"/>
      <c r="Z819" s="18"/>
      <c r="AA819" s="18"/>
      <c r="AB819" s="18"/>
      <c r="AC819" s="18"/>
      <c r="AD819" s="18"/>
      <c r="AE819" s="18"/>
      <c r="AF819" s="18"/>
      <c r="AG819" s="18"/>
    </row>
    <row r="820" spans="1:33" ht="16.5" customHeight="1" x14ac:dyDescent="0.3">
      <c r="A820" s="18"/>
      <c r="B820" s="18"/>
      <c r="C820" s="191"/>
      <c r="D820" s="191"/>
      <c r="E820" s="18"/>
      <c r="F820" s="18"/>
      <c r="G820" s="18"/>
      <c r="H820" s="18"/>
      <c r="I820" s="18"/>
      <c r="J820" s="18"/>
      <c r="K820" s="18"/>
      <c r="L820" s="18"/>
      <c r="M820" s="18"/>
      <c r="N820" s="18"/>
      <c r="O820" s="18"/>
      <c r="P820" s="18"/>
      <c r="Q820" s="18"/>
      <c r="R820" s="18"/>
      <c r="S820" s="18"/>
      <c r="T820" s="18"/>
      <c r="U820" s="18"/>
      <c r="V820" s="18"/>
      <c r="W820" s="18"/>
      <c r="X820" s="18"/>
      <c r="Y820" s="18"/>
      <c r="Z820" s="18"/>
      <c r="AA820" s="18"/>
      <c r="AB820" s="18"/>
      <c r="AC820" s="18"/>
      <c r="AD820" s="18"/>
      <c r="AE820" s="18"/>
      <c r="AF820" s="18"/>
      <c r="AG820" s="18"/>
    </row>
    <row r="821" spans="1:33" ht="16.5" customHeight="1" x14ac:dyDescent="0.3">
      <c r="A821" s="18"/>
      <c r="B821" s="18"/>
      <c r="C821" s="191"/>
      <c r="D821" s="191"/>
      <c r="E821" s="18"/>
      <c r="F821" s="18"/>
      <c r="G821" s="18"/>
      <c r="H821" s="18"/>
      <c r="I821" s="18"/>
      <c r="J821" s="18"/>
      <c r="K821" s="18"/>
      <c r="L821" s="18"/>
      <c r="M821" s="18"/>
      <c r="N821" s="18"/>
      <c r="O821" s="18"/>
      <c r="P821" s="18"/>
      <c r="Q821" s="18"/>
      <c r="R821" s="18"/>
      <c r="S821" s="18"/>
      <c r="T821" s="18"/>
      <c r="U821" s="18"/>
      <c r="V821" s="18"/>
      <c r="W821" s="18"/>
      <c r="X821" s="18"/>
      <c r="Y821" s="18"/>
      <c r="Z821" s="18"/>
      <c r="AA821" s="18"/>
      <c r="AB821" s="18"/>
      <c r="AC821" s="18"/>
      <c r="AD821" s="18"/>
      <c r="AE821" s="18"/>
      <c r="AF821" s="18"/>
      <c r="AG821" s="18"/>
    </row>
    <row r="822" spans="1:33" ht="16.5" customHeight="1" x14ac:dyDescent="0.3">
      <c r="A822" s="18"/>
      <c r="B822" s="18"/>
      <c r="C822" s="191"/>
      <c r="D822" s="191"/>
      <c r="E822" s="18"/>
      <c r="F822" s="18"/>
      <c r="G822" s="18"/>
      <c r="H822" s="18"/>
      <c r="I822" s="18"/>
      <c r="J822" s="18"/>
      <c r="K822" s="18"/>
      <c r="L822" s="18"/>
      <c r="M822" s="18"/>
      <c r="N822" s="18"/>
      <c r="O822" s="18"/>
      <c r="P822" s="18"/>
      <c r="Q822" s="18"/>
      <c r="R822" s="18"/>
      <c r="S822" s="18"/>
      <c r="T822" s="18"/>
      <c r="U822" s="18"/>
      <c r="V822" s="18"/>
      <c r="W822" s="18"/>
      <c r="X822" s="18"/>
      <c r="Y822" s="18"/>
      <c r="Z822" s="18"/>
      <c r="AA822" s="18"/>
      <c r="AB822" s="18"/>
      <c r="AC822" s="18"/>
      <c r="AD822" s="18"/>
      <c r="AE822" s="18"/>
      <c r="AF822" s="18"/>
      <c r="AG822" s="18"/>
    </row>
    <row r="823" spans="1:33" ht="16.5" customHeight="1" x14ac:dyDescent="0.3">
      <c r="A823" s="18"/>
      <c r="B823" s="18"/>
      <c r="C823" s="191"/>
      <c r="D823" s="191"/>
      <c r="E823" s="18"/>
      <c r="F823" s="18"/>
      <c r="G823" s="18"/>
      <c r="H823" s="18"/>
      <c r="I823" s="18"/>
      <c r="J823" s="18"/>
      <c r="K823" s="18"/>
      <c r="L823" s="18"/>
      <c r="M823" s="18"/>
      <c r="N823" s="18"/>
      <c r="O823" s="18"/>
      <c r="P823" s="18"/>
      <c r="Q823" s="18"/>
      <c r="R823" s="18"/>
      <c r="S823" s="18"/>
      <c r="T823" s="18"/>
      <c r="U823" s="18"/>
      <c r="V823" s="18"/>
      <c r="W823" s="18"/>
      <c r="X823" s="18"/>
      <c r="Y823" s="18"/>
      <c r="Z823" s="18"/>
      <c r="AA823" s="18"/>
      <c r="AB823" s="18"/>
      <c r="AC823" s="18"/>
      <c r="AD823" s="18"/>
      <c r="AE823" s="18"/>
      <c r="AF823" s="18"/>
      <c r="AG823" s="18"/>
    </row>
    <row r="824" spans="1:33" ht="16.5" customHeight="1" x14ac:dyDescent="0.3">
      <c r="A824" s="18"/>
      <c r="B824" s="18"/>
      <c r="C824" s="191"/>
      <c r="D824" s="191"/>
      <c r="E824" s="18"/>
      <c r="F824" s="18"/>
      <c r="G824" s="18"/>
      <c r="H824" s="18"/>
      <c r="I824" s="18"/>
      <c r="J824" s="18"/>
      <c r="K824" s="18"/>
      <c r="L824" s="18"/>
      <c r="M824" s="18"/>
      <c r="N824" s="18"/>
      <c r="O824" s="18"/>
      <c r="P824" s="18"/>
      <c r="Q824" s="18"/>
      <c r="R824" s="18"/>
      <c r="S824" s="18"/>
      <c r="T824" s="18"/>
      <c r="U824" s="18"/>
      <c r="V824" s="18"/>
      <c r="W824" s="18"/>
      <c r="X824" s="18"/>
      <c r="Y824" s="18"/>
      <c r="Z824" s="18"/>
      <c r="AA824" s="18"/>
      <c r="AB824" s="18"/>
      <c r="AC824" s="18"/>
      <c r="AD824" s="18"/>
      <c r="AE824" s="18"/>
      <c r="AF824" s="18"/>
      <c r="AG824" s="18"/>
    </row>
    <row r="825" spans="1:33" ht="16.5" customHeight="1" x14ac:dyDescent="0.3">
      <c r="A825" s="18"/>
      <c r="B825" s="18"/>
      <c r="C825" s="191"/>
      <c r="D825" s="191"/>
      <c r="E825" s="18"/>
      <c r="F825" s="18"/>
      <c r="G825" s="18"/>
      <c r="H825" s="18"/>
      <c r="I825" s="18"/>
      <c r="J825" s="18"/>
      <c r="K825" s="18"/>
      <c r="L825" s="18"/>
      <c r="M825" s="18"/>
      <c r="N825" s="18"/>
      <c r="O825" s="18"/>
      <c r="P825" s="18"/>
      <c r="Q825" s="18"/>
      <c r="R825" s="18"/>
      <c r="S825" s="18"/>
      <c r="T825" s="18"/>
      <c r="U825" s="18"/>
      <c r="V825" s="18"/>
      <c r="W825" s="18"/>
      <c r="X825" s="18"/>
      <c r="Y825" s="18"/>
      <c r="Z825" s="18"/>
      <c r="AA825" s="18"/>
      <c r="AB825" s="18"/>
      <c r="AC825" s="18"/>
      <c r="AD825" s="18"/>
      <c r="AE825" s="18"/>
      <c r="AF825" s="18"/>
      <c r="AG825" s="18"/>
    </row>
    <row r="826" spans="1:33" ht="16.5" customHeight="1" x14ac:dyDescent="0.3">
      <c r="A826" s="18"/>
      <c r="B826" s="18"/>
      <c r="C826" s="191"/>
      <c r="D826" s="191"/>
      <c r="E826" s="18"/>
      <c r="F826" s="18"/>
      <c r="G826" s="18"/>
      <c r="H826" s="18"/>
      <c r="I826" s="18"/>
      <c r="J826" s="18"/>
      <c r="K826" s="18"/>
      <c r="L826" s="18"/>
      <c r="M826" s="18"/>
      <c r="N826" s="18"/>
      <c r="O826" s="18"/>
      <c r="P826" s="18"/>
      <c r="Q826" s="18"/>
      <c r="R826" s="18"/>
      <c r="S826" s="18"/>
      <c r="T826" s="18"/>
      <c r="U826" s="18"/>
      <c r="V826" s="18"/>
      <c r="W826" s="18"/>
      <c r="X826" s="18"/>
      <c r="Y826" s="18"/>
      <c r="Z826" s="18"/>
      <c r="AA826" s="18"/>
      <c r="AB826" s="18"/>
      <c r="AC826" s="18"/>
      <c r="AD826" s="18"/>
      <c r="AE826" s="18"/>
      <c r="AF826" s="18"/>
      <c r="AG826" s="18"/>
    </row>
    <row r="827" spans="1:33" ht="16.5" customHeight="1" x14ac:dyDescent="0.3">
      <c r="A827" s="18"/>
      <c r="B827" s="18"/>
      <c r="C827" s="191"/>
      <c r="D827" s="191"/>
      <c r="E827" s="18"/>
      <c r="F827" s="18"/>
      <c r="G827" s="18"/>
      <c r="H827" s="18"/>
      <c r="I827" s="18"/>
      <c r="J827" s="18"/>
      <c r="K827" s="18"/>
      <c r="L827" s="18"/>
      <c r="M827" s="18"/>
      <c r="N827" s="18"/>
      <c r="O827" s="18"/>
      <c r="P827" s="18"/>
      <c r="Q827" s="18"/>
      <c r="R827" s="18"/>
      <c r="S827" s="18"/>
      <c r="T827" s="18"/>
      <c r="U827" s="18"/>
      <c r="V827" s="18"/>
      <c r="W827" s="18"/>
      <c r="X827" s="18"/>
      <c r="Y827" s="18"/>
      <c r="Z827" s="18"/>
      <c r="AA827" s="18"/>
      <c r="AB827" s="18"/>
      <c r="AC827" s="18"/>
      <c r="AD827" s="18"/>
      <c r="AE827" s="18"/>
      <c r="AF827" s="18"/>
      <c r="AG827" s="18"/>
    </row>
    <row r="828" spans="1:33" ht="16.5" customHeight="1" x14ac:dyDescent="0.3">
      <c r="A828" s="18"/>
      <c r="B828" s="18"/>
      <c r="C828" s="191"/>
      <c r="D828" s="191"/>
      <c r="E828" s="18"/>
      <c r="F828" s="18"/>
      <c r="G828" s="18"/>
      <c r="H828" s="18"/>
      <c r="I828" s="18"/>
      <c r="J828" s="18"/>
      <c r="K828" s="18"/>
      <c r="L828" s="18"/>
      <c r="M828" s="18"/>
      <c r="N828" s="18"/>
      <c r="O828" s="18"/>
      <c r="P828" s="18"/>
      <c r="Q828" s="18"/>
      <c r="R828" s="18"/>
      <c r="S828" s="18"/>
      <c r="T828" s="18"/>
      <c r="U828" s="18"/>
      <c r="V828" s="18"/>
      <c r="W828" s="18"/>
      <c r="X828" s="18"/>
      <c r="Y828" s="18"/>
      <c r="Z828" s="18"/>
      <c r="AA828" s="18"/>
      <c r="AB828" s="18"/>
      <c r="AC828" s="18"/>
      <c r="AD828" s="18"/>
      <c r="AE828" s="18"/>
      <c r="AF828" s="18"/>
      <c r="AG828" s="18"/>
    </row>
    <row r="829" spans="1:33" ht="16.5" customHeight="1" x14ac:dyDescent="0.3">
      <c r="A829" s="18"/>
      <c r="B829" s="18"/>
      <c r="C829" s="191"/>
      <c r="D829" s="191"/>
      <c r="E829" s="18"/>
      <c r="F829" s="18"/>
      <c r="G829" s="18"/>
      <c r="H829" s="18"/>
      <c r="I829" s="18"/>
      <c r="J829" s="18"/>
      <c r="K829" s="18"/>
      <c r="L829" s="18"/>
      <c r="M829" s="18"/>
      <c r="N829" s="18"/>
      <c r="O829" s="18"/>
      <c r="P829" s="18"/>
      <c r="Q829" s="18"/>
      <c r="R829" s="18"/>
      <c r="S829" s="18"/>
      <c r="T829" s="18"/>
      <c r="U829" s="18"/>
      <c r="V829" s="18"/>
      <c r="W829" s="18"/>
      <c r="X829" s="18"/>
      <c r="Y829" s="18"/>
      <c r="Z829" s="18"/>
      <c r="AA829" s="18"/>
      <c r="AB829" s="18"/>
      <c r="AC829" s="18"/>
      <c r="AD829" s="18"/>
      <c r="AE829" s="18"/>
      <c r="AF829" s="18"/>
      <c r="AG829" s="18"/>
    </row>
    <row r="830" spans="1:33" ht="16.5" customHeight="1" x14ac:dyDescent="0.3">
      <c r="A830" s="18"/>
      <c r="B830" s="18"/>
      <c r="C830" s="191"/>
      <c r="D830" s="191"/>
      <c r="E830" s="18"/>
      <c r="F830" s="18"/>
      <c r="G830" s="18"/>
      <c r="H830" s="18"/>
      <c r="I830" s="18"/>
      <c r="J830" s="18"/>
      <c r="K830" s="18"/>
      <c r="L830" s="18"/>
      <c r="M830" s="18"/>
      <c r="N830" s="18"/>
      <c r="O830" s="18"/>
      <c r="P830" s="18"/>
      <c r="Q830" s="18"/>
      <c r="R830" s="18"/>
      <c r="S830" s="18"/>
      <c r="T830" s="18"/>
      <c r="U830" s="18"/>
      <c r="V830" s="18"/>
      <c r="W830" s="18"/>
      <c r="X830" s="18"/>
      <c r="Y830" s="18"/>
      <c r="Z830" s="18"/>
      <c r="AA830" s="18"/>
      <c r="AB830" s="18"/>
      <c r="AC830" s="18"/>
      <c r="AD830" s="18"/>
      <c r="AE830" s="18"/>
      <c r="AF830" s="18"/>
      <c r="AG830" s="18"/>
    </row>
    <row r="831" spans="1:33" ht="16.5" customHeight="1" x14ac:dyDescent="0.3">
      <c r="A831" s="18"/>
      <c r="B831" s="18"/>
      <c r="C831" s="191"/>
      <c r="D831" s="191"/>
      <c r="E831" s="18"/>
      <c r="F831" s="18"/>
      <c r="G831" s="18"/>
      <c r="H831" s="18"/>
      <c r="I831" s="18"/>
      <c r="J831" s="18"/>
      <c r="K831" s="18"/>
      <c r="L831" s="18"/>
      <c r="M831" s="18"/>
      <c r="N831" s="18"/>
      <c r="O831" s="18"/>
      <c r="P831" s="18"/>
      <c r="Q831" s="18"/>
      <c r="R831" s="18"/>
      <c r="S831" s="18"/>
      <c r="T831" s="18"/>
      <c r="U831" s="18"/>
      <c r="V831" s="18"/>
      <c r="W831" s="18"/>
      <c r="X831" s="18"/>
      <c r="Y831" s="18"/>
      <c r="Z831" s="18"/>
      <c r="AA831" s="18"/>
      <c r="AB831" s="18"/>
      <c r="AC831" s="18"/>
      <c r="AD831" s="18"/>
      <c r="AE831" s="18"/>
      <c r="AF831" s="18"/>
      <c r="AG831" s="18"/>
    </row>
    <row r="832" spans="1:33" ht="16.5" customHeight="1" x14ac:dyDescent="0.3">
      <c r="A832" s="18"/>
      <c r="B832" s="18"/>
      <c r="C832" s="191"/>
      <c r="D832" s="191"/>
      <c r="E832" s="18"/>
      <c r="F832" s="18"/>
      <c r="G832" s="18"/>
      <c r="H832" s="18"/>
      <c r="I832" s="18"/>
      <c r="J832" s="18"/>
      <c r="K832" s="18"/>
      <c r="L832" s="18"/>
      <c r="M832" s="18"/>
      <c r="N832" s="18"/>
      <c r="O832" s="18"/>
      <c r="P832" s="18"/>
      <c r="Q832" s="18"/>
      <c r="R832" s="18"/>
      <c r="S832" s="18"/>
      <c r="T832" s="18"/>
      <c r="U832" s="18"/>
      <c r="V832" s="18"/>
      <c r="W832" s="18"/>
      <c r="X832" s="18"/>
      <c r="Y832" s="18"/>
      <c r="Z832" s="18"/>
      <c r="AA832" s="18"/>
      <c r="AB832" s="18"/>
      <c r="AC832" s="18"/>
      <c r="AD832" s="18"/>
      <c r="AE832" s="18"/>
      <c r="AF832" s="18"/>
      <c r="AG832" s="18"/>
    </row>
    <row r="833" spans="1:33" ht="16.5" customHeight="1" x14ac:dyDescent="0.3">
      <c r="A833" s="18"/>
      <c r="B833" s="18"/>
      <c r="C833" s="191"/>
      <c r="D833" s="191"/>
      <c r="E833" s="18"/>
      <c r="F833" s="18"/>
      <c r="G833" s="18"/>
      <c r="H833" s="18"/>
      <c r="I833" s="18"/>
      <c r="J833" s="18"/>
      <c r="K833" s="18"/>
      <c r="L833" s="18"/>
      <c r="M833" s="18"/>
      <c r="N833" s="18"/>
      <c r="O833" s="18"/>
      <c r="P833" s="18"/>
      <c r="Q833" s="18"/>
      <c r="R833" s="18"/>
      <c r="S833" s="18"/>
      <c r="T833" s="18"/>
      <c r="U833" s="18"/>
      <c r="V833" s="18"/>
      <c r="W833" s="18"/>
      <c r="X833" s="18"/>
      <c r="Y833" s="18"/>
      <c r="Z833" s="18"/>
      <c r="AA833" s="18"/>
      <c r="AB833" s="18"/>
      <c r="AC833" s="18"/>
      <c r="AD833" s="18"/>
      <c r="AE833" s="18"/>
      <c r="AF833" s="18"/>
      <c r="AG833" s="18"/>
    </row>
    <row r="834" spans="1:33" ht="16.5" customHeight="1" x14ac:dyDescent="0.3">
      <c r="A834" s="18"/>
      <c r="B834" s="18"/>
      <c r="C834" s="191"/>
      <c r="D834" s="191"/>
      <c r="E834" s="18"/>
      <c r="F834" s="18"/>
      <c r="G834" s="18"/>
      <c r="H834" s="18"/>
      <c r="I834" s="18"/>
      <c r="J834" s="18"/>
      <c r="K834" s="18"/>
      <c r="L834" s="18"/>
      <c r="M834" s="18"/>
      <c r="N834" s="18"/>
      <c r="O834" s="18"/>
      <c r="P834" s="18"/>
      <c r="Q834" s="18"/>
      <c r="R834" s="18"/>
      <c r="S834" s="18"/>
      <c r="T834" s="18"/>
      <c r="U834" s="18"/>
      <c r="V834" s="18"/>
      <c r="W834" s="18"/>
      <c r="X834" s="18"/>
      <c r="Y834" s="18"/>
      <c r="Z834" s="18"/>
      <c r="AA834" s="18"/>
      <c r="AB834" s="18"/>
      <c r="AC834" s="18"/>
      <c r="AD834" s="18"/>
      <c r="AE834" s="18"/>
      <c r="AF834" s="18"/>
      <c r="AG834" s="18"/>
    </row>
    <row r="835" spans="1:33" ht="16.5" customHeight="1" x14ac:dyDescent="0.3">
      <c r="A835" s="18"/>
      <c r="B835" s="18"/>
      <c r="C835" s="191"/>
      <c r="D835" s="191"/>
      <c r="E835" s="18"/>
      <c r="F835" s="18"/>
      <c r="G835" s="18"/>
      <c r="H835" s="18"/>
      <c r="I835" s="18"/>
      <c r="J835" s="18"/>
      <c r="K835" s="18"/>
      <c r="L835" s="18"/>
      <c r="M835" s="18"/>
      <c r="N835" s="18"/>
      <c r="O835" s="18"/>
      <c r="P835" s="18"/>
      <c r="Q835" s="18"/>
      <c r="R835" s="18"/>
      <c r="S835" s="18"/>
      <c r="T835" s="18"/>
      <c r="U835" s="18"/>
      <c r="V835" s="18"/>
      <c r="W835" s="18"/>
      <c r="X835" s="18"/>
      <c r="Y835" s="18"/>
      <c r="Z835" s="18"/>
      <c r="AA835" s="18"/>
      <c r="AB835" s="18"/>
      <c r="AC835" s="18"/>
      <c r="AD835" s="18"/>
      <c r="AE835" s="18"/>
      <c r="AF835" s="18"/>
      <c r="AG835" s="18"/>
    </row>
    <row r="836" spans="1:33" ht="16.5" customHeight="1" x14ac:dyDescent="0.3">
      <c r="A836" s="18"/>
      <c r="B836" s="18"/>
      <c r="C836" s="191"/>
      <c r="D836" s="191"/>
      <c r="E836" s="18"/>
      <c r="F836" s="18"/>
      <c r="G836" s="18"/>
      <c r="H836" s="18"/>
      <c r="I836" s="18"/>
      <c r="J836" s="18"/>
      <c r="K836" s="18"/>
      <c r="L836" s="18"/>
      <c r="M836" s="18"/>
      <c r="N836" s="18"/>
      <c r="O836" s="18"/>
      <c r="P836" s="18"/>
      <c r="Q836" s="18"/>
      <c r="R836" s="18"/>
      <c r="S836" s="18"/>
      <c r="T836" s="18"/>
      <c r="U836" s="18"/>
      <c r="V836" s="18"/>
      <c r="W836" s="18"/>
      <c r="X836" s="18"/>
      <c r="Y836" s="18"/>
      <c r="Z836" s="18"/>
      <c r="AA836" s="18"/>
      <c r="AB836" s="18"/>
      <c r="AC836" s="18"/>
      <c r="AD836" s="18"/>
      <c r="AE836" s="18"/>
      <c r="AF836" s="18"/>
      <c r="AG836" s="18"/>
    </row>
    <row r="837" spans="1:33" ht="16.5" customHeight="1" x14ac:dyDescent="0.3">
      <c r="A837" s="18"/>
      <c r="B837" s="18"/>
      <c r="C837" s="191"/>
      <c r="D837" s="191"/>
      <c r="E837" s="18"/>
      <c r="F837" s="18"/>
      <c r="G837" s="18"/>
      <c r="H837" s="18"/>
      <c r="I837" s="18"/>
      <c r="J837" s="18"/>
      <c r="K837" s="18"/>
      <c r="L837" s="18"/>
      <c r="M837" s="18"/>
      <c r="N837" s="18"/>
      <c r="O837" s="18"/>
      <c r="P837" s="18"/>
      <c r="Q837" s="18"/>
      <c r="R837" s="18"/>
      <c r="S837" s="18"/>
      <c r="T837" s="18"/>
      <c r="U837" s="18"/>
      <c r="V837" s="18"/>
      <c r="W837" s="18"/>
      <c r="X837" s="18"/>
      <c r="Y837" s="18"/>
      <c r="Z837" s="18"/>
      <c r="AA837" s="18"/>
      <c r="AB837" s="18"/>
      <c r="AC837" s="18"/>
      <c r="AD837" s="18"/>
      <c r="AE837" s="18"/>
      <c r="AF837" s="18"/>
      <c r="AG837" s="18"/>
    </row>
    <row r="838" spans="1:33" ht="16.5" customHeight="1" x14ac:dyDescent="0.3">
      <c r="A838" s="18"/>
      <c r="B838" s="18"/>
      <c r="C838" s="191"/>
      <c r="D838" s="191"/>
      <c r="E838" s="18"/>
      <c r="F838" s="18"/>
      <c r="G838" s="18"/>
      <c r="H838" s="18"/>
      <c r="I838" s="18"/>
      <c r="J838" s="18"/>
      <c r="K838" s="18"/>
      <c r="L838" s="18"/>
      <c r="M838" s="18"/>
      <c r="N838" s="18"/>
      <c r="O838" s="18"/>
      <c r="P838" s="18"/>
      <c r="Q838" s="18"/>
      <c r="R838" s="18"/>
      <c r="S838" s="18"/>
      <c r="T838" s="18"/>
      <c r="U838" s="18"/>
      <c r="V838" s="18"/>
      <c r="W838" s="18"/>
      <c r="X838" s="18"/>
      <c r="Y838" s="18"/>
      <c r="Z838" s="18"/>
      <c r="AA838" s="18"/>
      <c r="AB838" s="18"/>
      <c r="AC838" s="18"/>
      <c r="AD838" s="18"/>
      <c r="AE838" s="18"/>
      <c r="AF838" s="18"/>
      <c r="AG838" s="18"/>
    </row>
    <row r="839" spans="1:33" ht="16.5" customHeight="1" x14ac:dyDescent="0.3">
      <c r="A839" s="18"/>
      <c r="B839" s="18"/>
      <c r="C839" s="191"/>
      <c r="D839" s="191"/>
      <c r="E839" s="18"/>
      <c r="F839" s="18"/>
      <c r="G839" s="18"/>
      <c r="H839" s="18"/>
      <c r="I839" s="18"/>
      <c r="J839" s="18"/>
      <c r="K839" s="18"/>
      <c r="L839" s="18"/>
      <c r="M839" s="18"/>
      <c r="N839" s="18"/>
      <c r="O839" s="18"/>
      <c r="P839" s="18"/>
      <c r="Q839" s="18"/>
      <c r="R839" s="18"/>
      <c r="S839" s="18"/>
      <c r="T839" s="18"/>
      <c r="U839" s="18"/>
      <c r="V839" s="18"/>
      <c r="W839" s="18"/>
      <c r="X839" s="18"/>
      <c r="Y839" s="18"/>
      <c r="Z839" s="18"/>
      <c r="AA839" s="18"/>
      <c r="AB839" s="18"/>
      <c r="AC839" s="18"/>
      <c r="AD839" s="18"/>
      <c r="AE839" s="18"/>
      <c r="AF839" s="18"/>
      <c r="AG839" s="18"/>
    </row>
    <row r="840" spans="1:33" ht="16.5" customHeight="1" x14ac:dyDescent="0.3">
      <c r="A840" s="18"/>
      <c r="B840" s="18"/>
      <c r="C840" s="191"/>
      <c r="D840" s="191"/>
      <c r="E840" s="18"/>
      <c r="F840" s="18"/>
      <c r="G840" s="18"/>
      <c r="H840" s="18"/>
      <c r="I840" s="18"/>
      <c r="J840" s="18"/>
      <c r="K840" s="18"/>
      <c r="L840" s="18"/>
      <c r="M840" s="18"/>
      <c r="N840" s="18"/>
      <c r="O840" s="18"/>
      <c r="P840" s="18"/>
      <c r="Q840" s="18"/>
      <c r="R840" s="18"/>
      <c r="S840" s="18"/>
      <c r="T840" s="18"/>
      <c r="U840" s="18"/>
      <c r="V840" s="18"/>
      <c r="W840" s="18"/>
      <c r="X840" s="18"/>
      <c r="Y840" s="18"/>
      <c r="Z840" s="18"/>
      <c r="AA840" s="18"/>
      <c r="AB840" s="18"/>
      <c r="AC840" s="18"/>
      <c r="AD840" s="18"/>
      <c r="AE840" s="18"/>
      <c r="AF840" s="18"/>
      <c r="AG840" s="18"/>
    </row>
    <row r="841" spans="1:33" ht="16.5" customHeight="1" x14ac:dyDescent="0.3">
      <c r="A841" s="18"/>
      <c r="B841" s="18"/>
      <c r="C841" s="191"/>
      <c r="D841" s="191"/>
      <c r="E841" s="18"/>
      <c r="F841" s="18"/>
      <c r="G841" s="18"/>
      <c r="H841" s="18"/>
      <c r="I841" s="18"/>
      <c r="J841" s="18"/>
      <c r="K841" s="18"/>
      <c r="L841" s="18"/>
      <c r="M841" s="18"/>
      <c r="N841" s="18"/>
      <c r="O841" s="18"/>
      <c r="P841" s="18"/>
      <c r="Q841" s="18"/>
      <c r="R841" s="18"/>
      <c r="S841" s="18"/>
      <c r="T841" s="18"/>
      <c r="U841" s="18"/>
      <c r="V841" s="18"/>
      <c r="W841" s="18"/>
      <c r="X841" s="18"/>
      <c r="Y841" s="18"/>
      <c r="Z841" s="18"/>
      <c r="AA841" s="18"/>
      <c r="AB841" s="18"/>
      <c r="AC841" s="18"/>
      <c r="AD841" s="18"/>
      <c r="AE841" s="18"/>
      <c r="AF841" s="18"/>
      <c r="AG841" s="18"/>
    </row>
    <row r="842" spans="1:33" ht="16.5" customHeight="1" x14ac:dyDescent="0.3">
      <c r="A842" s="18"/>
      <c r="B842" s="18"/>
      <c r="C842" s="191"/>
      <c r="D842" s="191"/>
      <c r="E842" s="18"/>
      <c r="F842" s="18"/>
      <c r="G842" s="18"/>
      <c r="H842" s="18"/>
      <c r="I842" s="18"/>
      <c r="J842" s="18"/>
      <c r="K842" s="18"/>
      <c r="L842" s="18"/>
      <c r="M842" s="18"/>
      <c r="N842" s="18"/>
      <c r="O842" s="18"/>
      <c r="P842" s="18"/>
      <c r="Q842" s="18"/>
      <c r="R842" s="18"/>
      <c r="S842" s="18"/>
      <c r="T842" s="18"/>
      <c r="U842" s="18"/>
      <c r="V842" s="18"/>
      <c r="W842" s="18"/>
      <c r="X842" s="18"/>
      <c r="Y842" s="18"/>
      <c r="Z842" s="18"/>
      <c r="AA842" s="18"/>
      <c r="AB842" s="18"/>
      <c r="AC842" s="18"/>
      <c r="AD842" s="18"/>
      <c r="AE842" s="18"/>
      <c r="AF842" s="18"/>
      <c r="AG842" s="18"/>
    </row>
    <row r="843" spans="1:33" ht="16.5" customHeight="1" x14ac:dyDescent="0.3">
      <c r="A843" s="18"/>
      <c r="B843" s="18"/>
      <c r="C843" s="191"/>
      <c r="D843" s="191"/>
      <c r="E843" s="18"/>
      <c r="F843" s="18"/>
      <c r="G843" s="18"/>
      <c r="H843" s="18"/>
      <c r="I843" s="18"/>
      <c r="J843" s="18"/>
      <c r="K843" s="18"/>
      <c r="L843" s="18"/>
      <c r="M843" s="18"/>
      <c r="N843" s="18"/>
      <c r="O843" s="18"/>
      <c r="P843" s="18"/>
      <c r="Q843" s="18"/>
      <c r="R843" s="18"/>
      <c r="S843" s="18"/>
      <c r="T843" s="18"/>
      <c r="U843" s="18"/>
      <c r="V843" s="18"/>
      <c r="W843" s="18"/>
      <c r="X843" s="18"/>
      <c r="Y843" s="18"/>
      <c r="Z843" s="18"/>
      <c r="AA843" s="18"/>
      <c r="AB843" s="18"/>
      <c r="AC843" s="18"/>
      <c r="AD843" s="18"/>
      <c r="AE843" s="18"/>
      <c r="AF843" s="18"/>
      <c r="AG843" s="18"/>
    </row>
    <row r="844" spans="1:33" ht="16.5" customHeight="1" x14ac:dyDescent="0.3">
      <c r="A844" s="18"/>
      <c r="B844" s="18"/>
      <c r="C844" s="191"/>
      <c r="D844" s="191"/>
      <c r="E844" s="18"/>
      <c r="F844" s="18"/>
      <c r="G844" s="18"/>
      <c r="H844" s="18"/>
      <c r="I844" s="18"/>
      <c r="J844" s="18"/>
      <c r="K844" s="18"/>
      <c r="L844" s="18"/>
      <c r="M844" s="18"/>
      <c r="N844" s="18"/>
      <c r="O844" s="18"/>
      <c r="P844" s="18"/>
      <c r="Q844" s="18"/>
      <c r="R844" s="18"/>
      <c r="S844" s="18"/>
      <c r="T844" s="18"/>
      <c r="U844" s="18"/>
      <c r="V844" s="18"/>
      <c r="W844" s="18"/>
      <c r="X844" s="18"/>
      <c r="Y844" s="18"/>
      <c r="Z844" s="18"/>
      <c r="AA844" s="18"/>
      <c r="AB844" s="18"/>
      <c r="AC844" s="18"/>
      <c r="AD844" s="18"/>
      <c r="AE844" s="18"/>
      <c r="AF844" s="18"/>
      <c r="AG844" s="18"/>
    </row>
    <row r="845" spans="1:33" ht="16.5" customHeight="1" x14ac:dyDescent="0.3">
      <c r="A845" s="18"/>
      <c r="B845" s="18"/>
      <c r="C845" s="191"/>
      <c r="D845" s="191"/>
      <c r="E845" s="18"/>
      <c r="F845" s="18"/>
      <c r="G845" s="18"/>
      <c r="H845" s="18"/>
      <c r="I845" s="18"/>
      <c r="J845" s="18"/>
      <c r="K845" s="18"/>
      <c r="L845" s="18"/>
      <c r="M845" s="18"/>
      <c r="N845" s="18"/>
      <c r="O845" s="18"/>
      <c r="P845" s="18"/>
      <c r="Q845" s="18"/>
      <c r="R845" s="18"/>
      <c r="S845" s="18"/>
      <c r="T845" s="18"/>
      <c r="U845" s="18"/>
      <c r="V845" s="18"/>
      <c r="W845" s="18"/>
      <c r="X845" s="18"/>
      <c r="Y845" s="18"/>
      <c r="Z845" s="18"/>
      <c r="AA845" s="18"/>
      <c r="AB845" s="18"/>
      <c r="AC845" s="18"/>
      <c r="AD845" s="18"/>
      <c r="AE845" s="18"/>
      <c r="AF845" s="18"/>
      <c r="AG845" s="18"/>
    </row>
    <row r="846" spans="1:33" ht="16.5" customHeight="1" x14ac:dyDescent="0.3">
      <c r="A846" s="18"/>
      <c r="B846" s="18"/>
      <c r="C846" s="191"/>
      <c r="D846" s="191"/>
      <c r="E846" s="18"/>
      <c r="F846" s="18"/>
      <c r="G846" s="18"/>
      <c r="H846" s="18"/>
      <c r="I846" s="18"/>
      <c r="J846" s="18"/>
      <c r="K846" s="18"/>
      <c r="L846" s="18"/>
      <c r="M846" s="18"/>
      <c r="N846" s="18"/>
      <c r="O846" s="18"/>
      <c r="P846" s="18"/>
      <c r="Q846" s="18"/>
      <c r="R846" s="18"/>
      <c r="S846" s="18"/>
      <c r="T846" s="18"/>
      <c r="U846" s="18"/>
      <c r="V846" s="18"/>
      <c r="W846" s="18"/>
      <c r="X846" s="18"/>
      <c r="Y846" s="18"/>
      <c r="Z846" s="18"/>
      <c r="AA846" s="18"/>
      <c r="AB846" s="18"/>
      <c r="AC846" s="18"/>
      <c r="AD846" s="18"/>
      <c r="AE846" s="18"/>
      <c r="AF846" s="18"/>
      <c r="AG846" s="18"/>
    </row>
    <row r="847" spans="1:33" ht="16.5" customHeight="1" x14ac:dyDescent="0.3">
      <c r="A847" s="18"/>
      <c r="B847" s="18"/>
      <c r="C847" s="191"/>
      <c r="D847" s="191"/>
      <c r="E847" s="18"/>
      <c r="F847" s="18"/>
      <c r="G847" s="18"/>
      <c r="H847" s="18"/>
      <c r="I847" s="18"/>
      <c r="J847" s="18"/>
      <c r="K847" s="18"/>
      <c r="L847" s="18"/>
      <c r="M847" s="18"/>
      <c r="N847" s="18"/>
      <c r="O847" s="18"/>
      <c r="P847" s="18"/>
      <c r="Q847" s="18"/>
      <c r="R847" s="18"/>
      <c r="S847" s="18"/>
      <c r="T847" s="18"/>
      <c r="U847" s="18"/>
      <c r="V847" s="18"/>
      <c r="W847" s="18"/>
      <c r="X847" s="18"/>
      <c r="Y847" s="18"/>
      <c r="Z847" s="18"/>
      <c r="AA847" s="18"/>
      <c r="AB847" s="18"/>
      <c r="AC847" s="18"/>
      <c r="AD847" s="18"/>
      <c r="AE847" s="18"/>
      <c r="AF847" s="18"/>
      <c r="AG847" s="18"/>
    </row>
    <row r="848" spans="1:33" ht="16.5" customHeight="1" x14ac:dyDescent="0.3">
      <c r="A848" s="18"/>
      <c r="B848" s="18"/>
      <c r="C848" s="191"/>
      <c r="D848" s="191"/>
      <c r="E848" s="18"/>
      <c r="F848" s="18"/>
      <c r="G848" s="18"/>
      <c r="H848" s="18"/>
      <c r="I848" s="18"/>
      <c r="J848" s="18"/>
      <c r="K848" s="18"/>
      <c r="L848" s="18"/>
      <c r="M848" s="18"/>
      <c r="N848" s="18"/>
      <c r="O848" s="18"/>
      <c r="P848" s="18"/>
      <c r="Q848" s="18"/>
      <c r="R848" s="18"/>
      <c r="S848" s="18"/>
      <c r="T848" s="18"/>
      <c r="U848" s="18"/>
      <c r="V848" s="18"/>
      <c r="W848" s="18"/>
      <c r="X848" s="18"/>
      <c r="Y848" s="18"/>
      <c r="Z848" s="18"/>
      <c r="AA848" s="18"/>
      <c r="AB848" s="18"/>
      <c r="AC848" s="18"/>
      <c r="AD848" s="18"/>
      <c r="AE848" s="18"/>
      <c r="AF848" s="18"/>
      <c r="AG848" s="18"/>
    </row>
    <row r="849" spans="1:33" ht="16.5" customHeight="1" x14ac:dyDescent="0.3">
      <c r="A849" s="18"/>
      <c r="B849" s="18"/>
      <c r="C849" s="191"/>
      <c r="D849" s="191"/>
      <c r="E849" s="18"/>
      <c r="F849" s="18"/>
      <c r="G849" s="18"/>
      <c r="H849" s="18"/>
      <c r="I849" s="18"/>
      <c r="J849" s="18"/>
      <c r="K849" s="18"/>
      <c r="L849" s="18"/>
      <c r="M849" s="18"/>
      <c r="N849" s="18"/>
      <c r="O849" s="18"/>
      <c r="P849" s="18"/>
      <c r="Q849" s="18"/>
      <c r="R849" s="18"/>
      <c r="S849" s="18"/>
      <c r="T849" s="18"/>
      <c r="U849" s="18"/>
      <c r="V849" s="18"/>
      <c r="W849" s="18"/>
      <c r="X849" s="18"/>
      <c r="Y849" s="18"/>
      <c r="Z849" s="18"/>
      <c r="AA849" s="18"/>
      <c r="AB849" s="18"/>
      <c r="AC849" s="18"/>
      <c r="AD849" s="18"/>
      <c r="AE849" s="18"/>
      <c r="AF849" s="18"/>
      <c r="AG849" s="18"/>
    </row>
    <row r="850" spans="1:33" ht="16.5" customHeight="1" x14ac:dyDescent="0.3">
      <c r="A850" s="18"/>
      <c r="B850" s="18"/>
      <c r="C850" s="191"/>
      <c r="D850" s="191"/>
      <c r="E850" s="18"/>
      <c r="F850" s="18"/>
      <c r="G850" s="18"/>
      <c r="H850" s="18"/>
      <c r="I850" s="18"/>
      <c r="J850" s="18"/>
      <c r="K850" s="18"/>
      <c r="L850" s="18"/>
      <c r="M850" s="18"/>
      <c r="N850" s="18"/>
      <c r="O850" s="18"/>
      <c r="P850" s="18"/>
      <c r="Q850" s="18"/>
      <c r="R850" s="18"/>
      <c r="S850" s="18"/>
      <c r="T850" s="18"/>
      <c r="U850" s="18"/>
      <c r="V850" s="18"/>
      <c r="W850" s="18"/>
      <c r="X850" s="18"/>
      <c r="Y850" s="18"/>
      <c r="Z850" s="18"/>
      <c r="AA850" s="18"/>
      <c r="AB850" s="18"/>
      <c r="AC850" s="18"/>
      <c r="AD850" s="18"/>
      <c r="AE850" s="18"/>
      <c r="AF850" s="18"/>
      <c r="AG850" s="18"/>
    </row>
    <row r="851" spans="1:33" ht="16.5" customHeight="1" x14ac:dyDescent="0.3">
      <c r="A851" s="18"/>
      <c r="B851" s="18"/>
      <c r="C851" s="191"/>
      <c r="D851" s="191"/>
      <c r="E851" s="18"/>
      <c r="F851" s="18"/>
      <c r="G851" s="18"/>
      <c r="H851" s="18"/>
      <c r="I851" s="18"/>
      <c r="J851" s="18"/>
      <c r="K851" s="18"/>
      <c r="L851" s="18"/>
      <c r="M851" s="18"/>
      <c r="N851" s="18"/>
      <c r="O851" s="18"/>
      <c r="P851" s="18"/>
      <c r="Q851" s="18"/>
      <c r="R851" s="18"/>
      <c r="S851" s="18"/>
      <c r="T851" s="18"/>
      <c r="U851" s="18"/>
      <c r="V851" s="18"/>
      <c r="W851" s="18"/>
      <c r="X851" s="18"/>
      <c r="Y851" s="18"/>
      <c r="Z851" s="18"/>
      <c r="AA851" s="18"/>
      <c r="AB851" s="18"/>
      <c r="AC851" s="18"/>
      <c r="AD851" s="18"/>
      <c r="AE851" s="18"/>
      <c r="AF851" s="18"/>
      <c r="AG851" s="18"/>
    </row>
    <row r="852" spans="1:33" ht="16.5" customHeight="1" x14ac:dyDescent="0.3">
      <c r="A852" s="18"/>
      <c r="B852" s="18"/>
      <c r="C852" s="191"/>
      <c r="D852" s="191"/>
      <c r="E852" s="18"/>
      <c r="F852" s="18"/>
      <c r="G852" s="18"/>
      <c r="H852" s="18"/>
      <c r="I852" s="18"/>
      <c r="J852" s="18"/>
      <c r="K852" s="18"/>
      <c r="L852" s="18"/>
      <c r="M852" s="18"/>
      <c r="N852" s="18"/>
      <c r="O852" s="18"/>
      <c r="P852" s="18"/>
      <c r="Q852" s="18"/>
      <c r="R852" s="18"/>
      <c r="S852" s="18"/>
      <c r="T852" s="18"/>
      <c r="U852" s="18"/>
      <c r="V852" s="18"/>
      <c r="W852" s="18"/>
      <c r="X852" s="18"/>
      <c r="Y852" s="18"/>
      <c r="Z852" s="18"/>
      <c r="AA852" s="18"/>
      <c r="AB852" s="18"/>
      <c r="AC852" s="18"/>
      <c r="AD852" s="18"/>
      <c r="AE852" s="18"/>
      <c r="AF852" s="18"/>
      <c r="AG852" s="18"/>
    </row>
    <row r="853" spans="1:33" ht="16.5" customHeight="1" x14ac:dyDescent="0.3">
      <c r="A853" s="18"/>
      <c r="B853" s="18"/>
      <c r="C853" s="191"/>
      <c r="D853" s="191"/>
      <c r="E853" s="18"/>
      <c r="F853" s="18"/>
      <c r="G853" s="18"/>
      <c r="H853" s="18"/>
      <c r="I853" s="18"/>
      <c r="J853" s="18"/>
      <c r="K853" s="18"/>
      <c r="L853" s="18"/>
      <c r="M853" s="18"/>
      <c r="N853" s="18"/>
      <c r="O853" s="18"/>
      <c r="P853" s="18"/>
      <c r="Q853" s="18"/>
      <c r="R853" s="18"/>
      <c r="S853" s="18"/>
      <c r="T853" s="18"/>
      <c r="U853" s="18"/>
      <c r="V853" s="18"/>
      <c r="W853" s="18"/>
      <c r="X853" s="18"/>
      <c r="Y853" s="18"/>
      <c r="Z853" s="18"/>
      <c r="AA853" s="18"/>
      <c r="AB853" s="18"/>
      <c r="AC853" s="18"/>
      <c r="AD853" s="18"/>
      <c r="AE853" s="18"/>
      <c r="AF853" s="18"/>
      <c r="AG853" s="18"/>
    </row>
    <row r="854" spans="1:33" ht="16.5" customHeight="1" x14ac:dyDescent="0.3">
      <c r="A854" s="18"/>
      <c r="B854" s="18"/>
      <c r="C854" s="191"/>
      <c r="D854" s="191"/>
      <c r="E854" s="18"/>
      <c r="F854" s="18"/>
      <c r="G854" s="18"/>
      <c r="H854" s="18"/>
      <c r="I854" s="18"/>
      <c r="J854" s="18"/>
      <c r="K854" s="18"/>
      <c r="L854" s="18"/>
      <c r="M854" s="18"/>
      <c r="N854" s="18"/>
      <c r="O854" s="18"/>
      <c r="P854" s="18"/>
      <c r="Q854" s="18"/>
      <c r="R854" s="18"/>
      <c r="S854" s="18"/>
      <c r="T854" s="18"/>
      <c r="U854" s="18"/>
      <c r="V854" s="18"/>
      <c r="W854" s="18"/>
      <c r="X854" s="18"/>
      <c r="Y854" s="18"/>
      <c r="Z854" s="18"/>
      <c r="AA854" s="18"/>
      <c r="AB854" s="18"/>
      <c r="AC854" s="18"/>
      <c r="AD854" s="18"/>
      <c r="AE854" s="18"/>
      <c r="AF854" s="18"/>
      <c r="AG854" s="18"/>
    </row>
    <row r="855" spans="1:33" ht="16.5" customHeight="1" x14ac:dyDescent="0.3">
      <c r="A855" s="18"/>
      <c r="B855" s="18"/>
      <c r="C855" s="191"/>
      <c r="D855" s="191"/>
      <c r="E855" s="18"/>
      <c r="F855" s="18"/>
      <c r="G855" s="18"/>
      <c r="H855" s="18"/>
      <c r="I855" s="18"/>
      <c r="J855" s="18"/>
      <c r="K855" s="18"/>
      <c r="L855" s="18"/>
      <c r="M855" s="18"/>
      <c r="N855" s="18"/>
      <c r="O855" s="18"/>
      <c r="P855" s="18"/>
      <c r="Q855" s="18"/>
      <c r="R855" s="18"/>
      <c r="S855" s="18"/>
      <c r="T855" s="18"/>
      <c r="U855" s="18"/>
      <c r="V855" s="18"/>
      <c r="W855" s="18"/>
      <c r="X855" s="18"/>
      <c r="Y855" s="18"/>
      <c r="Z855" s="18"/>
      <c r="AA855" s="18"/>
      <c r="AB855" s="18"/>
      <c r="AC855" s="18"/>
      <c r="AD855" s="18"/>
      <c r="AE855" s="18"/>
      <c r="AF855" s="18"/>
      <c r="AG855" s="18"/>
    </row>
    <row r="856" spans="1:33" ht="16.5" customHeight="1" x14ac:dyDescent="0.3">
      <c r="A856" s="18"/>
      <c r="B856" s="18"/>
      <c r="C856" s="191"/>
      <c r="D856" s="191"/>
      <c r="E856" s="18"/>
      <c r="F856" s="18"/>
      <c r="G856" s="18"/>
      <c r="H856" s="18"/>
      <c r="I856" s="18"/>
      <c r="J856" s="18"/>
      <c r="K856" s="18"/>
      <c r="L856" s="18"/>
      <c r="M856" s="18"/>
      <c r="N856" s="18"/>
      <c r="O856" s="18"/>
      <c r="P856" s="18"/>
      <c r="Q856" s="18"/>
      <c r="R856" s="18"/>
      <c r="S856" s="18"/>
      <c r="T856" s="18"/>
      <c r="U856" s="18"/>
      <c r="V856" s="18"/>
      <c r="W856" s="18"/>
      <c r="X856" s="18"/>
      <c r="Y856" s="18"/>
      <c r="Z856" s="18"/>
      <c r="AA856" s="18"/>
      <c r="AB856" s="18"/>
      <c r="AC856" s="18"/>
      <c r="AD856" s="18"/>
      <c r="AE856" s="18"/>
      <c r="AF856" s="18"/>
      <c r="AG856" s="18"/>
    </row>
    <row r="857" spans="1:33" ht="16.5" customHeight="1" x14ac:dyDescent="0.3">
      <c r="A857" s="18"/>
      <c r="B857" s="18"/>
      <c r="C857" s="191"/>
      <c r="D857" s="191"/>
      <c r="E857" s="18"/>
      <c r="F857" s="18"/>
      <c r="G857" s="18"/>
      <c r="H857" s="18"/>
      <c r="I857" s="18"/>
      <c r="J857" s="18"/>
      <c r="K857" s="18"/>
      <c r="L857" s="18"/>
      <c r="M857" s="18"/>
      <c r="N857" s="18"/>
      <c r="O857" s="18"/>
      <c r="P857" s="18"/>
      <c r="Q857" s="18"/>
      <c r="R857" s="18"/>
      <c r="S857" s="18"/>
      <c r="T857" s="18"/>
      <c r="U857" s="18"/>
      <c r="V857" s="18"/>
      <c r="W857" s="18"/>
      <c r="X857" s="18"/>
      <c r="Y857" s="18"/>
      <c r="Z857" s="18"/>
      <c r="AA857" s="18"/>
      <c r="AB857" s="18"/>
      <c r="AC857" s="18"/>
      <c r="AD857" s="18"/>
      <c r="AE857" s="18"/>
      <c r="AF857" s="18"/>
      <c r="AG857" s="18"/>
    </row>
    <row r="858" spans="1:33" ht="16.5" customHeight="1" x14ac:dyDescent="0.3">
      <c r="A858" s="18"/>
      <c r="B858" s="18"/>
      <c r="C858" s="191"/>
      <c r="D858" s="191"/>
      <c r="E858" s="18"/>
      <c r="F858" s="18"/>
      <c r="G858" s="18"/>
      <c r="H858" s="18"/>
      <c r="I858" s="18"/>
      <c r="J858" s="18"/>
      <c r="K858" s="18"/>
      <c r="L858" s="18"/>
      <c r="M858" s="18"/>
      <c r="N858" s="18"/>
      <c r="O858" s="18"/>
      <c r="P858" s="18"/>
      <c r="Q858" s="18"/>
      <c r="R858" s="18"/>
      <c r="S858" s="18"/>
      <c r="T858" s="18"/>
      <c r="U858" s="18"/>
      <c r="V858" s="18"/>
      <c r="W858" s="18"/>
      <c r="X858" s="18"/>
      <c r="Y858" s="18"/>
      <c r="Z858" s="18"/>
      <c r="AA858" s="18"/>
      <c r="AB858" s="18"/>
      <c r="AC858" s="18"/>
      <c r="AD858" s="18"/>
      <c r="AE858" s="18"/>
      <c r="AF858" s="18"/>
      <c r="AG858" s="18"/>
    </row>
    <row r="859" spans="1:33" ht="16.5" customHeight="1" x14ac:dyDescent="0.3">
      <c r="A859" s="18"/>
      <c r="B859" s="18"/>
      <c r="C859" s="191"/>
      <c r="D859" s="191"/>
      <c r="E859" s="18"/>
      <c r="F859" s="18"/>
      <c r="G859" s="18"/>
      <c r="H859" s="18"/>
      <c r="I859" s="18"/>
      <c r="J859" s="18"/>
      <c r="K859" s="18"/>
      <c r="L859" s="18"/>
      <c r="M859" s="18"/>
      <c r="N859" s="18"/>
      <c r="O859" s="18"/>
      <c r="P859" s="18"/>
      <c r="Q859" s="18"/>
      <c r="R859" s="18"/>
      <c r="S859" s="18"/>
      <c r="T859" s="18"/>
      <c r="U859" s="18"/>
      <c r="V859" s="18"/>
      <c r="W859" s="18"/>
      <c r="X859" s="18"/>
      <c r="Y859" s="18"/>
      <c r="Z859" s="18"/>
      <c r="AA859" s="18"/>
      <c r="AB859" s="18"/>
      <c r="AC859" s="18"/>
      <c r="AD859" s="18"/>
      <c r="AE859" s="18"/>
      <c r="AF859" s="18"/>
      <c r="AG859" s="18"/>
    </row>
    <row r="860" spans="1:33" ht="16.5" customHeight="1" x14ac:dyDescent="0.3">
      <c r="A860" s="18"/>
      <c r="B860" s="18"/>
      <c r="C860" s="191"/>
      <c r="D860" s="191"/>
      <c r="E860" s="18"/>
      <c r="F860" s="18"/>
      <c r="G860" s="18"/>
      <c r="H860" s="18"/>
      <c r="I860" s="18"/>
      <c r="J860" s="18"/>
      <c r="K860" s="18"/>
      <c r="L860" s="18"/>
      <c r="M860" s="18"/>
      <c r="N860" s="18"/>
      <c r="O860" s="18"/>
      <c r="P860" s="18"/>
      <c r="Q860" s="18"/>
      <c r="R860" s="18"/>
      <c r="S860" s="18"/>
      <c r="T860" s="18"/>
      <c r="U860" s="18"/>
      <c r="V860" s="18"/>
      <c r="W860" s="18"/>
      <c r="X860" s="18"/>
      <c r="Y860" s="18"/>
      <c r="Z860" s="18"/>
      <c r="AA860" s="18"/>
      <c r="AB860" s="18"/>
      <c r="AC860" s="18"/>
      <c r="AD860" s="18"/>
      <c r="AE860" s="18"/>
      <c r="AF860" s="18"/>
      <c r="AG860" s="18"/>
    </row>
    <row r="861" spans="1:33" ht="16.5" customHeight="1" x14ac:dyDescent="0.3">
      <c r="A861" s="18"/>
      <c r="B861" s="18"/>
      <c r="C861" s="191"/>
      <c r="D861" s="191"/>
      <c r="E861" s="18"/>
      <c r="F861" s="18"/>
      <c r="G861" s="18"/>
      <c r="H861" s="18"/>
      <c r="I861" s="18"/>
      <c r="J861" s="18"/>
      <c r="K861" s="18"/>
      <c r="L861" s="18"/>
      <c r="M861" s="18"/>
      <c r="N861" s="18"/>
      <c r="O861" s="18"/>
      <c r="P861" s="18"/>
      <c r="Q861" s="18"/>
      <c r="R861" s="18"/>
      <c r="S861" s="18"/>
      <c r="T861" s="18"/>
      <c r="U861" s="18"/>
      <c r="V861" s="18"/>
      <c r="W861" s="18"/>
      <c r="X861" s="18"/>
      <c r="Y861" s="18"/>
      <c r="Z861" s="18"/>
      <c r="AA861" s="18"/>
      <c r="AB861" s="18"/>
      <c r="AC861" s="18"/>
      <c r="AD861" s="18"/>
      <c r="AE861" s="18"/>
      <c r="AF861" s="18"/>
      <c r="AG861" s="18"/>
    </row>
    <row r="862" spans="1:33" ht="16.5" customHeight="1" x14ac:dyDescent="0.3">
      <c r="A862" s="18"/>
      <c r="B862" s="18"/>
      <c r="C862" s="191"/>
      <c r="D862" s="191"/>
      <c r="E862" s="18"/>
      <c r="F862" s="18"/>
      <c r="G862" s="18"/>
      <c r="H862" s="18"/>
      <c r="I862" s="18"/>
      <c r="J862" s="18"/>
      <c r="K862" s="18"/>
      <c r="L862" s="18"/>
      <c r="M862" s="18"/>
      <c r="N862" s="18"/>
      <c r="O862" s="18"/>
      <c r="P862" s="18"/>
      <c r="Q862" s="18"/>
      <c r="R862" s="18"/>
      <c r="S862" s="18"/>
      <c r="T862" s="18"/>
      <c r="U862" s="18"/>
      <c r="V862" s="18"/>
      <c r="W862" s="18"/>
      <c r="X862" s="18"/>
      <c r="Y862" s="18"/>
      <c r="Z862" s="18"/>
      <c r="AA862" s="18"/>
      <c r="AB862" s="18"/>
      <c r="AC862" s="18"/>
      <c r="AD862" s="18"/>
      <c r="AE862" s="18"/>
      <c r="AF862" s="18"/>
      <c r="AG862" s="18"/>
    </row>
    <row r="863" spans="1:33" ht="16.5" customHeight="1" x14ac:dyDescent="0.3">
      <c r="A863" s="18"/>
      <c r="B863" s="18"/>
      <c r="C863" s="191"/>
      <c r="D863" s="191"/>
      <c r="E863" s="18"/>
      <c r="F863" s="18"/>
      <c r="G863" s="18"/>
      <c r="H863" s="18"/>
      <c r="I863" s="18"/>
      <c r="J863" s="18"/>
      <c r="K863" s="18"/>
      <c r="L863" s="18"/>
      <c r="M863" s="18"/>
      <c r="N863" s="18"/>
      <c r="O863" s="18"/>
      <c r="P863" s="18"/>
      <c r="Q863" s="18"/>
      <c r="R863" s="18"/>
      <c r="S863" s="18"/>
      <c r="T863" s="18"/>
      <c r="U863" s="18"/>
      <c r="V863" s="18"/>
      <c r="W863" s="18"/>
      <c r="X863" s="18"/>
      <c r="Y863" s="18"/>
      <c r="Z863" s="18"/>
      <c r="AA863" s="18"/>
      <c r="AB863" s="18"/>
      <c r="AC863" s="18"/>
      <c r="AD863" s="18"/>
      <c r="AE863" s="18"/>
      <c r="AF863" s="18"/>
      <c r="AG863" s="18"/>
    </row>
    <row r="864" spans="1:33" ht="16.5" customHeight="1" x14ac:dyDescent="0.3">
      <c r="A864" s="18"/>
      <c r="B864" s="18"/>
      <c r="C864" s="191"/>
      <c r="D864" s="191"/>
      <c r="E864" s="18"/>
      <c r="F864" s="18"/>
      <c r="G864" s="18"/>
      <c r="H864" s="18"/>
      <c r="I864" s="18"/>
      <c r="J864" s="18"/>
      <c r="K864" s="18"/>
      <c r="L864" s="18"/>
      <c r="M864" s="18"/>
      <c r="N864" s="18"/>
      <c r="O864" s="18"/>
      <c r="P864" s="18"/>
      <c r="Q864" s="18"/>
      <c r="R864" s="18"/>
      <c r="S864" s="18"/>
      <c r="T864" s="18"/>
      <c r="U864" s="18"/>
      <c r="V864" s="18"/>
      <c r="W864" s="18"/>
      <c r="X864" s="18"/>
      <c r="Y864" s="18"/>
      <c r="Z864" s="18"/>
      <c r="AA864" s="18"/>
      <c r="AB864" s="18"/>
      <c r="AC864" s="18"/>
      <c r="AD864" s="18"/>
      <c r="AE864" s="18"/>
      <c r="AF864" s="18"/>
      <c r="AG864" s="18"/>
    </row>
    <row r="865" spans="1:33" ht="16.5" customHeight="1" x14ac:dyDescent="0.3">
      <c r="A865" s="18"/>
      <c r="B865" s="18"/>
      <c r="C865" s="191"/>
      <c r="D865" s="191"/>
      <c r="E865" s="18"/>
      <c r="F865" s="18"/>
      <c r="G865" s="18"/>
      <c r="H865" s="18"/>
      <c r="I865" s="18"/>
      <c r="J865" s="18"/>
      <c r="K865" s="18"/>
      <c r="L865" s="18"/>
      <c r="M865" s="18"/>
      <c r="N865" s="18"/>
      <c r="O865" s="18"/>
      <c r="P865" s="18"/>
      <c r="Q865" s="18"/>
      <c r="R865" s="18"/>
      <c r="S865" s="18"/>
      <c r="T865" s="18"/>
      <c r="U865" s="18"/>
      <c r="V865" s="18"/>
      <c r="W865" s="18"/>
      <c r="X865" s="18"/>
      <c r="Y865" s="18"/>
      <c r="Z865" s="18"/>
      <c r="AA865" s="18"/>
      <c r="AB865" s="18"/>
      <c r="AC865" s="18"/>
      <c r="AD865" s="18"/>
      <c r="AE865" s="18"/>
      <c r="AF865" s="18"/>
      <c r="AG865" s="18"/>
    </row>
    <row r="866" spans="1:33" ht="16.5" customHeight="1" x14ac:dyDescent="0.3">
      <c r="A866" s="18"/>
      <c r="B866" s="18"/>
      <c r="C866" s="191"/>
      <c r="D866" s="191"/>
      <c r="E866" s="18"/>
      <c r="F866" s="18"/>
      <c r="G866" s="18"/>
      <c r="H866" s="18"/>
      <c r="I866" s="18"/>
      <c r="J866" s="18"/>
      <c r="K866" s="18"/>
      <c r="L866" s="18"/>
      <c r="M866" s="18"/>
      <c r="N866" s="18"/>
      <c r="O866" s="18"/>
      <c r="P866" s="18"/>
      <c r="Q866" s="18"/>
      <c r="R866" s="18"/>
      <c r="S866" s="18"/>
      <c r="T866" s="18"/>
      <c r="U866" s="18"/>
      <c r="V866" s="18"/>
      <c r="W866" s="18"/>
      <c r="X866" s="18"/>
      <c r="Y866" s="18"/>
      <c r="Z866" s="18"/>
      <c r="AA866" s="18"/>
      <c r="AB866" s="18"/>
      <c r="AC866" s="18"/>
      <c r="AD866" s="18"/>
      <c r="AE866" s="18"/>
      <c r="AF866" s="18"/>
      <c r="AG866" s="18"/>
    </row>
    <row r="867" spans="1:33" ht="16.5" customHeight="1" x14ac:dyDescent="0.3">
      <c r="A867" s="18"/>
      <c r="B867" s="18"/>
      <c r="C867" s="191"/>
      <c r="D867" s="191"/>
      <c r="E867" s="18"/>
      <c r="F867" s="18"/>
      <c r="G867" s="18"/>
      <c r="H867" s="18"/>
      <c r="I867" s="18"/>
      <c r="J867" s="18"/>
      <c r="K867" s="18"/>
      <c r="L867" s="18"/>
      <c r="M867" s="18"/>
      <c r="N867" s="18"/>
      <c r="O867" s="18"/>
      <c r="P867" s="18"/>
      <c r="Q867" s="18"/>
      <c r="R867" s="18"/>
      <c r="S867" s="18"/>
      <c r="T867" s="18"/>
      <c r="U867" s="18"/>
      <c r="V867" s="18"/>
      <c r="W867" s="18"/>
      <c r="X867" s="18"/>
      <c r="Y867" s="18"/>
      <c r="Z867" s="18"/>
      <c r="AA867" s="18"/>
      <c r="AB867" s="18"/>
      <c r="AC867" s="18"/>
      <c r="AD867" s="18"/>
      <c r="AE867" s="18"/>
      <c r="AF867" s="18"/>
      <c r="AG867" s="18"/>
    </row>
    <row r="868" spans="1:33" ht="16.5" customHeight="1" x14ac:dyDescent="0.3">
      <c r="A868" s="18"/>
      <c r="B868" s="18"/>
      <c r="C868" s="191"/>
      <c r="D868" s="191"/>
      <c r="E868" s="18"/>
      <c r="F868" s="18"/>
      <c r="G868" s="18"/>
      <c r="H868" s="18"/>
      <c r="I868" s="18"/>
      <c r="J868" s="18"/>
      <c r="K868" s="18"/>
      <c r="L868" s="18"/>
      <c r="M868" s="18"/>
      <c r="N868" s="18"/>
      <c r="O868" s="18"/>
      <c r="P868" s="18"/>
      <c r="Q868" s="18"/>
      <c r="R868" s="18"/>
      <c r="S868" s="18"/>
      <c r="T868" s="18"/>
      <c r="U868" s="18"/>
      <c r="V868" s="18"/>
      <c r="W868" s="18"/>
      <c r="X868" s="18"/>
      <c r="Y868" s="18"/>
      <c r="Z868" s="18"/>
      <c r="AA868" s="18"/>
      <c r="AB868" s="18"/>
      <c r="AC868" s="18"/>
      <c r="AD868" s="18"/>
      <c r="AE868" s="18"/>
      <c r="AF868" s="18"/>
      <c r="AG868" s="18"/>
    </row>
    <row r="869" spans="1:33" ht="16.5" customHeight="1" x14ac:dyDescent="0.3">
      <c r="A869" s="18"/>
      <c r="B869" s="18"/>
      <c r="C869" s="191"/>
      <c r="D869" s="191"/>
      <c r="E869" s="18"/>
      <c r="F869" s="18"/>
      <c r="G869" s="18"/>
      <c r="H869" s="18"/>
      <c r="I869" s="18"/>
      <c r="J869" s="18"/>
      <c r="K869" s="18"/>
      <c r="L869" s="18"/>
      <c r="M869" s="18"/>
      <c r="N869" s="18"/>
      <c r="O869" s="18"/>
      <c r="P869" s="18"/>
      <c r="Q869" s="18"/>
      <c r="R869" s="18"/>
      <c r="S869" s="18"/>
      <c r="T869" s="18"/>
      <c r="U869" s="18"/>
      <c r="V869" s="18"/>
      <c r="W869" s="18"/>
      <c r="X869" s="18"/>
      <c r="Y869" s="18"/>
      <c r="Z869" s="18"/>
      <c r="AA869" s="18"/>
      <c r="AB869" s="18"/>
      <c r="AC869" s="18"/>
      <c r="AD869" s="18"/>
      <c r="AE869" s="18"/>
      <c r="AF869" s="18"/>
      <c r="AG869" s="18"/>
    </row>
    <row r="870" spans="1:33" ht="16.5" customHeight="1" x14ac:dyDescent="0.3">
      <c r="A870" s="18"/>
      <c r="B870" s="18"/>
      <c r="C870" s="191"/>
      <c r="D870" s="191"/>
      <c r="E870" s="18"/>
      <c r="F870" s="18"/>
      <c r="G870" s="18"/>
      <c r="H870" s="18"/>
      <c r="I870" s="18"/>
      <c r="J870" s="18"/>
      <c r="K870" s="18"/>
      <c r="L870" s="18"/>
      <c r="M870" s="18"/>
      <c r="N870" s="18"/>
      <c r="O870" s="18"/>
      <c r="P870" s="18"/>
      <c r="Q870" s="18"/>
      <c r="R870" s="18"/>
      <c r="S870" s="18"/>
      <c r="T870" s="18"/>
      <c r="U870" s="18"/>
      <c r="V870" s="18"/>
      <c r="W870" s="18"/>
      <c r="X870" s="18"/>
      <c r="Y870" s="18"/>
      <c r="Z870" s="18"/>
      <c r="AA870" s="18"/>
      <c r="AB870" s="18"/>
      <c r="AC870" s="18"/>
      <c r="AD870" s="18"/>
      <c r="AE870" s="18"/>
      <c r="AF870" s="18"/>
      <c r="AG870" s="18"/>
    </row>
    <row r="871" spans="1:33" ht="16.5" customHeight="1" x14ac:dyDescent="0.3">
      <c r="A871" s="18"/>
      <c r="B871" s="18"/>
      <c r="C871" s="191"/>
      <c r="D871" s="191"/>
      <c r="E871" s="18"/>
      <c r="F871" s="18"/>
      <c r="G871" s="18"/>
      <c r="H871" s="18"/>
      <c r="I871" s="18"/>
      <c r="J871" s="18"/>
      <c r="K871" s="18"/>
      <c r="L871" s="18"/>
      <c r="M871" s="18"/>
      <c r="N871" s="18"/>
      <c r="O871" s="18"/>
      <c r="P871" s="18"/>
      <c r="Q871" s="18"/>
      <c r="R871" s="18"/>
      <c r="S871" s="18"/>
      <c r="T871" s="18"/>
      <c r="U871" s="18"/>
      <c r="V871" s="18"/>
      <c r="W871" s="18"/>
      <c r="X871" s="18"/>
      <c r="Y871" s="18"/>
      <c r="Z871" s="18"/>
      <c r="AA871" s="18"/>
      <c r="AB871" s="18"/>
      <c r="AC871" s="18"/>
      <c r="AD871" s="18"/>
      <c r="AE871" s="18"/>
      <c r="AF871" s="18"/>
      <c r="AG871" s="18"/>
    </row>
    <row r="872" spans="1:33" ht="16.5" customHeight="1" x14ac:dyDescent="0.3">
      <c r="A872" s="18"/>
      <c r="B872" s="18"/>
      <c r="C872" s="191"/>
      <c r="D872" s="191"/>
      <c r="E872" s="18"/>
      <c r="F872" s="18"/>
      <c r="G872" s="18"/>
      <c r="H872" s="18"/>
      <c r="I872" s="18"/>
      <c r="J872" s="18"/>
      <c r="K872" s="18"/>
      <c r="L872" s="18"/>
      <c r="M872" s="18"/>
      <c r="N872" s="18"/>
      <c r="O872" s="18"/>
      <c r="P872" s="18"/>
      <c r="Q872" s="18"/>
      <c r="R872" s="18"/>
      <c r="S872" s="18"/>
      <c r="T872" s="18"/>
      <c r="U872" s="18"/>
      <c r="V872" s="18"/>
      <c r="W872" s="18"/>
      <c r="X872" s="18"/>
      <c r="Y872" s="18"/>
      <c r="Z872" s="18"/>
      <c r="AA872" s="18"/>
      <c r="AB872" s="18"/>
      <c r="AC872" s="18"/>
      <c r="AD872" s="18"/>
      <c r="AE872" s="18"/>
      <c r="AF872" s="18"/>
      <c r="AG872" s="18"/>
    </row>
    <row r="873" spans="1:33" ht="16.5" customHeight="1" x14ac:dyDescent="0.3">
      <c r="A873" s="18"/>
      <c r="B873" s="18"/>
      <c r="C873" s="191"/>
      <c r="D873" s="191"/>
      <c r="E873" s="18"/>
      <c r="F873" s="18"/>
      <c r="G873" s="18"/>
      <c r="H873" s="18"/>
      <c r="I873" s="18"/>
      <c r="J873" s="18"/>
      <c r="K873" s="18"/>
      <c r="L873" s="18"/>
      <c r="M873" s="18"/>
      <c r="N873" s="18"/>
      <c r="O873" s="18"/>
      <c r="P873" s="18"/>
      <c r="Q873" s="18"/>
      <c r="R873" s="18"/>
      <c r="S873" s="18"/>
      <c r="T873" s="18"/>
      <c r="U873" s="18"/>
      <c r="V873" s="18"/>
      <c r="W873" s="18"/>
      <c r="X873" s="18"/>
      <c r="Y873" s="18"/>
      <c r="Z873" s="18"/>
      <c r="AA873" s="18"/>
      <c r="AB873" s="18"/>
      <c r="AC873" s="18"/>
      <c r="AD873" s="18"/>
      <c r="AE873" s="18"/>
      <c r="AF873" s="18"/>
      <c r="AG873" s="18"/>
    </row>
    <row r="874" spans="1:33" ht="16.5" customHeight="1" x14ac:dyDescent="0.3">
      <c r="A874" s="18"/>
      <c r="B874" s="18"/>
      <c r="C874" s="191"/>
      <c r="D874" s="191"/>
      <c r="E874" s="18"/>
      <c r="F874" s="18"/>
      <c r="G874" s="18"/>
      <c r="H874" s="18"/>
      <c r="I874" s="18"/>
      <c r="J874" s="18"/>
      <c r="K874" s="18"/>
      <c r="L874" s="18"/>
      <c r="M874" s="18"/>
      <c r="N874" s="18"/>
      <c r="O874" s="18"/>
      <c r="P874" s="18"/>
      <c r="Q874" s="18"/>
      <c r="R874" s="18"/>
      <c r="S874" s="18"/>
      <c r="T874" s="18"/>
      <c r="U874" s="18"/>
      <c r="V874" s="18"/>
      <c r="W874" s="18"/>
      <c r="X874" s="18"/>
      <c r="Y874" s="18"/>
      <c r="Z874" s="18"/>
      <c r="AA874" s="18"/>
      <c r="AB874" s="18"/>
      <c r="AC874" s="18"/>
      <c r="AD874" s="18"/>
      <c r="AE874" s="18"/>
      <c r="AF874" s="18"/>
      <c r="AG874" s="18"/>
    </row>
    <row r="875" spans="1:33" ht="16.5" customHeight="1" x14ac:dyDescent="0.3">
      <c r="A875" s="18"/>
      <c r="B875" s="18"/>
      <c r="C875" s="191"/>
      <c r="D875" s="191"/>
      <c r="E875" s="18"/>
      <c r="F875" s="18"/>
      <c r="G875" s="18"/>
      <c r="H875" s="18"/>
      <c r="I875" s="18"/>
      <c r="J875" s="18"/>
      <c r="K875" s="18"/>
      <c r="L875" s="18"/>
      <c r="M875" s="18"/>
      <c r="N875" s="18"/>
      <c r="O875" s="18"/>
      <c r="P875" s="18"/>
      <c r="Q875" s="18"/>
      <c r="R875" s="18"/>
      <c r="S875" s="18"/>
      <c r="T875" s="18"/>
      <c r="U875" s="18"/>
      <c r="V875" s="18"/>
      <c r="W875" s="18"/>
      <c r="X875" s="18"/>
      <c r="Y875" s="18"/>
      <c r="Z875" s="18"/>
      <c r="AA875" s="18"/>
      <c r="AB875" s="18"/>
      <c r="AC875" s="18"/>
      <c r="AD875" s="18"/>
      <c r="AE875" s="18"/>
      <c r="AF875" s="18"/>
      <c r="AG875" s="18"/>
    </row>
    <row r="876" spans="1:33" ht="16.5" customHeight="1" x14ac:dyDescent="0.3">
      <c r="A876" s="18"/>
      <c r="B876" s="18"/>
      <c r="C876" s="191"/>
      <c r="D876" s="191"/>
      <c r="E876" s="18"/>
      <c r="F876" s="18"/>
      <c r="G876" s="18"/>
      <c r="H876" s="18"/>
      <c r="I876" s="18"/>
      <c r="J876" s="18"/>
      <c r="K876" s="18"/>
      <c r="L876" s="18"/>
      <c r="M876" s="18"/>
      <c r="N876" s="18"/>
      <c r="O876" s="18"/>
      <c r="P876" s="18"/>
      <c r="Q876" s="18"/>
      <c r="R876" s="18"/>
      <c r="S876" s="18"/>
      <c r="T876" s="18"/>
      <c r="U876" s="18"/>
      <c r="V876" s="18"/>
      <c r="W876" s="18"/>
      <c r="X876" s="18"/>
      <c r="Y876" s="18"/>
      <c r="Z876" s="18"/>
      <c r="AA876" s="18"/>
      <c r="AB876" s="18"/>
      <c r="AC876" s="18"/>
      <c r="AD876" s="18"/>
      <c r="AE876" s="18"/>
      <c r="AF876" s="18"/>
      <c r="AG876" s="18"/>
    </row>
    <row r="877" spans="1:33" ht="16.5" customHeight="1" x14ac:dyDescent="0.3">
      <c r="A877" s="18"/>
      <c r="B877" s="18"/>
      <c r="C877" s="191"/>
      <c r="D877" s="191"/>
      <c r="E877" s="18"/>
      <c r="F877" s="18"/>
      <c r="G877" s="18"/>
      <c r="H877" s="18"/>
      <c r="I877" s="18"/>
      <c r="J877" s="18"/>
      <c r="K877" s="18"/>
      <c r="L877" s="18"/>
      <c r="M877" s="18"/>
      <c r="N877" s="18"/>
      <c r="O877" s="18"/>
      <c r="P877" s="18"/>
      <c r="Q877" s="18"/>
      <c r="R877" s="18"/>
      <c r="S877" s="18"/>
      <c r="T877" s="18"/>
      <c r="U877" s="18"/>
      <c r="V877" s="18"/>
      <c r="W877" s="18"/>
      <c r="X877" s="18"/>
      <c r="Y877" s="18"/>
      <c r="Z877" s="18"/>
      <c r="AA877" s="18"/>
      <c r="AB877" s="18"/>
      <c r="AC877" s="18"/>
      <c r="AD877" s="18"/>
      <c r="AE877" s="18"/>
      <c r="AF877" s="18"/>
      <c r="AG877" s="18"/>
    </row>
    <row r="878" spans="1:33" ht="16.5" customHeight="1" x14ac:dyDescent="0.3">
      <c r="A878" s="18"/>
      <c r="B878" s="18"/>
      <c r="C878" s="191"/>
      <c r="D878" s="191"/>
      <c r="E878" s="18"/>
      <c r="F878" s="18"/>
      <c r="G878" s="18"/>
      <c r="H878" s="18"/>
      <c r="I878" s="18"/>
      <c r="J878" s="18"/>
      <c r="K878" s="18"/>
      <c r="L878" s="18"/>
      <c r="M878" s="18"/>
      <c r="N878" s="18"/>
      <c r="O878" s="18"/>
      <c r="P878" s="18"/>
      <c r="Q878" s="18"/>
      <c r="R878" s="18"/>
      <c r="S878" s="18"/>
      <c r="T878" s="18"/>
      <c r="U878" s="18"/>
      <c r="V878" s="18"/>
      <c r="W878" s="18"/>
      <c r="X878" s="18"/>
      <c r="Y878" s="18"/>
      <c r="Z878" s="18"/>
      <c r="AA878" s="18"/>
      <c r="AB878" s="18"/>
      <c r="AC878" s="18"/>
      <c r="AD878" s="18"/>
      <c r="AE878" s="18"/>
      <c r="AF878" s="18"/>
      <c r="AG878" s="18"/>
    </row>
    <row r="879" spans="1:33" ht="16.5" customHeight="1" x14ac:dyDescent="0.3">
      <c r="A879" s="18"/>
      <c r="B879" s="18"/>
      <c r="C879" s="191"/>
      <c r="D879" s="191"/>
      <c r="E879" s="18"/>
      <c r="F879" s="18"/>
      <c r="G879" s="18"/>
      <c r="H879" s="18"/>
      <c r="I879" s="18"/>
      <c r="J879" s="18"/>
      <c r="K879" s="18"/>
      <c r="L879" s="18"/>
      <c r="M879" s="18"/>
      <c r="N879" s="18"/>
      <c r="O879" s="18"/>
      <c r="P879" s="18"/>
      <c r="Q879" s="18"/>
      <c r="R879" s="18"/>
      <c r="S879" s="18"/>
      <c r="T879" s="18"/>
      <c r="U879" s="18"/>
      <c r="V879" s="18"/>
      <c r="W879" s="18"/>
      <c r="X879" s="18"/>
      <c r="Y879" s="18"/>
      <c r="Z879" s="18"/>
      <c r="AA879" s="18"/>
      <c r="AB879" s="18"/>
      <c r="AC879" s="18"/>
      <c r="AD879" s="18"/>
      <c r="AE879" s="18"/>
      <c r="AF879" s="18"/>
      <c r="AG879" s="18"/>
    </row>
    <row r="880" spans="1:33" ht="16.5" customHeight="1" x14ac:dyDescent="0.3">
      <c r="A880" s="18"/>
      <c r="B880" s="18"/>
      <c r="C880" s="191"/>
      <c r="D880" s="191"/>
      <c r="E880" s="18"/>
      <c r="F880" s="18"/>
      <c r="G880" s="18"/>
      <c r="H880" s="18"/>
      <c r="I880" s="18"/>
      <c r="J880" s="18"/>
      <c r="K880" s="18"/>
      <c r="L880" s="18"/>
      <c r="M880" s="18"/>
      <c r="N880" s="18"/>
      <c r="O880" s="18"/>
      <c r="P880" s="18"/>
      <c r="Q880" s="18"/>
      <c r="R880" s="18"/>
      <c r="S880" s="18"/>
      <c r="T880" s="18"/>
      <c r="U880" s="18"/>
      <c r="V880" s="18"/>
      <c r="W880" s="18"/>
      <c r="X880" s="18"/>
      <c r="Y880" s="18"/>
      <c r="Z880" s="18"/>
      <c r="AA880" s="18"/>
      <c r="AB880" s="18"/>
      <c r="AC880" s="18"/>
      <c r="AD880" s="18"/>
      <c r="AE880" s="18"/>
      <c r="AF880" s="18"/>
      <c r="AG880" s="18"/>
    </row>
    <row r="881" spans="1:33" ht="16.5" customHeight="1" x14ac:dyDescent="0.3">
      <c r="A881" s="18"/>
      <c r="B881" s="18"/>
      <c r="C881" s="191"/>
      <c r="D881" s="191"/>
      <c r="E881" s="18"/>
      <c r="F881" s="18"/>
      <c r="G881" s="18"/>
      <c r="H881" s="18"/>
      <c r="I881" s="18"/>
      <c r="J881" s="18"/>
      <c r="K881" s="18"/>
      <c r="L881" s="18"/>
      <c r="M881" s="18"/>
      <c r="N881" s="18"/>
      <c r="O881" s="18"/>
      <c r="P881" s="18"/>
      <c r="Q881" s="18"/>
      <c r="R881" s="18"/>
      <c r="S881" s="18"/>
      <c r="T881" s="18"/>
      <c r="U881" s="18"/>
      <c r="V881" s="18"/>
      <c r="W881" s="18"/>
      <c r="X881" s="18"/>
      <c r="Y881" s="18"/>
      <c r="Z881" s="18"/>
      <c r="AA881" s="18"/>
      <c r="AB881" s="18"/>
      <c r="AC881" s="18"/>
      <c r="AD881" s="18"/>
      <c r="AE881" s="18"/>
      <c r="AF881" s="18"/>
      <c r="AG881" s="18"/>
    </row>
    <row r="882" spans="1:33" ht="16.5" customHeight="1" x14ac:dyDescent="0.3">
      <c r="A882" s="18"/>
      <c r="B882" s="18"/>
      <c r="C882" s="191"/>
      <c r="D882" s="191"/>
      <c r="E882" s="18"/>
      <c r="F882" s="18"/>
      <c r="G882" s="18"/>
      <c r="H882" s="18"/>
      <c r="I882" s="18"/>
      <c r="J882" s="18"/>
      <c r="K882" s="18"/>
      <c r="L882" s="18"/>
      <c r="M882" s="18"/>
      <c r="N882" s="18"/>
      <c r="O882" s="18"/>
      <c r="P882" s="18"/>
      <c r="Q882" s="18"/>
      <c r="R882" s="18"/>
      <c r="S882" s="18"/>
      <c r="T882" s="18"/>
      <c r="U882" s="18"/>
      <c r="V882" s="18"/>
      <c r="W882" s="18"/>
      <c r="X882" s="18"/>
      <c r="Y882" s="18"/>
      <c r="Z882" s="18"/>
      <c r="AA882" s="18"/>
      <c r="AB882" s="18"/>
      <c r="AC882" s="18"/>
      <c r="AD882" s="18"/>
      <c r="AE882" s="18"/>
      <c r="AF882" s="18"/>
      <c r="AG882" s="18"/>
    </row>
    <row r="883" spans="1:33" ht="16.5" customHeight="1" x14ac:dyDescent="0.3">
      <c r="A883" s="18"/>
      <c r="B883" s="18"/>
      <c r="C883" s="191"/>
      <c r="D883" s="191"/>
      <c r="E883" s="18"/>
      <c r="F883" s="18"/>
      <c r="G883" s="18"/>
      <c r="H883" s="18"/>
      <c r="I883" s="18"/>
      <c r="J883" s="18"/>
      <c r="K883" s="18"/>
      <c r="L883" s="18"/>
      <c r="M883" s="18"/>
      <c r="N883" s="18"/>
      <c r="O883" s="18"/>
      <c r="P883" s="18"/>
      <c r="Q883" s="18"/>
      <c r="R883" s="18"/>
      <c r="S883" s="18"/>
      <c r="T883" s="18"/>
      <c r="U883" s="18"/>
      <c r="V883" s="18"/>
      <c r="W883" s="18"/>
      <c r="X883" s="18"/>
      <c r="Y883" s="18"/>
      <c r="Z883" s="18"/>
      <c r="AA883" s="18"/>
      <c r="AB883" s="18"/>
      <c r="AC883" s="18"/>
      <c r="AD883" s="18"/>
      <c r="AE883" s="18"/>
      <c r="AF883" s="18"/>
      <c r="AG883" s="18"/>
    </row>
    <row r="884" spans="1:33" ht="16.5" customHeight="1" x14ac:dyDescent="0.3">
      <c r="A884" s="18"/>
      <c r="B884" s="18"/>
      <c r="C884" s="191"/>
      <c r="D884" s="191"/>
      <c r="E884" s="18"/>
      <c r="F884" s="18"/>
      <c r="G884" s="18"/>
      <c r="H884" s="18"/>
      <c r="I884" s="18"/>
      <c r="J884" s="18"/>
      <c r="K884" s="18"/>
      <c r="L884" s="18"/>
      <c r="M884" s="18"/>
      <c r="N884" s="18"/>
      <c r="O884" s="18"/>
      <c r="P884" s="18"/>
      <c r="Q884" s="18"/>
      <c r="R884" s="18"/>
      <c r="S884" s="18"/>
      <c r="T884" s="18"/>
      <c r="U884" s="18"/>
      <c r="V884" s="18"/>
      <c r="W884" s="18"/>
      <c r="X884" s="18"/>
      <c r="Y884" s="18"/>
      <c r="Z884" s="18"/>
      <c r="AA884" s="18"/>
      <c r="AB884" s="18"/>
      <c r="AC884" s="18"/>
      <c r="AD884" s="18"/>
      <c r="AE884" s="18"/>
      <c r="AF884" s="18"/>
      <c r="AG884" s="18"/>
    </row>
    <row r="885" spans="1:33" ht="16.5" customHeight="1" x14ac:dyDescent="0.3">
      <c r="A885" s="18"/>
      <c r="B885" s="18"/>
      <c r="C885" s="191"/>
      <c r="D885" s="191"/>
      <c r="E885" s="18"/>
      <c r="F885" s="18"/>
      <c r="G885" s="18"/>
      <c r="H885" s="18"/>
      <c r="I885" s="18"/>
      <c r="J885" s="18"/>
      <c r="K885" s="18"/>
      <c r="L885" s="18"/>
      <c r="M885" s="18"/>
      <c r="N885" s="18"/>
      <c r="O885" s="18"/>
      <c r="P885" s="18"/>
      <c r="Q885" s="18"/>
      <c r="R885" s="18"/>
      <c r="S885" s="18"/>
      <c r="T885" s="18"/>
      <c r="U885" s="18"/>
      <c r="V885" s="18"/>
      <c r="W885" s="18"/>
      <c r="X885" s="18"/>
      <c r="Y885" s="18"/>
      <c r="Z885" s="18"/>
      <c r="AA885" s="18"/>
      <c r="AB885" s="18"/>
      <c r="AC885" s="18"/>
      <c r="AD885" s="18"/>
      <c r="AE885" s="18"/>
      <c r="AF885" s="18"/>
      <c r="AG885" s="18"/>
    </row>
    <row r="886" spans="1:33" ht="16.5" customHeight="1" x14ac:dyDescent="0.3">
      <c r="A886" s="18"/>
      <c r="B886" s="18"/>
      <c r="C886" s="191"/>
      <c r="D886" s="191"/>
      <c r="E886" s="18"/>
      <c r="F886" s="18"/>
      <c r="G886" s="18"/>
      <c r="H886" s="18"/>
      <c r="I886" s="18"/>
      <c r="J886" s="18"/>
      <c r="K886" s="18"/>
      <c r="L886" s="18"/>
      <c r="M886" s="18"/>
      <c r="N886" s="18"/>
      <c r="O886" s="18"/>
      <c r="P886" s="18"/>
      <c r="Q886" s="18"/>
      <c r="R886" s="18"/>
      <c r="S886" s="18"/>
      <c r="T886" s="18"/>
      <c r="U886" s="18"/>
      <c r="V886" s="18"/>
      <c r="W886" s="18"/>
      <c r="X886" s="18"/>
      <c r="Y886" s="18"/>
      <c r="Z886" s="18"/>
      <c r="AA886" s="18"/>
      <c r="AB886" s="18"/>
      <c r="AC886" s="18"/>
      <c r="AD886" s="18"/>
      <c r="AE886" s="18"/>
      <c r="AF886" s="18"/>
      <c r="AG886" s="18"/>
    </row>
    <row r="887" spans="1:33" ht="16.5" customHeight="1" x14ac:dyDescent="0.3">
      <c r="A887" s="18"/>
      <c r="B887" s="18"/>
      <c r="C887" s="191"/>
      <c r="D887" s="191"/>
      <c r="E887" s="18"/>
      <c r="F887" s="18"/>
      <c r="G887" s="18"/>
      <c r="H887" s="18"/>
      <c r="I887" s="18"/>
      <c r="J887" s="18"/>
      <c r="K887" s="18"/>
      <c r="L887" s="18"/>
      <c r="M887" s="18"/>
      <c r="N887" s="18"/>
      <c r="O887" s="18"/>
      <c r="P887" s="18"/>
      <c r="Q887" s="18"/>
      <c r="R887" s="18"/>
      <c r="S887" s="18"/>
      <c r="T887" s="18"/>
      <c r="U887" s="18"/>
      <c r="V887" s="18"/>
      <c r="W887" s="18"/>
      <c r="X887" s="18"/>
      <c r="Y887" s="18"/>
      <c r="Z887" s="18"/>
      <c r="AA887" s="18"/>
      <c r="AB887" s="18"/>
      <c r="AC887" s="18"/>
      <c r="AD887" s="18"/>
      <c r="AE887" s="18"/>
      <c r="AF887" s="18"/>
      <c r="AG887" s="18"/>
    </row>
    <row r="888" spans="1:33" ht="16.5" customHeight="1" x14ac:dyDescent="0.3">
      <c r="A888" s="18"/>
      <c r="B888" s="18"/>
      <c r="C888" s="191"/>
      <c r="D888" s="191"/>
      <c r="E888" s="18"/>
      <c r="F888" s="18"/>
      <c r="G888" s="18"/>
      <c r="H888" s="18"/>
      <c r="I888" s="18"/>
      <c r="J888" s="18"/>
      <c r="K888" s="18"/>
      <c r="L888" s="18"/>
      <c r="M888" s="18"/>
      <c r="N888" s="18"/>
      <c r="O888" s="18"/>
      <c r="P888" s="18"/>
      <c r="Q888" s="18"/>
      <c r="R888" s="18"/>
      <c r="S888" s="18"/>
      <c r="T888" s="18"/>
      <c r="U888" s="18"/>
      <c r="V888" s="18"/>
      <c r="W888" s="18"/>
      <c r="X888" s="18"/>
      <c r="Y888" s="18"/>
      <c r="Z888" s="18"/>
      <c r="AA888" s="18"/>
      <c r="AB888" s="18"/>
      <c r="AC888" s="18"/>
      <c r="AD888" s="18"/>
      <c r="AE888" s="18"/>
      <c r="AF888" s="18"/>
      <c r="AG888" s="18"/>
    </row>
    <row r="889" spans="1:33" ht="16.5" customHeight="1" x14ac:dyDescent="0.3">
      <c r="A889" s="18"/>
      <c r="B889" s="18"/>
      <c r="C889" s="191"/>
      <c r="D889" s="191"/>
      <c r="E889" s="18"/>
      <c r="F889" s="18"/>
      <c r="G889" s="18"/>
      <c r="H889" s="18"/>
      <c r="I889" s="18"/>
      <c r="J889" s="18"/>
      <c r="K889" s="18"/>
      <c r="L889" s="18"/>
      <c r="M889" s="18"/>
      <c r="N889" s="18"/>
      <c r="O889" s="18"/>
      <c r="P889" s="18"/>
      <c r="Q889" s="18"/>
      <c r="R889" s="18"/>
      <c r="S889" s="18"/>
      <c r="T889" s="18"/>
      <c r="U889" s="18"/>
      <c r="V889" s="18"/>
      <c r="W889" s="18"/>
      <c r="X889" s="18"/>
      <c r="Y889" s="18"/>
      <c r="Z889" s="18"/>
      <c r="AA889" s="18"/>
      <c r="AB889" s="18"/>
      <c r="AC889" s="18"/>
      <c r="AD889" s="18"/>
      <c r="AE889" s="18"/>
      <c r="AF889" s="18"/>
      <c r="AG889" s="18"/>
    </row>
    <row r="890" spans="1:33" ht="16.5" customHeight="1" x14ac:dyDescent="0.3">
      <c r="A890" s="18"/>
      <c r="B890" s="18"/>
      <c r="C890" s="191"/>
      <c r="D890" s="191"/>
      <c r="E890" s="18"/>
      <c r="F890" s="18"/>
      <c r="G890" s="18"/>
      <c r="H890" s="18"/>
      <c r="I890" s="18"/>
      <c r="J890" s="18"/>
      <c r="K890" s="18"/>
      <c r="L890" s="18"/>
      <c r="M890" s="18"/>
      <c r="N890" s="18"/>
      <c r="O890" s="18"/>
      <c r="P890" s="18"/>
      <c r="Q890" s="18"/>
      <c r="R890" s="18"/>
      <c r="S890" s="18"/>
      <c r="T890" s="18"/>
      <c r="U890" s="18"/>
      <c r="V890" s="18"/>
      <c r="W890" s="18"/>
      <c r="X890" s="18"/>
      <c r="Y890" s="18"/>
      <c r="Z890" s="18"/>
      <c r="AA890" s="18"/>
      <c r="AB890" s="18"/>
      <c r="AC890" s="18"/>
      <c r="AD890" s="18"/>
      <c r="AE890" s="18"/>
      <c r="AF890" s="18"/>
      <c r="AG890" s="18"/>
    </row>
    <row r="891" spans="1:33" ht="16.5" customHeight="1" x14ac:dyDescent="0.3">
      <c r="A891" s="18"/>
      <c r="B891" s="18"/>
      <c r="C891" s="191"/>
      <c r="D891" s="191"/>
      <c r="E891" s="18"/>
      <c r="F891" s="18"/>
      <c r="G891" s="18"/>
      <c r="H891" s="18"/>
      <c r="I891" s="18"/>
      <c r="J891" s="18"/>
      <c r="K891" s="18"/>
      <c r="L891" s="18"/>
      <c r="M891" s="18"/>
      <c r="N891" s="18"/>
      <c r="O891" s="18"/>
      <c r="P891" s="18"/>
      <c r="Q891" s="18"/>
      <c r="R891" s="18"/>
      <c r="S891" s="18"/>
      <c r="T891" s="18"/>
      <c r="U891" s="18"/>
      <c r="V891" s="18"/>
      <c r="W891" s="18"/>
      <c r="X891" s="18"/>
      <c r="Y891" s="18"/>
      <c r="Z891" s="18"/>
      <c r="AA891" s="18"/>
      <c r="AB891" s="18"/>
      <c r="AC891" s="18"/>
      <c r="AD891" s="18"/>
      <c r="AE891" s="18"/>
      <c r="AF891" s="18"/>
      <c r="AG891" s="18"/>
    </row>
    <row r="892" spans="1:33" ht="16.5" customHeight="1" x14ac:dyDescent="0.3">
      <c r="A892" s="18"/>
      <c r="B892" s="18"/>
      <c r="C892" s="191"/>
      <c r="D892" s="191"/>
      <c r="E892" s="18"/>
      <c r="F892" s="18"/>
      <c r="G892" s="18"/>
      <c r="H892" s="18"/>
      <c r="I892" s="18"/>
      <c r="J892" s="18"/>
      <c r="K892" s="18"/>
      <c r="L892" s="18"/>
      <c r="M892" s="18"/>
      <c r="N892" s="18"/>
      <c r="O892" s="18"/>
      <c r="P892" s="18"/>
      <c r="Q892" s="18"/>
      <c r="R892" s="18"/>
      <c r="S892" s="18"/>
      <c r="T892" s="18"/>
      <c r="U892" s="18"/>
      <c r="V892" s="18"/>
      <c r="W892" s="18"/>
      <c r="X892" s="18"/>
      <c r="Y892" s="18"/>
      <c r="Z892" s="18"/>
      <c r="AA892" s="18"/>
      <c r="AB892" s="18"/>
      <c r="AC892" s="18"/>
      <c r="AD892" s="18"/>
      <c r="AE892" s="18"/>
      <c r="AF892" s="18"/>
      <c r="AG892" s="18"/>
    </row>
    <row r="893" spans="1:33" ht="16.5" customHeight="1" x14ac:dyDescent="0.3">
      <c r="A893" s="18"/>
      <c r="B893" s="18"/>
      <c r="C893" s="191"/>
      <c r="D893" s="191"/>
      <c r="E893" s="18"/>
      <c r="F893" s="18"/>
      <c r="G893" s="18"/>
      <c r="H893" s="18"/>
      <c r="I893" s="18"/>
      <c r="J893" s="18"/>
      <c r="K893" s="18"/>
      <c r="L893" s="18"/>
      <c r="M893" s="18"/>
      <c r="N893" s="18"/>
      <c r="O893" s="18"/>
      <c r="P893" s="18"/>
      <c r="Q893" s="18"/>
      <c r="R893" s="18"/>
      <c r="S893" s="18"/>
      <c r="T893" s="18"/>
      <c r="U893" s="18"/>
      <c r="V893" s="18"/>
      <c r="W893" s="18"/>
      <c r="X893" s="18"/>
      <c r="Y893" s="18"/>
      <c r="Z893" s="18"/>
      <c r="AA893" s="18"/>
      <c r="AB893" s="18"/>
      <c r="AC893" s="18"/>
      <c r="AD893" s="18"/>
      <c r="AE893" s="18"/>
      <c r="AF893" s="18"/>
      <c r="AG893" s="18"/>
    </row>
    <row r="894" spans="1:33" ht="16.5" customHeight="1" x14ac:dyDescent="0.3">
      <c r="A894" s="18"/>
      <c r="B894" s="18"/>
      <c r="C894" s="191"/>
      <c r="D894" s="191"/>
      <c r="E894" s="18"/>
      <c r="F894" s="18"/>
      <c r="G894" s="18"/>
      <c r="H894" s="18"/>
      <c r="I894" s="18"/>
      <c r="J894" s="18"/>
      <c r="K894" s="18"/>
      <c r="L894" s="18"/>
      <c r="M894" s="18"/>
      <c r="N894" s="18"/>
      <c r="O894" s="18"/>
      <c r="P894" s="18"/>
      <c r="Q894" s="18"/>
      <c r="R894" s="18"/>
      <c r="S894" s="18"/>
      <c r="T894" s="18"/>
      <c r="U894" s="18"/>
      <c r="V894" s="18"/>
      <c r="W894" s="18"/>
      <c r="X894" s="18"/>
      <c r="Y894" s="18"/>
      <c r="Z894" s="18"/>
      <c r="AA894" s="18"/>
      <c r="AB894" s="18"/>
      <c r="AC894" s="18"/>
      <c r="AD894" s="18"/>
      <c r="AE894" s="18"/>
      <c r="AF894" s="18"/>
      <c r="AG894" s="18"/>
    </row>
    <row r="895" spans="1:33" ht="16.5" customHeight="1" x14ac:dyDescent="0.3">
      <c r="A895" s="18"/>
      <c r="B895" s="18"/>
      <c r="C895" s="191"/>
      <c r="D895" s="191"/>
      <c r="E895" s="18"/>
      <c r="F895" s="18"/>
      <c r="G895" s="18"/>
      <c r="H895" s="18"/>
      <c r="I895" s="18"/>
      <c r="J895" s="18"/>
      <c r="K895" s="18"/>
      <c r="L895" s="18"/>
      <c r="M895" s="18"/>
      <c r="N895" s="18"/>
      <c r="O895" s="18"/>
      <c r="P895" s="18"/>
      <c r="Q895" s="18"/>
      <c r="R895" s="18"/>
      <c r="S895" s="18"/>
      <c r="T895" s="18"/>
      <c r="U895" s="18"/>
      <c r="V895" s="18"/>
      <c r="W895" s="18"/>
      <c r="X895" s="18"/>
      <c r="Y895" s="18"/>
      <c r="Z895" s="18"/>
      <c r="AA895" s="18"/>
      <c r="AB895" s="18"/>
      <c r="AC895" s="18"/>
      <c r="AD895" s="18"/>
      <c r="AE895" s="18"/>
      <c r="AF895" s="18"/>
      <c r="AG895" s="18"/>
    </row>
    <row r="896" spans="1:33" ht="16.5" customHeight="1" x14ac:dyDescent="0.3">
      <c r="A896" s="18"/>
      <c r="B896" s="18"/>
      <c r="C896" s="191"/>
      <c r="D896" s="191"/>
      <c r="E896" s="18"/>
      <c r="F896" s="18"/>
      <c r="G896" s="18"/>
      <c r="H896" s="18"/>
      <c r="I896" s="18"/>
      <c r="J896" s="18"/>
      <c r="K896" s="18"/>
      <c r="L896" s="18"/>
      <c r="M896" s="18"/>
      <c r="N896" s="18"/>
      <c r="O896" s="18"/>
      <c r="P896" s="18"/>
      <c r="Q896" s="18"/>
      <c r="R896" s="18"/>
      <c r="S896" s="18"/>
      <c r="T896" s="18"/>
      <c r="U896" s="18"/>
      <c r="V896" s="18"/>
      <c r="W896" s="18"/>
      <c r="X896" s="18"/>
      <c r="Y896" s="18"/>
      <c r="Z896" s="18"/>
      <c r="AA896" s="18"/>
      <c r="AB896" s="18"/>
      <c r="AC896" s="18"/>
      <c r="AD896" s="18"/>
      <c r="AE896" s="18"/>
      <c r="AF896" s="18"/>
      <c r="AG896" s="18"/>
    </row>
    <row r="897" spans="1:33" ht="16.5" customHeight="1" x14ac:dyDescent="0.3">
      <c r="A897" s="18"/>
      <c r="B897" s="18"/>
      <c r="C897" s="191"/>
      <c r="D897" s="191"/>
      <c r="E897" s="18"/>
      <c r="F897" s="18"/>
      <c r="G897" s="18"/>
      <c r="H897" s="18"/>
      <c r="I897" s="18"/>
      <c r="J897" s="18"/>
      <c r="K897" s="18"/>
      <c r="L897" s="18"/>
      <c r="M897" s="18"/>
      <c r="N897" s="18"/>
      <c r="O897" s="18"/>
      <c r="P897" s="18"/>
      <c r="Q897" s="18"/>
      <c r="R897" s="18"/>
      <c r="S897" s="18"/>
      <c r="T897" s="18"/>
      <c r="U897" s="18"/>
      <c r="V897" s="18"/>
      <c r="W897" s="18"/>
      <c r="X897" s="18"/>
      <c r="Y897" s="18"/>
      <c r="Z897" s="18"/>
      <c r="AA897" s="18"/>
      <c r="AB897" s="18"/>
      <c r="AC897" s="18"/>
      <c r="AD897" s="18"/>
      <c r="AE897" s="18"/>
      <c r="AF897" s="18"/>
      <c r="AG897" s="18"/>
    </row>
    <row r="898" spans="1:33" ht="16.5" customHeight="1" x14ac:dyDescent="0.3">
      <c r="A898" s="18"/>
      <c r="B898" s="18"/>
      <c r="C898" s="191"/>
      <c r="D898" s="191"/>
      <c r="E898" s="18"/>
      <c r="F898" s="18"/>
      <c r="G898" s="18"/>
      <c r="H898" s="18"/>
      <c r="I898" s="18"/>
      <c r="J898" s="18"/>
      <c r="K898" s="18"/>
      <c r="L898" s="18"/>
      <c r="M898" s="18"/>
      <c r="N898" s="18"/>
      <c r="O898" s="18"/>
      <c r="P898" s="18"/>
      <c r="Q898" s="18"/>
      <c r="R898" s="18"/>
      <c r="S898" s="18"/>
      <c r="T898" s="18"/>
      <c r="U898" s="18"/>
      <c r="V898" s="18"/>
      <c r="W898" s="18"/>
      <c r="X898" s="18"/>
      <c r="Y898" s="18"/>
      <c r="Z898" s="18"/>
      <c r="AA898" s="18"/>
      <c r="AB898" s="18"/>
      <c r="AC898" s="18"/>
      <c r="AD898" s="18"/>
      <c r="AE898" s="18"/>
      <c r="AF898" s="18"/>
      <c r="AG898" s="18"/>
    </row>
    <row r="899" spans="1:33" ht="16.5" customHeight="1" x14ac:dyDescent="0.3">
      <c r="A899" s="18"/>
      <c r="B899" s="18"/>
      <c r="C899" s="191"/>
      <c r="D899" s="191"/>
      <c r="E899" s="18"/>
      <c r="F899" s="18"/>
      <c r="G899" s="18"/>
      <c r="H899" s="18"/>
      <c r="I899" s="18"/>
      <c r="J899" s="18"/>
      <c r="K899" s="18"/>
      <c r="L899" s="18"/>
      <c r="M899" s="18"/>
      <c r="N899" s="18"/>
      <c r="O899" s="18"/>
      <c r="P899" s="18"/>
      <c r="Q899" s="18"/>
      <c r="R899" s="18"/>
      <c r="S899" s="18"/>
      <c r="T899" s="18"/>
      <c r="U899" s="18"/>
      <c r="V899" s="18"/>
      <c r="W899" s="18"/>
      <c r="X899" s="18"/>
      <c r="Y899" s="18"/>
      <c r="Z899" s="18"/>
      <c r="AA899" s="18"/>
      <c r="AB899" s="18"/>
      <c r="AC899" s="18"/>
      <c r="AD899" s="18"/>
      <c r="AE899" s="18"/>
      <c r="AF899" s="18"/>
      <c r="AG899" s="18"/>
    </row>
    <row r="900" spans="1:33" ht="16.5" customHeight="1" x14ac:dyDescent="0.3">
      <c r="A900" s="18"/>
      <c r="B900" s="18"/>
      <c r="C900" s="191"/>
      <c r="D900" s="191"/>
      <c r="E900" s="18"/>
      <c r="F900" s="18"/>
      <c r="G900" s="18"/>
      <c r="H900" s="18"/>
      <c r="I900" s="18"/>
      <c r="J900" s="18"/>
      <c r="K900" s="18"/>
      <c r="L900" s="18"/>
      <c r="M900" s="18"/>
      <c r="N900" s="18"/>
      <c r="O900" s="18"/>
      <c r="P900" s="18"/>
      <c r="Q900" s="18"/>
      <c r="R900" s="18"/>
      <c r="S900" s="18"/>
      <c r="T900" s="18"/>
      <c r="U900" s="18"/>
      <c r="V900" s="18"/>
      <c r="W900" s="18"/>
      <c r="X900" s="18"/>
      <c r="Y900" s="18"/>
      <c r="Z900" s="18"/>
      <c r="AA900" s="18"/>
      <c r="AB900" s="18"/>
      <c r="AC900" s="18"/>
      <c r="AD900" s="18"/>
      <c r="AE900" s="18"/>
      <c r="AF900" s="18"/>
      <c r="AG900" s="18"/>
    </row>
    <row r="901" spans="1:33" ht="16.5" customHeight="1" x14ac:dyDescent="0.3">
      <c r="A901" s="18"/>
      <c r="B901" s="18"/>
      <c r="C901" s="191"/>
      <c r="D901" s="191"/>
      <c r="E901" s="18"/>
      <c r="F901" s="18"/>
      <c r="G901" s="18"/>
      <c r="H901" s="18"/>
      <c r="I901" s="18"/>
      <c r="J901" s="18"/>
      <c r="K901" s="18"/>
      <c r="L901" s="18"/>
      <c r="M901" s="18"/>
      <c r="N901" s="18"/>
      <c r="O901" s="18"/>
      <c r="P901" s="18"/>
      <c r="Q901" s="18"/>
      <c r="R901" s="18"/>
      <c r="S901" s="18"/>
      <c r="T901" s="18"/>
      <c r="U901" s="18"/>
      <c r="V901" s="18"/>
      <c r="W901" s="18"/>
      <c r="X901" s="18"/>
      <c r="Y901" s="18"/>
      <c r="Z901" s="18"/>
      <c r="AA901" s="18"/>
      <c r="AB901" s="18"/>
      <c r="AC901" s="18"/>
      <c r="AD901" s="18"/>
      <c r="AE901" s="18"/>
      <c r="AF901" s="18"/>
      <c r="AG901" s="18"/>
    </row>
    <row r="902" spans="1:33" ht="16.5" customHeight="1" x14ac:dyDescent="0.3">
      <c r="A902" s="18"/>
      <c r="B902" s="18"/>
      <c r="C902" s="191"/>
      <c r="D902" s="191"/>
      <c r="E902" s="18"/>
      <c r="F902" s="18"/>
      <c r="G902" s="18"/>
      <c r="H902" s="18"/>
      <c r="I902" s="18"/>
      <c r="J902" s="18"/>
      <c r="K902" s="18"/>
      <c r="L902" s="18"/>
      <c r="M902" s="18"/>
      <c r="N902" s="18"/>
      <c r="O902" s="18"/>
      <c r="P902" s="18"/>
      <c r="Q902" s="18"/>
      <c r="R902" s="18"/>
      <c r="S902" s="18"/>
      <c r="T902" s="18"/>
      <c r="U902" s="18"/>
      <c r="V902" s="18"/>
      <c r="W902" s="18"/>
      <c r="X902" s="18"/>
      <c r="Y902" s="18"/>
      <c r="Z902" s="18"/>
      <c r="AA902" s="18"/>
      <c r="AB902" s="18"/>
      <c r="AC902" s="18"/>
      <c r="AD902" s="18"/>
      <c r="AE902" s="18"/>
      <c r="AF902" s="18"/>
      <c r="AG902" s="18"/>
    </row>
    <row r="903" spans="1:33" ht="16.5" customHeight="1" x14ac:dyDescent="0.3">
      <c r="A903" s="18"/>
      <c r="B903" s="18"/>
      <c r="C903" s="191"/>
      <c r="D903" s="191"/>
      <c r="E903" s="18"/>
      <c r="F903" s="18"/>
      <c r="G903" s="18"/>
      <c r="H903" s="18"/>
      <c r="I903" s="18"/>
      <c r="J903" s="18"/>
      <c r="K903" s="18"/>
      <c r="L903" s="18"/>
      <c r="M903" s="18"/>
      <c r="N903" s="18"/>
      <c r="O903" s="18"/>
      <c r="P903" s="18"/>
      <c r="Q903" s="18"/>
      <c r="R903" s="18"/>
      <c r="S903" s="18"/>
      <c r="T903" s="18"/>
      <c r="U903" s="18"/>
      <c r="V903" s="18"/>
      <c r="W903" s="18"/>
      <c r="X903" s="18"/>
      <c r="Y903" s="18"/>
      <c r="Z903" s="18"/>
      <c r="AA903" s="18"/>
      <c r="AB903" s="18"/>
      <c r="AC903" s="18"/>
      <c r="AD903" s="18"/>
      <c r="AE903" s="18"/>
      <c r="AF903" s="18"/>
      <c r="AG903" s="18"/>
    </row>
    <row r="904" spans="1:33" ht="16.5" customHeight="1" x14ac:dyDescent="0.3">
      <c r="A904" s="18"/>
      <c r="B904" s="18"/>
      <c r="C904" s="191"/>
      <c r="D904" s="191"/>
      <c r="E904" s="18"/>
      <c r="F904" s="18"/>
      <c r="G904" s="18"/>
      <c r="H904" s="18"/>
      <c r="I904" s="18"/>
      <c r="J904" s="18"/>
      <c r="K904" s="18"/>
      <c r="L904" s="18"/>
      <c r="M904" s="18"/>
      <c r="N904" s="18"/>
      <c r="O904" s="18"/>
      <c r="P904" s="18"/>
      <c r="Q904" s="18"/>
      <c r="R904" s="18"/>
      <c r="S904" s="18"/>
      <c r="T904" s="18"/>
      <c r="U904" s="18"/>
      <c r="V904" s="18"/>
      <c r="W904" s="18"/>
      <c r="X904" s="18"/>
      <c r="Y904" s="18"/>
      <c r="Z904" s="18"/>
      <c r="AA904" s="18"/>
      <c r="AB904" s="18"/>
      <c r="AC904" s="18"/>
      <c r="AD904" s="18"/>
      <c r="AE904" s="18"/>
      <c r="AF904" s="18"/>
      <c r="AG904" s="18"/>
    </row>
    <row r="905" spans="1:33" ht="16.5" customHeight="1" x14ac:dyDescent="0.3">
      <c r="A905" s="18"/>
      <c r="B905" s="18"/>
      <c r="C905" s="191"/>
      <c r="D905" s="191"/>
      <c r="E905" s="18"/>
      <c r="F905" s="18"/>
      <c r="G905" s="18"/>
      <c r="H905" s="18"/>
      <c r="I905" s="18"/>
      <c r="J905" s="18"/>
      <c r="K905" s="18"/>
      <c r="L905" s="18"/>
      <c r="M905" s="18"/>
      <c r="N905" s="18"/>
      <c r="O905" s="18"/>
      <c r="P905" s="18"/>
      <c r="Q905" s="18"/>
      <c r="R905" s="18"/>
      <c r="S905" s="18"/>
      <c r="T905" s="18"/>
      <c r="U905" s="18"/>
      <c r="V905" s="18"/>
      <c r="W905" s="18"/>
      <c r="X905" s="18"/>
      <c r="Y905" s="18"/>
      <c r="Z905" s="18"/>
      <c r="AA905" s="18"/>
      <c r="AB905" s="18"/>
      <c r="AC905" s="18"/>
      <c r="AD905" s="18"/>
      <c r="AE905" s="18"/>
      <c r="AF905" s="18"/>
      <c r="AG905" s="18"/>
    </row>
    <row r="906" spans="1:33" ht="16.5" customHeight="1" x14ac:dyDescent="0.3">
      <c r="A906" s="18"/>
      <c r="B906" s="18"/>
      <c r="C906" s="191"/>
      <c r="D906" s="191"/>
      <c r="E906" s="18"/>
      <c r="F906" s="18"/>
      <c r="G906" s="18"/>
      <c r="H906" s="18"/>
      <c r="I906" s="18"/>
      <c r="J906" s="18"/>
      <c r="K906" s="18"/>
      <c r="L906" s="18"/>
      <c r="M906" s="18"/>
      <c r="N906" s="18"/>
      <c r="O906" s="18"/>
      <c r="P906" s="18"/>
      <c r="Q906" s="18"/>
      <c r="R906" s="18"/>
      <c r="S906" s="18"/>
      <c r="T906" s="18"/>
      <c r="U906" s="18"/>
      <c r="V906" s="18"/>
      <c r="W906" s="18"/>
      <c r="X906" s="18"/>
      <c r="Y906" s="18"/>
      <c r="Z906" s="18"/>
      <c r="AA906" s="18"/>
      <c r="AB906" s="18"/>
      <c r="AC906" s="18"/>
      <c r="AD906" s="18"/>
      <c r="AE906" s="18"/>
      <c r="AF906" s="18"/>
      <c r="AG906" s="18"/>
    </row>
    <row r="907" spans="1:33" ht="16.5" customHeight="1" x14ac:dyDescent="0.3">
      <c r="A907" s="18"/>
      <c r="B907" s="18"/>
      <c r="C907" s="191"/>
      <c r="D907" s="191"/>
      <c r="E907" s="18"/>
      <c r="F907" s="18"/>
      <c r="G907" s="18"/>
      <c r="H907" s="18"/>
      <c r="I907" s="18"/>
      <c r="J907" s="18"/>
      <c r="K907" s="18"/>
      <c r="L907" s="18"/>
      <c r="M907" s="18"/>
      <c r="N907" s="18"/>
      <c r="O907" s="18"/>
      <c r="P907" s="18"/>
      <c r="Q907" s="18"/>
      <c r="R907" s="18"/>
      <c r="S907" s="18"/>
      <c r="T907" s="18"/>
      <c r="U907" s="18"/>
      <c r="V907" s="18"/>
      <c r="W907" s="18"/>
      <c r="X907" s="18"/>
      <c r="Y907" s="18"/>
      <c r="Z907" s="18"/>
      <c r="AA907" s="18"/>
      <c r="AB907" s="18"/>
      <c r="AC907" s="18"/>
      <c r="AD907" s="18"/>
      <c r="AE907" s="18"/>
      <c r="AF907" s="18"/>
      <c r="AG907" s="18"/>
    </row>
    <row r="908" spans="1:33" ht="16.5" customHeight="1" x14ac:dyDescent="0.3">
      <c r="A908" s="18"/>
      <c r="B908" s="18"/>
      <c r="C908" s="191"/>
      <c r="D908" s="191"/>
      <c r="E908" s="18"/>
      <c r="F908" s="18"/>
      <c r="G908" s="18"/>
      <c r="H908" s="18"/>
      <c r="I908" s="18"/>
      <c r="J908" s="18"/>
      <c r="K908" s="18"/>
      <c r="L908" s="18"/>
      <c r="M908" s="18"/>
      <c r="N908" s="18"/>
      <c r="O908" s="18"/>
      <c r="P908" s="18"/>
      <c r="Q908" s="18"/>
      <c r="R908" s="18"/>
      <c r="S908" s="18"/>
      <c r="T908" s="18"/>
      <c r="U908" s="18"/>
      <c r="V908" s="18"/>
      <c r="W908" s="18"/>
      <c r="X908" s="18"/>
      <c r="Y908" s="18"/>
      <c r="Z908" s="18"/>
      <c r="AA908" s="18"/>
      <c r="AB908" s="18"/>
      <c r="AC908" s="18"/>
      <c r="AD908" s="18"/>
      <c r="AE908" s="18"/>
      <c r="AF908" s="18"/>
      <c r="AG908" s="18"/>
    </row>
    <row r="909" spans="1:33" ht="16.5" customHeight="1" x14ac:dyDescent="0.3">
      <c r="A909" s="18"/>
      <c r="B909" s="18"/>
      <c r="C909" s="191"/>
      <c r="D909" s="191"/>
      <c r="E909" s="18"/>
      <c r="F909" s="18"/>
      <c r="G909" s="18"/>
      <c r="H909" s="18"/>
      <c r="I909" s="18"/>
      <c r="J909" s="18"/>
      <c r="K909" s="18"/>
      <c r="L909" s="18"/>
      <c r="M909" s="18"/>
      <c r="N909" s="18"/>
      <c r="O909" s="18"/>
      <c r="P909" s="18"/>
      <c r="Q909" s="18"/>
      <c r="R909" s="18"/>
      <c r="S909" s="18"/>
      <c r="T909" s="18"/>
      <c r="U909" s="18"/>
      <c r="V909" s="18"/>
      <c r="W909" s="18"/>
      <c r="X909" s="18"/>
      <c r="Y909" s="18"/>
      <c r="Z909" s="18"/>
      <c r="AA909" s="18"/>
      <c r="AB909" s="18"/>
      <c r="AC909" s="18"/>
      <c r="AD909" s="18"/>
      <c r="AE909" s="18"/>
      <c r="AF909" s="18"/>
      <c r="AG909" s="18"/>
    </row>
    <row r="910" spans="1:33" ht="16.5" customHeight="1" x14ac:dyDescent="0.3">
      <c r="A910" s="18"/>
      <c r="B910" s="18"/>
      <c r="C910" s="191"/>
      <c r="D910" s="191"/>
      <c r="E910" s="18"/>
      <c r="F910" s="18"/>
      <c r="G910" s="18"/>
      <c r="H910" s="18"/>
      <c r="I910" s="18"/>
      <c r="J910" s="18"/>
      <c r="K910" s="18"/>
      <c r="L910" s="18"/>
      <c r="M910" s="18"/>
      <c r="N910" s="18"/>
      <c r="O910" s="18"/>
      <c r="P910" s="18"/>
      <c r="Q910" s="18"/>
      <c r="R910" s="18"/>
      <c r="S910" s="18"/>
      <c r="T910" s="18"/>
      <c r="U910" s="18"/>
      <c r="V910" s="18"/>
      <c r="W910" s="18"/>
      <c r="X910" s="18"/>
      <c r="Y910" s="18"/>
      <c r="Z910" s="18"/>
      <c r="AA910" s="18"/>
      <c r="AB910" s="18"/>
      <c r="AC910" s="18"/>
      <c r="AD910" s="18"/>
      <c r="AE910" s="18"/>
      <c r="AF910" s="18"/>
      <c r="AG910" s="18"/>
    </row>
    <row r="911" spans="1:33" ht="16.5" customHeight="1" x14ac:dyDescent="0.3">
      <c r="A911" s="18"/>
      <c r="B911" s="18"/>
      <c r="C911" s="191"/>
      <c r="D911" s="191"/>
      <c r="E911" s="18"/>
      <c r="F911" s="18"/>
      <c r="G911" s="18"/>
      <c r="H911" s="18"/>
      <c r="I911" s="18"/>
      <c r="J911" s="18"/>
      <c r="K911" s="18"/>
      <c r="L911" s="18"/>
      <c r="M911" s="18"/>
      <c r="N911" s="18"/>
      <c r="O911" s="18"/>
      <c r="P911" s="18"/>
      <c r="Q911" s="18"/>
      <c r="R911" s="18"/>
      <c r="S911" s="18"/>
      <c r="T911" s="18"/>
      <c r="U911" s="18"/>
      <c r="V911" s="18"/>
      <c r="W911" s="18"/>
      <c r="X911" s="18"/>
      <c r="Y911" s="18"/>
      <c r="Z911" s="18"/>
      <c r="AA911" s="18"/>
      <c r="AB911" s="18"/>
      <c r="AC911" s="18"/>
      <c r="AD911" s="18"/>
      <c r="AE911" s="18"/>
      <c r="AF911" s="18"/>
      <c r="AG911" s="18"/>
    </row>
    <row r="912" spans="1:33" ht="16.5" customHeight="1" x14ac:dyDescent="0.3">
      <c r="A912" s="18"/>
      <c r="B912" s="18"/>
      <c r="C912" s="191"/>
      <c r="D912" s="191"/>
      <c r="E912" s="18"/>
      <c r="F912" s="18"/>
      <c r="G912" s="18"/>
      <c r="H912" s="18"/>
      <c r="I912" s="18"/>
      <c r="J912" s="18"/>
      <c r="K912" s="18"/>
      <c r="L912" s="18"/>
      <c r="M912" s="18"/>
      <c r="N912" s="18"/>
      <c r="O912" s="18"/>
      <c r="P912" s="18"/>
      <c r="Q912" s="18"/>
      <c r="R912" s="18"/>
      <c r="S912" s="18"/>
      <c r="T912" s="18"/>
      <c r="U912" s="18"/>
      <c r="V912" s="18"/>
      <c r="W912" s="18"/>
      <c r="X912" s="18"/>
      <c r="Y912" s="18"/>
      <c r="Z912" s="18"/>
      <c r="AA912" s="18"/>
      <c r="AB912" s="18"/>
      <c r="AC912" s="18"/>
      <c r="AD912" s="18"/>
      <c r="AE912" s="18"/>
      <c r="AF912" s="18"/>
      <c r="AG912" s="18"/>
    </row>
    <row r="913" spans="1:33" ht="16.5" customHeight="1" x14ac:dyDescent="0.3">
      <c r="A913" s="18"/>
      <c r="B913" s="18"/>
      <c r="C913" s="191"/>
      <c r="D913" s="191"/>
      <c r="E913" s="18"/>
      <c r="F913" s="18"/>
      <c r="G913" s="18"/>
      <c r="H913" s="18"/>
      <c r="I913" s="18"/>
      <c r="J913" s="18"/>
      <c r="K913" s="18"/>
      <c r="L913" s="18"/>
      <c r="M913" s="18"/>
      <c r="N913" s="18"/>
      <c r="O913" s="18"/>
      <c r="P913" s="18"/>
      <c r="Q913" s="18"/>
      <c r="R913" s="18"/>
      <c r="S913" s="18"/>
      <c r="T913" s="18"/>
      <c r="U913" s="18"/>
      <c r="V913" s="18"/>
      <c r="W913" s="18"/>
      <c r="X913" s="18"/>
      <c r="Y913" s="18"/>
      <c r="Z913" s="18"/>
      <c r="AA913" s="18"/>
      <c r="AB913" s="18"/>
      <c r="AC913" s="18"/>
      <c r="AD913" s="18"/>
      <c r="AE913" s="18"/>
      <c r="AF913" s="18"/>
      <c r="AG913" s="18"/>
    </row>
    <row r="914" spans="1:33" ht="16.5" customHeight="1" x14ac:dyDescent="0.3">
      <c r="A914" s="18"/>
      <c r="B914" s="18"/>
      <c r="C914" s="191"/>
      <c r="D914" s="191"/>
      <c r="E914" s="18"/>
      <c r="F914" s="18"/>
      <c r="G914" s="18"/>
      <c r="H914" s="18"/>
      <c r="I914" s="18"/>
      <c r="J914" s="18"/>
      <c r="K914" s="18"/>
      <c r="L914" s="18"/>
      <c r="M914" s="18"/>
      <c r="N914" s="18"/>
      <c r="O914" s="18"/>
      <c r="P914" s="18"/>
      <c r="Q914" s="18"/>
      <c r="R914" s="18"/>
      <c r="S914" s="18"/>
      <c r="T914" s="18"/>
      <c r="U914" s="18"/>
      <c r="V914" s="18"/>
      <c r="W914" s="18"/>
      <c r="X914" s="18"/>
      <c r="Y914" s="18"/>
      <c r="Z914" s="18"/>
      <c r="AA914" s="18"/>
      <c r="AB914" s="18"/>
      <c r="AC914" s="18"/>
      <c r="AD914" s="18"/>
      <c r="AE914" s="18"/>
      <c r="AF914" s="18"/>
      <c r="AG914" s="18"/>
    </row>
    <row r="915" spans="1:33" ht="16.5" customHeight="1" x14ac:dyDescent="0.3">
      <c r="A915" s="18"/>
      <c r="B915" s="18"/>
      <c r="C915" s="191"/>
      <c r="D915" s="191"/>
      <c r="E915" s="18"/>
      <c r="F915" s="18"/>
      <c r="G915" s="18"/>
      <c r="H915" s="18"/>
      <c r="I915" s="18"/>
      <c r="J915" s="18"/>
      <c r="K915" s="18"/>
      <c r="L915" s="18"/>
      <c r="M915" s="18"/>
      <c r="N915" s="18"/>
      <c r="O915" s="18"/>
      <c r="P915" s="18"/>
      <c r="Q915" s="18"/>
      <c r="R915" s="18"/>
      <c r="S915" s="18"/>
      <c r="T915" s="18"/>
      <c r="U915" s="18"/>
      <c r="V915" s="18"/>
      <c r="W915" s="18"/>
      <c r="X915" s="18"/>
      <c r="Y915" s="18"/>
      <c r="Z915" s="18"/>
      <c r="AA915" s="18"/>
      <c r="AB915" s="18"/>
      <c r="AC915" s="18"/>
      <c r="AD915" s="18"/>
      <c r="AE915" s="18"/>
      <c r="AF915" s="18"/>
      <c r="AG915" s="18"/>
    </row>
    <row r="916" spans="1:33" ht="16.5" customHeight="1" x14ac:dyDescent="0.3">
      <c r="A916" s="18"/>
      <c r="B916" s="18"/>
      <c r="C916" s="191"/>
      <c r="D916" s="191"/>
      <c r="E916" s="18"/>
      <c r="F916" s="18"/>
      <c r="G916" s="18"/>
      <c r="H916" s="18"/>
      <c r="I916" s="18"/>
      <c r="J916" s="18"/>
      <c r="K916" s="18"/>
      <c r="L916" s="18"/>
      <c r="M916" s="18"/>
      <c r="N916" s="18"/>
      <c r="O916" s="18"/>
      <c r="P916" s="18"/>
      <c r="Q916" s="18"/>
      <c r="R916" s="18"/>
      <c r="S916" s="18"/>
      <c r="T916" s="18"/>
      <c r="U916" s="18"/>
      <c r="V916" s="18"/>
      <c r="W916" s="18"/>
      <c r="X916" s="18"/>
      <c r="Y916" s="18"/>
      <c r="Z916" s="18"/>
      <c r="AA916" s="18"/>
      <c r="AB916" s="18"/>
      <c r="AC916" s="18"/>
      <c r="AD916" s="18"/>
      <c r="AE916" s="18"/>
      <c r="AF916" s="18"/>
      <c r="AG916" s="18"/>
    </row>
    <row r="917" spans="1:33" ht="16.5" customHeight="1" x14ac:dyDescent="0.3">
      <c r="A917" s="18"/>
      <c r="B917" s="18"/>
      <c r="C917" s="191"/>
      <c r="D917" s="191"/>
      <c r="E917" s="18"/>
      <c r="F917" s="18"/>
      <c r="G917" s="18"/>
      <c r="H917" s="18"/>
      <c r="I917" s="18"/>
      <c r="J917" s="18"/>
      <c r="K917" s="18"/>
      <c r="L917" s="18"/>
      <c r="M917" s="18"/>
      <c r="N917" s="18"/>
      <c r="O917" s="18"/>
      <c r="P917" s="18"/>
      <c r="Q917" s="18"/>
      <c r="R917" s="18"/>
      <c r="S917" s="18"/>
      <c r="T917" s="18"/>
      <c r="U917" s="18"/>
      <c r="V917" s="18"/>
      <c r="W917" s="18"/>
      <c r="X917" s="18"/>
      <c r="Y917" s="18"/>
      <c r="Z917" s="18"/>
      <c r="AA917" s="18"/>
      <c r="AB917" s="18"/>
      <c r="AC917" s="18"/>
      <c r="AD917" s="18"/>
      <c r="AE917" s="18"/>
      <c r="AF917" s="18"/>
      <c r="AG917" s="18"/>
    </row>
    <row r="918" spans="1:33" ht="16.5" customHeight="1" x14ac:dyDescent="0.3">
      <c r="A918" s="18"/>
      <c r="B918" s="18"/>
      <c r="C918" s="191"/>
      <c r="D918" s="191"/>
      <c r="E918" s="18"/>
      <c r="F918" s="18"/>
      <c r="G918" s="18"/>
      <c r="H918" s="18"/>
      <c r="I918" s="18"/>
      <c r="J918" s="18"/>
      <c r="K918" s="18"/>
      <c r="L918" s="18"/>
      <c r="M918" s="18"/>
      <c r="N918" s="18"/>
      <c r="O918" s="18"/>
      <c r="P918" s="18"/>
      <c r="Q918" s="18"/>
      <c r="R918" s="18"/>
      <c r="S918" s="18"/>
      <c r="T918" s="18"/>
      <c r="U918" s="18"/>
      <c r="V918" s="18"/>
      <c r="W918" s="18"/>
      <c r="X918" s="18"/>
      <c r="Y918" s="18"/>
      <c r="Z918" s="18"/>
      <c r="AA918" s="18"/>
      <c r="AB918" s="18"/>
      <c r="AC918" s="18"/>
      <c r="AD918" s="18"/>
      <c r="AE918" s="18"/>
      <c r="AF918" s="18"/>
      <c r="AG918" s="18"/>
    </row>
    <row r="919" spans="1:33" ht="16.5" customHeight="1" x14ac:dyDescent="0.3">
      <c r="A919" s="18"/>
      <c r="B919" s="18"/>
      <c r="C919" s="191"/>
      <c r="D919" s="191"/>
      <c r="E919" s="18"/>
      <c r="F919" s="18"/>
      <c r="G919" s="18"/>
      <c r="H919" s="18"/>
      <c r="I919" s="18"/>
      <c r="J919" s="18"/>
      <c r="K919" s="18"/>
      <c r="L919" s="18"/>
      <c r="M919" s="18"/>
      <c r="N919" s="18"/>
      <c r="O919" s="18"/>
      <c r="P919" s="18"/>
      <c r="Q919" s="18"/>
      <c r="R919" s="18"/>
      <c r="S919" s="18"/>
      <c r="T919" s="18"/>
      <c r="U919" s="18"/>
      <c r="V919" s="18"/>
      <c r="W919" s="18"/>
      <c r="X919" s="18"/>
      <c r="Y919" s="18"/>
      <c r="Z919" s="18"/>
      <c r="AA919" s="18"/>
      <c r="AB919" s="18"/>
      <c r="AC919" s="18"/>
      <c r="AD919" s="18"/>
      <c r="AE919" s="18"/>
      <c r="AF919" s="18"/>
      <c r="AG919" s="18"/>
    </row>
    <row r="920" spans="1:33" ht="16.5" customHeight="1" x14ac:dyDescent="0.3">
      <c r="A920" s="18"/>
      <c r="B920" s="18"/>
      <c r="C920" s="191"/>
      <c r="D920" s="191"/>
      <c r="E920" s="18"/>
      <c r="F920" s="18"/>
      <c r="G920" s="18"/>
      <c r="H920" s="18"/>
      <c r="I920" s="18"/>
      <c r="J920" s="18"/>
      <c r="K920" s="18"/>
      <c r="L920" s="18"/>
      <c r="M920" s="18"/>
      <c r="N920" s="18"/>
      <c r="O920" s="18"/>
      <c r="P920" s="18"/>
      <c r="Q920" s="18"/>
      <c r="R920" s="18"/>
      <c r="S920" s="18"/>
      <c r="T920" s="18"/>
      <c r="U920" s="18"/>
      <c r="V920" s="18"/>
      <c r="W920" s="18"/>
      <c r="X920" s="18"/>
      <c r="Y920" s="18"/>
      <c r="Z920" s="18"/>
      <c r="AA920" s="18"/>
      <c r="AB920" s="18"/>
      <c r="AC920" s="18"/>
      <c r="AD920" s="18"/>
      <c r="AE920" s="18"/>
      <c r="AF920" s="18"/>
      <c r="AG920" s="18"/>
    </row>
    <row r="921" spans="1:33" ht="16.5" customHeight="1" x14ac:dyDescent="0.3">
      <c r="A921" s="18"/>
      <c r="B921" s="18"/>
      <c r="C921" s="191"/>
      <c r="D921" s="191"/>
      <c r="E921" s="18"/>
      <c r="F921" s="18"/>
      <c r="G921" s="18"/>
      <c r="H921" s="18"/>
      <c r="I921" s="18"/>
      <c r="J921" s="18"/>
      <c r="K921" s="18"/>
      <c r="L921" s="18"/>
      <c r="M921" s="18"/>
      <c r="N921" s="18"/>
      <c r="O921" s="18"/>
      <c r="P921" s="18"/>
      <c r="Q921" s="18"/>
      <c r="R921" s="18"/>
      <c r="S921" s="18"/>
      <c r="T921" s="18"/>
      <c r="U921" s="18"/>
      <c r="V921" s="18"/>
      <c r="W921" s="18"/>
      <c r="X921" s="18"/>
      <c r="Y921" s="18"/>
      <c r="Z921" s="18"/>
      <c r="AA921" s="18"/>
      <c r="AB921" s="18"/>
      <c r="AC921" s="18"/>
      <c r="AD921" s="18"/>
      <c r="AE921" s="18"/>
      <c r="AF921" s="18"/>
      <c r="AG921" s="18"/>
    </row>
    <row r="922" spans="1:33" ht="16.5" customHeight="1" x14ac:dyDescent="0.3">
      <c r="A922" s="18"/>
      <c r="B922" s="18"/>
      <c r="C922" s="191"/>
      <c r="D922" s="191"/>
      <c r="E922" s="18"/>
      <c r="F922" s="18"/>
      <c r="G922" s="18"/>
      <c r="H922" s="18"/>
      <c r="I922" s="18"/>
      <c r="J922" s="18"/>
      <c r="K922" s="18"/>
      <c r="L922" s="18"/>
      <c r="M922" s="18"/>
      <c r="N922" s="18"/>
      <c r="O922" s="18"/>
      <c r="P922" s="18"/>
      <c r="Q922" s="18"/>
      <c r="R922" s="18"/>
      <c r="S922" s="18"/>
      <c r="T922" s="18"/>
      <c r="U922" s="18"/>
      <c r="V922" s="18"/>
      <c r="W922" s="18"/>
      <c r="X922" s="18"/>
      <c r="Y922" s="18"/>
      <c r="Z922" s="18"/>
      <c r="AA922" s="18"/>
      <c r="AB922" s="18"/>
      <c r="AC922" s="18"/>
      <c r="AD922" s="18"/>
      <c r="AE922" s="18"/>
      <c r="AF922" s="18"/>
      <c r="AG922" s="18"/>
    </row>
    <row r="923" spans="1:33" ht="16.5" customHeight="1" x14ac:dyDescent="0.3">
      <c r="A923" s="18"/>
      <c r="B923" s="18"/>
      <c r="C923" s="191"/>
      <c r="D923" s="191"/>
      <c r="E923" s="18"/>
      <c r="F923" s="18"/>
      <c r="G923" s="18"/>
      <c r="H923" s="18"/>
      <c r="I923" s="18"/>
      <c r="J923" s="18"/>
      <c r="K923" s="18"/>
      <c r="L923" s="18"/>
      <c r="M923" s="18"/>
      <c r="N923" s="18"/>
      <c r="O923" s="18"/>
      <c r="P923" s="18"/>
      <c r="Q923" s="18"/>
      <c r="R923" s="18"/>
      <c r="S923" s="18"/>
      <c r="T923" s="18"/>
      <c r="U923" s="18"/>
      <c r="V923" s="18"/>
      <c r="W923" s="18"/>
      <c r="X923" s="18"/>
      <c r="Y923" s="18"/>
      <c r="Z923" s="18"/>
      <c r="AA923" s="18"/>
      <c r="AB923" s="18"/>
      <c r="AC923" s="18"/>
      <c r="AD923" s="18"/>
      <c r="AE923" s="18"/>
      <c r="AF923" s="18"/>
      <c r="AG923" s="18"/>
    </row>
    <row r="924" spans="1:33" ht="16.5" customHeight="1" x14ac:dyDescent="0.3">
      <c r="A924" s="18"/>
      <c r="B924" s="18"/>
      <c r="C924" s="191"/>
      <c r="D924" s="191"/>
      <c r="E924" s="18"/>
      <c r="F924" s="18"/>
      <c r="G924" s="18"/>
      <c r="H924" s="18"/>
      <c r="I924" s="18"/>
      <c r="J924" s="18"/>
      <c r="K924" s="18"/>
      <c r="L924" s="18"/>
      <c r="M924" s="18"/>
      <c r="N924" s="18"/>
      <c r="O924" s="18"/>
      <c r="P924" s="18"/>
      <c r="Q924" s="18"/>
      <c r="R924" s="18"/>
      <c r="S924" s="18"/>
      <c r="T924" s="18"/>
      <c r="U924" s="18"/>
      <c r="V924" s="18"/>
      <c r="W924" s="18"/>
      <c r="X924" s="18"/>
      <c r="Y924" s="18"/>
      <c r="Z924" s="18"/>
      <c r="AA924" s="18"/>
      <c r="AB924" s="18"/>
      <c r="AC924" s="18"/>
      <c r="AD924" s="18"/>
      <c r="AE924" s="18"/>
      <c r="AF924" s="18"/>
      <c r="AG924" s="18"/>
    </row>
    <row r="925" spans="1:33" ht="16.5" customHeight="1" x14ac:dyDescent="0.3">
      <c r="A925" s="18"/>
      <c r="B925" s="18"/>
      <c r="C925" s="191"/>
      <c r="D925" s="191"/>
      <c r="E925" s="18"/>
      <c r="F925" s="18"/>
      <c r="G925" s="18"/>
      <c r="H925" s="18"/>
      <c r="I925" s="18"/>
      <c r="J925" s="18"/>
      <c r="K925" s="18"/>
      <c r="L925" s="18"/>
      <c r="M925" s="18"/>
      <c r="N925" s="18"/>
      <c r="O925" s="18"/>
      <c r="P925" s="18"/>
      <c r="Q925" s="18"/>
      <c r="R925" s="18"/>
      <c r="S925" s="18"/>
      <c r="T925" s="18"/>
      <c r="U925" s="18"/>
      <c r="V925" s="18"/>
      <c r="W925" s="18"/>
      <c r="X925" s="18"/>
      <c r="Y925" s="18"/>
      <c r="Z925" s="18"/>
      <c r="AA925" s="18"/>
      <c r="AB925" s="18"/>
      <c r="AC925" s="18"/>
      <c r="AD925" s="18"/>
      <c r="AE925" s="18"/>
      <c r="AF925" s="18"/>
      <c r="AG925" s="18"/>
    </row>
    <row r="926" spans="1:33" ht="16.5" customHeight="1" x14ac:dyDescent="0.3">
      <c r="A926" s="18"/>
      <c r="B926" s="18"/>
      <c r="C926" s="191"/>
      <c r="D926" s="191"/>
      <c r="E926" s="18"/>
      <c r="F926" s="18"/>
      <c r="G926" s="18"/>
      <c r="H926" s="18"/>
      <c r="I926" s="18"/>
      <c r="J926" s="18"/>
      <c r="K926" s="18"/>
      <c r="L926" s="18"/>
      <c r="M926" s="18"/>
      <c r="N926" s="18"/>
      <c r="O926" s="18"/>
      <c r="P926" s="18"/>
      <c r="Q926" s="18"/>
      <c r="R926" s="18"/>
      <c r="S926" s="18"/>
      <c r="T926" s="18"/>
      <c r="U926" s="18"/>
      <c r="V926" s="18"/>
      <c r="W926" s="18"/>
      <c r="X926" s="18"/>
      <c r="Y926" s="18"/>
      <c r="Z926" s="18"/>
      <c r="AA926" s="18"/>
      <c r="AB926" s="18"/>
      <c r="AC926" s="18"/>
      <c r="AD926" s="18"/>
      <c r="AE926" s="18"/>
      <c r="AF926" s="18"/>
      <c r="AG926" s="18"/>
    </row>
    <row r="927" spans="1:33" ht="16.5" customHeight="1" x14ac:dyDescent="0.3">
      <c r="A927" s="18"/>
      <c r="B927" s="18"/>
      <c r="C927" s="191"/>
      <c r="D927" s="191"/>
      <c r="E927" s="18"/>
      <c r="F927" s="18"/>
      <c r="G927" s="18"/>
      <c r="H927" s="18"/>
      <c r="I927" s="18"/>
      <c r="J927" s="18"/>
      <c r="K927" s="18"/>
      <c r="L927" s="18"/>
      <c r="M927" s="18"/>
      <c r="N927" s="18"/>
      <c r="O927" s="18"/>
      <c r="P927" s="18"/>
      <c r="Q927" s="18"/>
      <c r="R927" s="18"/>
      <c r="S927" s="18"/>
      <c r="T927" s="18"/>
      <c r="U927" s="18"/>
      <c r="V927" s="18"/>
      <c r="W927" s="18"/>
      <c r="X927" s="18"/>
      <c r="Y927" s="18"/>
      <c r="Z927" s="18"/>
      <c r="AA927" s="18"/>
      <c r="AB927" s="18"/>
      <c r="AC927" s="18"/>
      <c r="AD927" s="18"/>
      <c r="AE927" s="18"/>
      <c r="AF927" s="18"/>
      <c r="AG927" s="18"/>
    </row>
    <row r="928" spans="1:33" ht="16.5" customHeight="1" x14ac:dyDescent="0.3">
      <c r="A928" s="18"/>
      <c r="B928" s="18"/>
      <c r="C928" s="191"/>
      <c r="D928" s="191"/>
      <c r="E928" s="18"/>
      <c r="F928" s="18"/>
      <c r="G928" s="18"/>
      <c r="H928" s="18"/>
      <c r="I928" s="18"/>
      <c r="J928" s="18"/>
      <c r="K928" s="18"/>
      <c r="L928" s="18"/>
      <c r="M928" s="18"/>
      <c r="N928" s="18"/>
      <c r="O928" s="18"/>
      <c r="P928" s="18"/>
      <c r="Q928" s="18"/>
      <c r="R928" s="18"/>
      <c r="S928" s="18"/>
      <c r="T928" s="18"/>
      <c r="U928" s="18"/>
      <c r="V928" s="18"/>
      <c r="W928" s="18"/>
      <c r="X928" s="18"/>
      <c r="Y928" s="18"/>
      <c r="Z928" s="18"/>
      <c r="AA928" s="18"/>
      <c r="AB928" s="18"/>
      <c r="AC928" s="18"/>
      <c r="AD928" s="18"/>
      <c r="AE928" s="18"/>
      <c r="AF928" s="18"/>
      <c r="AG928" s="18"/>
    </row>
    <row r="929" spans="1:33" ht="16.5" customHeight="1" x14ac:dyDescent="0.3">
      <c r="A929" s="18"/>
      <c r="B929" s="18"/>
      <c r="C929" s="191"/>
      <c r="D929" s="191"/>
      <c r="E929" s="18"/>
      <c r="F929" s="18"/>
      <c r="G929" s="18"/>
      <c r="H929" s="18"/>
      <c r="I929" s="18"/>
      <c r="J929" s="18"/>
      <c r="K929" s="18"/>
      <c r="L929" s="18"/>
      <c r="M929" s="18"/>
      <c r="N929" s="18"/>
      <c r="O929" s="18"/>
      <c r="P929" s="18"/>
      <c r="Q929" s="18"/>
      <c r="R929" s="18"/>
      <c r="S929" s="18"/>
      <c r="T929" s="18"/>
      <c r="U929" s="18"/>
      <c r="V929" s="18"/>
      <c r="W929" s="18"/>
      <c r="X929" s="18"/>
      <c r="Y929" s="18"/>
      <c r="Z929" s="18"/>
      <c r="AA929" s="18"/>
      <c r="AB929" s="18"/>
      <c r="AC929" s="18"/>
      <c r="AD929" s="18"/>
      <c r="AE929" s="18"/>
      <c r="AF929" s="18"/>
      <c r="AG929" s="18"/>
    </row>
    <row r="930" spans="1:33" ht="16.5" customHeight="1" x14ac:dyDescent="0.3">
      <c r="A930" s="18"/>
      <c r="B930" s="18"/>
      <c r="C930" s="191"/>
      <c r="D930" s="191"/>
      <c r="E930" s="18"/>
      <c r="F930" s="18"/>
      <c r="G930" s="18"/>
      <c r="H930" s="18"/>
      <c r="I930" s="18"/>
      <c r="J930" s="18"/>
      <c r="K930" s="18"/>
      <c r="L930" s="18"/>
      <c r="M930" s="18"/>
      <c r="N930" s="18"/>
      <c r="O930" s="18"/>
      <c r="P930" s="18"/>
      <c r="Q930" s="18"/>
      <c r="R930" s="18"/>
      <c r="S930" s="18"/>
      <c r="T930" s="18"/>
      <c r="U930" s="18"/>
      <c r="V930" s="18"/>
      <c r="W930" s="18"/>
      <c r="X930" s="18"/>
      <c r="Y930" s="18"/>
      <c r="Z930" s="18"/>
      <c r="AA930" s="18"/>
      <c r="AB930" s="18"/>
      <c r="AC930" s="18"/>
      <c r="AD930" s="18"/>
      <c r="AE930" s="18"/>
      <c r="AF930" s="18"/>
      <c r="AG930" s="18"/>
    </row>
    <row r="931" spans="1:33" ht="16.5" customHeight="1" x14ac:dyDescent="0.3">
      <c r="A931" s="18"/>
      <c r="B931" s="18"/>
      <c r="C931" s="191"/>
      <c r="D931" s="191"/>
      <c r="E931" s="18"/>
      <c r="F931" s="18"/>
      <c r="G931" s="18"/>
      <c r="H931" s="18"/>
      <c r="I931" s="18"/>
      <c r="J931" s="18"/>
      <c r="K931" s="18"/>
      <c r="L931" s="18"/>
      <c r="M931" s="18"/>
      <c r="N931" s="18"/>
      <c r="O931" s="18"/>
      <c r="P931" s="18"/>
      <c r="Q931" s="18"/>
      <c r="R931" s="18"/>
      <c r="S931" s="18"/>
      <c r="T931" s="18"/>
      <c r="U931" s="18"/>
      <c r="V931" s="18"/>
      <c r="W931" s="18"/>
      <c r="X931" s="18"/>
      <c r="Y931" s="18"/>
      <c r="Z931" s="18"/>
      <c r="AA931" s="18"/>
      <c r="AB931" s="18"/>
      <c r="AC931" s="18"/>
      <c r="AD931" s="18"/>
      <c r="AE931" s="18"/>
      <c r="AF931" s="18"/>
      <c r="AG931" s="18"/>
    </row>
    <row r="932" spans="1:33" ht="16.5" customHeight="1" x14ac:dyDescent="0.3">
      <c r="A932" s="18"/>
      <c r="B932" s="18"/>
      <c r="C932" s="191"/>
      <c r="D932" s="191"/>
      <c r="E932" s="18"/>
      <c r="F932" s="18"/>
      <c r="G932" s="18"/>
      <c r="H932" s="18"/>
      <c r="I932" s="18"/>
      <c r="J932" s="18"/>
      <c r="K932" s="18"/>
      <c r="L932" s="18"/>
      <c r="M932" s="18"/>
      <c r="N932" s="18"/>
      <c r="O932" s="18"/>
      <c r="P932" s="18"/>
      <c r="Q932" s="18"/>
      <c r="R932" s="18"/>
      <c r="S932" s="18"/>
      <c r="T932" s="18"/>
      <c r="U932" s="18"/>
      <c r="V932" s="18"/>
      <c r="W932" s="18"/>
      <c r="X932" s="18"/>
      <c r="Y932" s="18"/>
      <c r="Z932" s="18"/>
      <c r="AA932" s="18"/>
      <c r="AB932" s="18"/>
      <c r="AC932" s="18"/>
      <c r="AD932" s="18"/>
      <c r="AE932" s="18"/>
      <c r="AF932" s="18"/>
      <c r="AG932" s="18"/>
    </row>
    <row r="933" spans="1:33" ht="16.5" customHeight="1" x14ac:dyDescent="0.3">
      <c r="A933" s="18"/>
      <c r="B933" s="18"/>
      <c r="C933" s="191"/>
      <c r="D933" s="191"/>
      <c r="E933" s="18"/>
      <c r="F933" s="18"/>
      <c r="G933" s="18"/>
      <c r="H933" s="18"/>
      <c r="I933" s="18"/>
      <c r="J933" s="18"/>
      <c r="K933" s="18"/>
      <c r="L933" s="18"/>
      <c r="M933" s="18"/>
      <c r="N933" s="18"/>
      <c r="O933" s="18"/>
      <c r="P933" s="18"/>
      <c r="Q933" s="18"/>
      <c r="R933" s="18"/>
      <c r="S933" s="18"/>
      <c r="T933" s="18"/>
      <c r="U933" s="18"/>
      <c r="V933" s="18"/>
      <c r="W933" s="18"/>
      <c r="X933" s="18"/>
      <c r="Y933" s="18"/>
      <c r="Z933" s="18"/>
      <c r="AA933" s="18"/>
      <c r="AB933" s="18"/>
      <c r="AC933" s="18"/>
      <c r="AD933" s="18"/>
      <c r="AE933" s="18"/>
      <c r="AF933" s="18"/>
      <c r="AG933" s="18"/>
    </row>
    <row r="934" spans="1:33" ht="16.5" customHeight="1" x14ac:dyDescent="0.3">
      <c r="A934" s="18"/>
      <c r="B934" s="18"/>
      <c r="C934" s="191"/>
      <c r="D934" s="191"/>
      <c r="E934" s="18"/>
      <c r="F934" s="18"/>
      <c r="G934" s="18"/>
      <c r="H934" s="18"/>
      <c r="I934" s="18"/>
      <c r="J934" s="18"/>
      <c r="K934" s="18"/>
      <c r="L934" s="18"/>
      <c r="M934" s="18"/>
      <c r="N934" s="18"/>
      <c r="O934" s="18"/>
      <c r="P934" s="18"/>
      <c r="Q934" s="18"/>
      <c r="R934" s="18"/>
      <c r="S934" s="18"/>
      <c r="T934" s="18"/>
      <c r="U934" s="18"/>
      <c r="V934" s="18"/>
      <c r="W934" s="18"/>
      <c r="X934" s="18"/>
      <c r="Y934" s="18"/>
      <c r="Z934" s="18"/>
      <c r="AA934" s="18"/>
      <c r="AB934" s="18"/>
      <c r="AC934" s="18"/>
      <c r="AD934" s="18"/>
      <c r="AE934" s="18"/>
      <c r="AF934" s="18"/>
      <c r="AG934" s="18"/>
    </row>
    <row r="935" spans="1:33" ht="16.5" customHeight="1" x14ac:dyDescent="0.3">
      <c r="A935" s="18"/>
      <c r="B935" s="18"/>
      <c r="C935" s="191"/>
      <c r="D935" s="191"/>
      <c r="E935" s="18"/>
      <c r="F935" s="18"/>
      <c r="G935" s="18"/>
      <c r="H935" s="18"/>
      <c r="I935" s="18"/>
      <c r="J935" s="18"/>
      <c r="K935" s="18"/>
      <c r="L935" s="18"/>
      <c r="M935" s="18"/>
      <c r="N935" s="18"/>
      <c r="O935" s="18"/>
      <c r="P935" s="18"/>
      <c r="Q935" s="18"/>
      <c r="R935" s="18"/>
      <c r="S935" s="18"/>
      <c r="T935" s="18"/>
      <c r="U935" s="18"/>
      <c r="V935" s="18"/>
      <c r="W935" s="18"/>
      <c r="X935" s="18"/>
      <c r="Y935" s="18"/>
      <c r="Z935" s="18"/>
      <c r="AA935" s="18"/>
      <c r="AB935" s="18"/>
      <c r="AC935" s="18"/>
      <c r="AD935" s="18"/>
      <c r="AE935" s="18"/>
      <c r="AF935" s="18"/>
      <c r="AG935" s="18"/>
    </row>
    <row r="936" spans="1:33" ht="16.5" customHeight="1" x14ac:dyDescent="0.3">
      <c r="A936" s="18"/>
      <c r="B936" s="18"/>
      <c r="C936" s="191"/>
      <c r="D936" s="191"/>
      <c r="E936" s="18"/>
      <c r="F936" s="18"/>
      <c r="G936" s="18"/>
      <c r="H936" s="18"/>
      <c r="I936" s="18"/>
      <c r="J936" s="18"/>
      <c r="K936" s="18"/>
      <c r="L936" s="18"/>
      <c r="M936" s="18"/>
      <c r="N936" s="18"/>
      <c r="O936" s="18"/>
      <c r="P936" s="18"/>
      <c r="Q936" s="18"/>
      <c r="R936" s="18"/>
      <c r="S936" s="18"/>
      <c r="T936" s="18"/>
      <c r="U936" s="18"/>
      <c r="V936" s="18"/>
      <c r="W936" s="18"/>
      <c r="X936" s="18"/>
      <c r="Y936" s="18"/>
      <c r="Z936" s="18"/>
      <c r="AA936" s="18"/>
      <c r="AB936" s="18"/>
      <c r="AC936" s="18"/>
      <c r="AD936" s="18"/>
      <c r="AE936" s="18"/>
      <c r="AF936" s="18"/>
      <c r="AG936" s="18"/>
    </row>
    <row r="937" spans="1:33" ht="16.5" customHeight="1" x14ac:dyDescent="0.3">
      <c r="A937" s="18"/>
      <c r="B937" s="18"/>
      <c r="C937" s="191"/>
      <c r="D937" s="191"/>
      <c r="E937" s="18"/>
      <c r="F937" s="18"/>
      <c r="G937" s="18"/>
      <c r="H937" s="18"/>
      <c r="I937" s="18"/>
      <c r="J937" s="18"/>
      <c r="K937" s="18"/>
      <c r="L937" s="18"/>
      <c r="M937" s="18"/>
      <c r="N937" s="18"/>
      <c r="O937" s="18"/>
      <c r="P937" s="18"/>
      <c r="Q937" s="18"/>
      <c r="R937" s="18"/>
      <c r="S937" s="18"/>
      <c r="T937" s="18"/>
      <c r="U937" s="18"/>
      <c r="V937" s="18"/>
      <c r="W937" s="18"/>
      <c r="X937" s="18"/>
      <c r="Y937" s="18"/>
      <c r="Z937" s="18"/>
      <c r="AA937" s="18"/>
      <c r="AB937" s="18"/>
      <c r="AC937" s="18"/>
      <c r="AD937" s="18"/>
      <c r="AE937" s="18"/>
      <c r="AF937" s="18"/>
      <c r="AG937" s="18"/>
    </row>
    <row r="938" spans="1:33" ht="16.5" customHeight="1" x14ac:dyDescent="0.3">
      <c r="A938" s="18"/>
      <c r="B938" s="18"/>
      <c r="C938" s="191"/>
      <c r="D938" s="191"/>
      <c r="E938" s="18"/>
      <c r="F938" s="18"/>
      <c r="G938" s="18"/>
      <c r="H938" s="18"/>
      <c r="I938" s="18"/>
      <c r="J938" s="18"/>
      <c r="K938" s="18"/>
      <c r="L938" s="18"/>
      <c r="M938" s="18"/>
      <c r="N938" s="18"/>
      <c r="O938" s="18"/>
      <c r="P938" s="18"/>
      <c r="Q938" s="18"/>
      <c r="R938" s="18"/>
      <c r="S938" s="18"/>
      <c r="T938" s="18"/>
      <c r="U938" s="18"/>
      <c r="V938" s="18"/>
      <c r="W938" s="18"/>
      <c r="X938" s="18"/>
      <c r="Y938" s="18"/>
      <c r="Z938" s="18"/>
      <c r="AA938" s="18"/>
      <c r="AB938" s="18"/>
      <c r="AC938" s="18"/>
      <c r="AD938" s="18"/>
      <c r="AE938" s="18"/>
      <c r="AF938" s="18"/>
      <c r="AG938" s="18"/>
    </row>
    <row r="939" spans="1:33" ht="16.5" customHeight="1" x14ac:dyDescent="0.3">
      <c r="A939" s="18"/>
      <c r="B939" s="18"/>
      <c r="C939" s="191"/>
      <c r="D939" s="191"/>
      <c r="E939" s="18"/>
      <c r="F939" s="18"/>
      <c r="G939" s="18"/>
      <c r="H939" s="18"/>
      <c r="I939" s="18"/>
      <c r="J939" s="18"/>
      <c r="K939" s="18"/>
      <c r="L939" s="18"/>
      <c r="M939" s="18"/>
      <c r="N939" s="18"/>
      <c r="O939" s="18"/>
      <c r="P939" s="18"/>
      <c r="Q939" s="18"/>
      <c r="R939" s="18"/>
      <c r="S939" s="18"/>
      <c r="T939" s="18"/>
      <c r="U939" s="18"/>
      <c r="V939" s="18"/>
      <c r="W939" s="18"/>
      <c r="X939" s="18"/>
      <c r="Y939" s="18"/>
      <c r="Z939" s="18"/>
      <c r="AA939" s="18"/>
      <c r="AB939" s="18"/>
      <c r="AC939" s="18"/>
      <c r="AD939" s="18"/>
      <c r="AE939" s="18"/>
      <c r="AF939" s="18"/>
      <c r="AG939" s="18"/>
    </row>
    <row r="940" spans="1:33" ht="16.5" customHeight="1" x14ac:dyDescent="0.3">
      <c r="A940" s="18"/>
      <c r="B940" s="18"/>
      <c r="C940" s="191"/>
      <c r="D940" s="191"/>
      <c r="E940" s="18"/>
      <c r="F940" s="18"/>
      <c r="G940" s="18"/>
      <c r="H940" s="18"/>
      <c r="I940" s="18"/>
      <c r="J940" s="18"/>
      <c r="K940" s="18"/>
      <c r="L940" s="18"/>
      <c r="M940" s="18"/>
      <c r="N940" s="18"/>
      <c r="O940" s="18"/>
      <c r="P940" s="18"/>
      <c r="Q940" s="18"/>
      <c r="R940" s="18"/>
      <c r="S940" s="18"/>
      <c r="T940" s="18"/>
      <c r="U940" s="18"/>
      <c r="V940" s="18"/>
      <c r="W940" s="18"/>
      <c r="X940" s="18"/>
      <c r="Y940" s="18"/>
      <c r="Z940" s="18"/>
      <c r="AA940" s="18"/>
      <c r="AB940" s="18"/>
      <c r="AC940" s="18"/>
      <c r="AD940" s="18"/>
      <c r="AE940" s="18"/>
      <c r="AF940" s="18"/>
      <c r="AG940" s="18"/>
    </row>
    <row r="941" spans="1:33" ht="16.5" customHeight="1" x14ac:dyDescent="0.3">
      <c r="A941" s="18"/>
      <c r="B941" s="18"/>
      <c r="C941" s="191"/>
      <c r="D941" s="191"/>
      <c r="E941" s="18"/>
      <c r="F941" s="18"/>
      <c r="G941" s="18"/>
      <c r="H941" s="18"/>
      <c r="I941" s="18"/>
      <c r="J941" s="18"/>
      <c r="K941" s="18"/>
      <c r="L941" s="18"/>
      <c r="M941" s="18"/>
      <c r="N941" s="18"/>
      <c r="O941" s="18"/>
      <c r="P941" s="18"/>
      <c r="Q941" s="18"/>
      <c r="R941" s="18"/>
      <c r="S941" s="18"/>
      <c r="T941" s="18"/>
      <c r="U941" s="18"/>
      <c r="V941" s="18"/>
      <c r="W941" s="18"/>
      <c r="X941" s="18"/>
      <c r="Y941" s="18"/>
      <c r="Z941" s="18"/>
      <c r="AA941" s="18"/>
      <c r="AB941" s="18"/>
      <c r="AC941" s="18"/>
      <c r="AD941" s="18"/>
      <c r="AE941" s="18"/>
      <c r="AF941" s="18"/>
      <c r="AG941" s="18"/>
    </row>
    <row r="942" spans="1:33" ht="16.5" customHeight="1" x14ac:dyDescent="0.3">
      <c r="A942" s="18"/>
      <c r="B942" s="18"/>
      <c r="C942" s="191"/>
      <c r="D942" s="191"/>
      <c r="E942" s="18"/>
      <c r="F942" s="18"/>
      <c r="G942" s="18"/>
      <c r="H942" s="18"/>
      <c r="I942" s="18"/>
      <c r="J942" s="18"/>
      <c r="K942" s="18"/>
      <c r="L942" s="18"/>
      <c r="M942" s="18"/>
      <c r="N942" s="18"/>
      <c r="O942" s="18"/>
      <c r="P942" s="18"/>
      <c r="Q942" s="18"/>
      <c r="R942" s="18"/>
      <c r="S942" s="18"/>
      <c r="T942" s="18"/>
      <c r="U942" s="18"/>
      <c r="V942" s="18"/>
      <c r="W942" s="18"/>
      <c r="X942" s="18"/>
      <c r="Y942" s="18"/>
      <c r="Z942" s="18"/>
      <c r="AA942" s="18"/>
      <c r="AB942" s="18"/>
      <c r="AC942" s="18"/>
      <c r="AD942" s="18"/>
      <c r="AE942" s="18"/>
      <c r="AF942" s="18"/>
      <c r="AG942" s="18"/>
    </row>
    <row r="943" spans="1:33" ht="16.5" customHeight="1" x14ac:dyDescent="0.3">
      <c r="A943" s="18"/>
      <c r="B943" s="18"/>
      <c r="C943" s="191"/>
      <c r="D943" s="191"/>
      <c r="E943" s="18"/>
      <c r="F943" s="18"/>
      <c r="G943" s="18"/>
      <c r="H943" s="18"/>
      <c r="I943" s="18"/>
      <c r="J943" s="18"/>
      <c r="K943" s="18"/>
      <c r="L943" s="18"/>
      <c r="M943" s="18"/>
      <c r="N943" s="18"/>
      <c r="O943" s="18"/>
      <c r="P943" s="18"/>
      <c r="Q943" s="18"/>
      <c r="R943" s="18"/>
      <c r="S943" s="18"/>
      <c r="T943" s="18"/>
      <c r="U943" s="18"/>
      <c r="V943" s="18"/>
      <c r="W943" s="18"/>
      <c r="X943" s="18"/>
      <c r="Y943" s="18"/>
      <c r="Z943" s="18"/>
      <c r="AA943" s="18"/>
      <c r="AB943" s="18"/>
      <c r="AC943" s="18"/>
      <c r="AD943" s="18"/>
      <c r="AE943" s="18"/>
      <c r="AF943" s="18"/>
      <c r="AG943" s="18"/>
    </row>
    <row r="944" spans="1:33" ht="16.5" customHeight="1" x14ac:dyDescent="0.3">
      <c r="A944" s="18"/>
      <c r="B944" s="18"/>
      <c r="C944" s="191"/>
      <c r="D944" s="191"/>
      <c r="E944" s="18"/>
      <c r="F944" s="18"/>
      <c r="G944" s="18"/>
      <c r="H944" s="18"/>
      <c r="I944" s="18"/>
      <c r="J944" s="18"/>
      <c r="K944" s="18"/>
      <c r="L944" s="18"/>
      <c r="M944" s="18"/>
      <c r="N944" s="18"/>
      <c r="O944" s="18"/>
      <c r="P944" s="18"/>
      <c r="Q944" s="18"/>
      <c r="R944" s="18"/>
      <c r="S944" s="18"/>
      <c r="T944" s="18"/>
      <c r="U944" s="18"/>
      <c r="V944" s="18"/>
      <c r="W944" s="18"/>
      <c r="X944" s="18"/>
      <c r="Y944" s="18"/>
      <c r="Z944" s="18"/>
      <c r="AA944" s="18"/>
      <c r="AB944" s="18"/>
      <c r="AC944" s="18"/>
      <c r="AD944" s="18"/>
      <c r="AE944" s="18"/>
      <c r="AF944" s="18"/>
      <c r="AG944" s="18"/>
    </row>
    <row r="945" spans="1:33" ht="16.5" customHeight="1" x14ac:dyDescent="0.3">
      <c r="A945" s="18"/>
      <c r="B945" s="18"/>
      <c r="C945" s="191"/>
      <c r="D945" s="191"/>
      <c r="E945" s="18"/>
      <c r="F945" s="18"/>
      <c r="G945" s="18"/>
      <c r="H945" s="18"/>
      <c r="I945" s="18"/>
      <c r="J945" s="18"/>
      <c r="K945" s="18"/>
      <c r="L945" s="18"/>
      <c r="M945" s="18"/>
      <c r="N945" s="18"/>
      <c r="O945" s="18"/>
      <c r="P945" s="18"/>
      <c r="Q945" s="18"/>
      <c r="R945" s="18"/>
      <c r="S945" s="18"/>
      <c r="T945" s="18"/>
      <c r="U945" s="18"/>
      <c r="V945" s="18"/>
      <c r="W945" s="18"/>
      <c r="X945" s="18"/>
      <c r="Y945" s="18"/>
      <c r="Z945" s="18"/>
      <c r="AA945" s="18"/>
      <c r="AB945" s="18"/>
      <c r="AC945" s="18"/>
      <c r="AD945" s="18"/>
      <c r="AE945" s="18"/>
      <c r="AF945" s="18"/>
      <c r="AG945" s="18"/>
    </row>
    <row r="946" spans="1:33" ht="16.5" customHeight="1" x14ac:dyDescent="0.3">
      <c r="A946" s="18"/>
      <c r="B946" s="18"/>
      <c r="C946" s="191"/>
      <c r="D946" s="191"/>
      <c r="E946" s="18"/>
      <c r="F946" s="18"/>
      <c r="G946" s="18"/>
      <c r="H946" s="18"/>
      <c r="I946" s="18"/>
      <c r="J946" s="18"/>
      <c r="K946" s="18"/>
      <c r="L946" s="18"/>
      <c r="M946" s="18"/>
      <c r="N946" s="18"/>
      <c r="O946" s="18"/>
      <c r="P946" s="18"/>
      <c r="Q946" s="18"/>
      <c r="R946" s="18"/>
      <c r="S946" s="18"/>
      <c r="T946" s="18"/>
      <c r="U946" s="18"/>
      <c r="V946" s="18"/>
      <c r="W946" s="18"/>
      <c r="X946" s="18"/>
      <c r="Y946" s="18"/>
      <c r="Z946" s="18"/>
      <c r="AA946" s="18"/>
      <c r="AB946" s="18"/>
      <c r="AC946" s="18"/>
      <c r="AD946" s="18"/>
      <c r="AE946" s="18"/>
      <c r="AF946" s="18"/>
      <c r="AG946" s="18"/>
    </row>
    <row r="947" spans="1:33" ht="16.5" customHeight="1" x14ac:dyDescent="0.3">
      <c r="A947" s="18"/>
      <c r="B947" s="18"/>
      <c r="C947" s="191"/>
      <c r="D947" s="191"/>
      <c r="E947" s="18"/>
      <c r="F947" s="18"/>
      <c r="G947" s="18"/>
      <c r="H947" s="18"/>
      <c r="I947" s="18"/>
      <c r="J947" s="18"/>
      <c r="K947" s="18"/>
      <c r="L947" s="18"/>
      <c r="M947" s="18"/>
      <c r="N947" s="18"/>
      <c r="O947" s="18"/>
      <c r="P947" s="18"/>
      <c r="Q947" s="18"/>
      <c r="R947" s="18"/>
      <c r="S947" s="18"/>
      <c r="T947" s="18"/>
      <c r="U947" s="18"/>
      <c r="V947" s="18"/>
      <c r="W947" s="18"/>
      <c r="X947" s="18"/>
      <c r="Y947" s="18"/>
      <c r="Z947" s="18"/>
      <c r="AA947" s="18"/>
      <c r="AB947" s="18"/>
      <c r="AC947" s="18"/>
      <c r="AD947" s="18"/>
      <c r="AE947" s="18"/>
      <c r="AF947" s="18"/>
      <c r="AG947" s="18"/>
    </row>
    <row r="948" spans="1:33" ht="16.5" customHeight="1" x14ac:dyDescent="0.3">
      <c r="A948" s="18"/>
      <c r="B948" s="18"/>
      <c r="C948" s="191"/>
      <c r="D948" s="191"/>
      <c r="E948" s="18"/>
      <c r="F948" s="18"/>
      <c r="G948" s="18"/>
      <c r="H948" s="18"/>
      <c r="I948" s="18"/>
      <c r="J948" s="18"/>
      <c r="K948" s="18"/>
      <c r="L948" s="18"/>
      <c r="M948" s="18"/>
      <c r="N948" s="18"/>
      <c r="O948" s="18"/>
      <c r="P948" s="18"/>
      <c r="Q948" s="18"/>
      <c r="R948" s="18"/>
      <c r="S948" s="18"/>
      <c r="T948" s="18"/>
      <c r="U948" s="18"/>
      <c r="V948" s="18"/>
      <c r="W948" s="18"/>
      <c r="X948" s="18"/>
      <c r="Y948" s="18"/>
      <c r="Z948" s="18"/>
      <c r="AA948" s="18"/>
      <c r="AB948" s="18"/>
      <c r="AC948" s="18"/>
      <c r="AD948" s="18"/>
      <c r="AE948" s="18"/>
      <c r="AF948" s="18"/>
      <c r="AG948" s="18"/>
    </row>
    <row r="949" spans="1:33" ht="16.5" customHeight="1" x14ac:dyDescent="0.3">
      <c r="A949" s="18"/>
      <c r="B949" s="18"/>
      <c r="C949" s="191"/>
      <c r="D949" s="191"/>
      <c r="E949" s="18"/>
      <c r="F949" s="18"/>
      <c r="G949" s="18"/>
      <c r="H949" s="18"/>
      <c r="I949" s="18"/>
      <c r="J949" s="18"/>
      <c r="K949" s="18"/>
      <c r="L949" s="18"/>
      <c r="M949" s="18"/>
      <c r="N949" s="18"/>
      <c r="O949" s="18"/>
      <c r="P949" s="18"/>
      <c r="Q949" s="18"/>
      <c r="R949" s="18"/>
      <c r="S949" s="18"/>
      <c r="T949" s="18"/>
      <c r="U949" s="18"/>
      <c r="V949" s="18"/>
      <c r="W949" s="18"/>
      <c r="X949" s="18"/>
      <c r="Y949" s="18"/>
      <c r="Z949" s="18"/>
      <c r="AA949" s="18"/>
      <c r="AB949" s="18"/>
      <c r="AC949" s="18"/>
      <c r="AD949" s="18"/>
      <c r="AE949" s="18"/>
      <c r="AF949" s="18"/>
      <c r="AG949" s="18"/>
    </row>
    <row r="950" spans="1:33" ht="16.5" customHeight="1" x14ac:dyDescent="0.3">
      <c r="A950" s="18"/>
      <c r="B950" s="18"/>
      <c r="C950" s="191"/>
      <c r="D950" s="191"/>
      <c r="E950" s="18"/>
      <c r="F950" s="18"/>
      <c r="G950" s="18"/>
      <c r="H950" s="18"/>
      <c r="I950" s="18"/>
      <c r="J950" s="18"/>
      <c r="K950" s="18"/>
      <c r="L950" s="18"/>
      <c r="M950" s="18"/>
      <c r="N950" s="18"/>
      <c r="O950" s="18"/>
      <c r="P950" s="18"/>
      <c r="Q950" s="18"/>
      <c r="R950" s="18"/>
      <c r="S950" s="18"/>
      <c r="T950" s="18"/>
      <c r="U950" s="18"/>
      <c r="V950" s="18"/>
      <c r="W950" s="18"/>
      <c r="X950" s="18"/>
      <c r="Y950" s="18"/>
      <c r="Z950" s="18"/>
      <c r="AA950" s="18"/>
      <c r="AB950" s="18"/>
      <c r="AC950" s="18"/>
      <c r="AD950" s="18"/>
      <c r="AE950" s="18"/>
      <c r="AF950" s="18"/>
      <c r="AG950" s="18"/>
    </row>
    <row r="951" spans="1:33" ht="16.5" customHeight="1" x14ac:dyDescent="0.3">
      <c r="A951" s="18"/>
      <c r="B951" s="18"/>
      <c r="C951" s="191"/>
      <c r="D951" s="191"/>
      <c r="E951" s="18"/>
      <c r="F951" s="18"/>
      <c r="G951" s="18"/>
      <c r="H951" s="18"/>
      <c r="I951" s="18"/>
      <c r="J951" s="18"/>
      <c r="K951" s="18"/>
      <c r="L951" s="18"/>
      <c r="M951" s="18"/>
      <c r="N951" s="18"/>
      <c r="O951" s="18"/>
      <c r="P951" s="18"/>
      <c r="Q951" s="18"/>
      <c r="R951" s="18"/>
      <c r="S951" s="18"/>
      <c r="T951" s="18"/>
      <c r="U951" s="18"/>
      <c r="V951" s="18"/>
      <c r="W951" s="18"/>
      <c r="X951" s="18"/>
      <c r="Y951" s="18"/>
      <c r="Z951" s="18"/>
      <c r="AA951" s="18"/>
      <c r="AB951" s="18"/>
      <c r="AC951" s="18"/>
      <c r="AD951" s="18"/>
      <c r="AE951" s="18"/>
      <c r="AF951" s="18"/>
      <c r="AG951" s="18"/>
    </row>
    <row r="952" spans="1:33" ht="16.5" customHeight="1" x14ac:dyDescent="0.3">
      <c r="A952" s="18"/>
      <c r="B952" s="18"/>
      <c r="C952" s="191"/>
      <c r="D952" s="191"/>
      <c r="E952" s="18"/>
      <c r="F952" s="18"/>
      <c r="G952" s="18"/>
      <c r="H952" s="18"/>
      <c r="I952" s="18"/>
      <c r="J952" s="18"/>
      <c r="K952" s="18"/>
      <c r="L952" s="18"/>
      <c r="M952" s="18"/>
      <c r="N952" s="18"/>
      <c r="O952" s="18"/>
      <c r="P952" s="18"/>
      <c r="Q952" s="18"/>
      <c r="R952" s="18"/>
      <c r="S952" s="18"/>
      <c r="T952" s="18"/>
      <c r="U952" s="18"/>
      <c r="V952" s="18"/>
      <c r="W952" s="18"/>
      <c r="X952" s="18"/>
      <c r="Y952" s="18"/>
      <c r="Z952" s="18"/>
      <c r="AA952" s="18"/>
      <c r="AB952" s="18"/>
      <c r="AC952" s="18"/>
      <c r="AD952" s="18"/>
      <c r="AE952" s="18"/>
      <c r="AF952" s="18"/>
      <c r="AG952" s="18"/>
    </row>
    <row r="953" spans="1:33" ht="16.5" customHeight="1" x14ac:dyDescent="0.3">
      <c r="A953" s="18"/>
      <c r="B953" s="18"/>
      <c r="C953" s="191"/>
      <c r="D953" s="191"/>
      <c r="E953" s="18"/>
      <c r="F953" s="18"/>
      <c r="G953" s="18"/>
      <c r="H953" s="18"/>
      <c r="I953" s="18"/>
      <c r="J953" s="18"/>
      <c r="K953" s="18"/>
      <c r="L953" s="18"/>
      <c r="M953" s="18"/>
      <c r="N953" s="18"/>
      <c r="O953" s="18"/>
      <c r="P953" s="18"/>
      <c r="Q953" s="18"/>
      <c r="R953" s="18"/>
      <c r="S953" s="18"/>
      <c r="T953" s="18"/>
      <c r="U953" s="18"/>
      <c r="V953" s="18"/>
      <c r="W953" s="18"/>
      <c r="X953" s="18"/>
      <c r="Y953" s="18"/>
      <c r="Z953" s="18"/>
      <c r="AA953" s="18"/>
      <c r="AB953" s="18"/>
      <c r="AC953" s="18"/>
      <c r="AD953" s="18"/>
      <c r="AE953" s="18"/>
      <c r="AF953" s="18"/>
      <c r="AG953" s="18"/>
    </row>
    <row r="954" spans="1:33" ht="16.5" customHeight="1" x14ac:dyDescent="0.3">
      <c r="A954" s="18"/>
      <c r="B954" s="18"/>
      <c r="C954" s="191"/>
      <c r="D954" s="191"/>
      <c r="E954" s="18"/>
      <c r="F954" s="18"/>
      <c r="G954" s="18"/>
      <c r="H954" s="18"/>
      <c r="I954" s="18"/>
      <c r="J954" s="18"/>
      <c r="K954" s="18"/>
      <c r="L954" s="18"/>
      <c r="M954" s="18"/>
      <c r="N954" s="18"/>
      <c r="O954" s="18"/>
      <c r="P954" s="18"/>
      <c r="Q954" s="18"/>
      <c r="R954" s="18"/>
      <c r="S954" s="18"/>
      <c r="T954" s="18"/>
      <c r="U954" s="18"/>
      <c r="V954" s="18"/>
      <c r="W954" s="18"/>
      <c r="X954" s="18"/>
      <c r="Y954" s="18"/>
      <c r="Z954" s="18"/>
      <c r="AA954" s="18"/>
      <c r="AB954" s="18"/>
      <c r="AC954" s="18"/>
      <c r="AD954" s="18"/>
      <c r="AE954" s="18"/>
      <c r="AF954" s="18"/>
      <c r="AG954" s="18"/>
    </row>
    <row r="955" spans="1:33" ht="16.5" customHeight="1" x14ac:dyDescent="0.3">
      <c r="A955" s="18"/>
      <c r="B955" s="18"/>
      <c r="C955" s="191"/>
      <c r="D955" s="191"/>
      <c r="E955" s="18"/>
      <c r="F955" s="18"/>
      <c r="G955" s="18"/>
      <c r="H955" s="18"/>
      <c r="I955" s="18"/>
      <c r="J955" s="18"/>
      <c r="K955" s="18"/>
      <c r="L955" s="18"/>
      <c r="M955" s="18"/>
      <c r="N955" s="18"/>
      <c r="O955" s="18"/>
      <c r="P955" s="18"/>
      <c r="Q955" s="18"/>
      <c r="R955" s="18"/>
      <c r="S955" s="18"/>
      <c r="T955" s="18"/>
      <c r="U955" s="18"/>
      <c r="V955" s="18"/>
      <c r="W955" s="18"/>
      <c r="X955" s="18"/>
      <c r="Y955" s="18"/>
      <c r="Z955" s="18"/>
      <c r="AA955" s="18"/>
      <c r="AB955" s="18"/>
      <c r="AC955" s="18"/>
      <c r="AD955" s="18"/>
      <c r="AE955" s="18"/>
      <c r="AF955" s="18"/>
      <c r="AG955" s="18"/>
    </row>
    <row r="956" spans="1:33" ht="16.5" customHeight="1" x14ac:dyDescent="0.3">
      <c r="A956" s="18"/>
      <c r="B956" s="18"/>
      <c r="C956" s="191"/>
      <c r="D956" s="191"/>
      <c r="E956" s="18"/>
      <c r="F956" s="18"/>
      <c r="G956" s="18"/>
      <c r="H956" s="18"/>
      <c r="I956" s="18"/>
      <c r="J956" s="18"/>
      <c r="K956" s="18"/>
      <c r="L956" s="18"/>
      <c r="M956" s="18"/>
      <c r="N956" s="18"/>
      <c r="O956" s="18"/>
      <c r="P956" s="18"/>
      <c r="Q956" s="18"/>
      <c r="R956" s="18"/>
      <c r="S956" s="18"/>
      <c r="T956" s="18"/>
      <c r="U956" s="18"/>
      <c r="V956" s="18"/>
      <c r="W956" s="18"/>
      <c r="X956" s="18"/>
      <c r="Y956" s="18"/>
      <c r="Z956" s="18"/>
      <c r="AA956" s="18"/>
      <c r="AB956" s="18"/>
      <c r="AC956" s="18"/>
      <c r="AD956" s="18"/>
      <c r="AE956" s="18"/>
      <c r="AF956" s="18"/>
      <c r="AG956" s="18"/>
    </row>
    <row r="957" spans="1:33" ht="16.5" customHeight="1" x14ac:dyDescent="0.3">
      <c r="A957" s="18"/>
      <c r="B957" s="18"/>
      <c r="C957" s="191"/>
      <c r="D957" s="191"/>
      <c r="E957" s="18"/>
      <c r="F957" s="18"/>
      <c r="G957" s="18"/>
      <c r="H957" s="18"/>
      <c r="I957" s="18"/>
      <c r="J957" s="18"/>
      <c r="K957" s="18"/>
      <c r="L957" s="18"/>
      <c r="M957" s="18"/>
      <c r="N957" s="18"/>
      <c r="O957" s="18"/>
      <c r="P957" s="18"/>
      <c r="Q957" s="18"/>
      <c r="R957" s="18"/>
      <c r="S957" s="18"/>
      <c r="T957" s="18"/>
      <c r="U957" s="18"/>
      <c r="V957" s="18"/>
      <c r="W957" s="18"/>
      <c r="X957" s="18"/>
      <c r="Y957" s="18"/>
      <c r="Z957" s="18"/>
      <c r="AA957" s="18"/>
      <c r="AB957" s="18"/>
      <c r="AC957" s="18"/>
      <c r="AD957" s="18"/>
      <c r="AE957" s="18"/>
      <c r="AF957" s="18"/>
      <c r="AG957" s="18"/>
    </row>
    <row r="958" spans="1:33" ht="16.5" customHeight="1" x14ac:dyDescent="0.3">
      <c r="A958" s="18"/>
      <c r="B958" s="18"/>
      <c r="C958" s="191"/>
      <c r="D958" s="191"/>
      <c r="E958" s="18"/>
      <c r="F958" s="18"/>
      <c r="G958" s="18"/>
      <c r="H958" s="18"/>
      <c r="I958" s="18"/>
      <c r="J958" s="18"/>
      <c r="K958" s="18"/>
      <c r="L958" s="18"/>
      <c r="M958" s="18"/>
      <c r="N958" s="18"/>
      <c r="O958" s="18"/>
      <c r="P958" s="18"/>
      <c r="Q958" s="18"/>
      <c r="R958" s="18"/>
      <c r="S958" s="18"/>
      <c r="T958" s="18"/>
      <c r="U958" s="18"/>
      <c r="V958" s="18"/>
      <c r="W958" s="18"/>
      <c r="X958" s="18"/>
      <c r="Y958" s="18"/>
      <c r="Z958" s="18"/>
      <c r="AA958" s="18"/>
      <c r="AB958" s="18"/>
      <c r="AC958" s="18"/>
      <c r="AD958" s="18"/>
      <c r="AE958" s="18"/>
      <c r="AF958" s="18"/>
      <c r="AG958" s="18"/>
    </row>
    <row r="959" spans="1:33" ht="16.5" customHeight="1" x14ac:dyDescent="0.3">
      <c r="A959" s="18"/>
      <c r="B959" s="18"/>
      <c r="C959" s="191"/>
      <c r="D959" s="191"/>
      <c r="E959" s="18"/>
      <c r="F959" s="18"/>
      <c r="G959" s="18"/>
      <c r="H959" s="18"/>
      <c r="I959" s="18"/>
      <c r="J959" s="18"/>
      <c r="K959" s="18"/>
      <c r="L959" s="18"/>
      <c r="M959" s="18"/>
      <c r="N959" s="18"/>
      <c r="O959" s="18"/>
      <c r="P959" s="18"/>
      <c r="Q959" s="18"/>
      <c r="R959" s="18"/>
      <c r="S959" s="18"/>
      <c r="T959" s="18"/>
      <c r="U959" s="18"/>
      <c r="V959" s="18"/>
      <c r="W959" s="18"/>
      <c r="X959" s="18"/>
      <c r="Y959" s="18"/>
      <c r="Z959" s="18"/>
      <c r="AA959" s="18"/>
      <c r="AB959" s="18"/>
      <c r="AC959" s="18"/>
      <c r="AD959" s="18"/>
      <c r="AE959" s="18"/>
      <c r="AF959" s="18"/>
      <c r="AG959" s="18"/>
    </row>
    <row r="960" spans="1:33" ht="16.5" customHeight="1" x14ac:dyDescent="0.3">
      <c r="A960" s="18"/>
      <c r="B960" s="18"/>
      <c r="C960" s="191"/>
      <c r="D960" s="191"/>
      <c r="E960" s="18"/>
      <c r="F960" s="18"/>
      <c r="G960" s="18"/>
      <c r="H960" s="18"/>
      <c r="I960" s="18"/>
      <c r="J960" s="18"/>
      <c r="K960" s="18"/>
      <c r="L960" s="18"/>
      <c r="M960" s="18"/>
      <c r="N960" s="18"/>
      <c r="O960" s="18"/>
      <c r="P960" s="18"/>
      <c r="Q960" s="18"/>
      <c r="R960" s="18"/>
      <c r="S960" s="18"/>
      <c r="T960" s="18"/>
      <c r="U960" s="18"/>
      <c r="V960" s="18"/>
      <c r="W960" s="18"/>
      <c r="X960" s="18"/>
      <c r="Y960" s="18"/>
      <c r="Z960" s="18"/>
      <c r="AA960" s="18"/>
      <c r="AB960" s="18"/>
      <c r="AC960" s="18"/>
      <c r="AD960" s="18"/>
      <c r="AE960" s="18"/>
      <c r="AF960" s="18"/>
      <c r="AG960" s="18"/>
    </row>
    <row r="961" spans="1:33" ht="16.5" customHeight="1" x14ac:dyDescent="0.3">
      <c r="A961" s="18"/>
      <c r="B961" s="18"/>
      <c r="C961" s="191"/>
      <c r="D961" s="191"/>
      <c r="E961" s="18"/>
      <c r="F961" s="18"/>
      <c r="G961" s="18"/>
      <c r="H961" s="18"/>
      <c r="I961" s="18"/>
      <c r="J961" s="18"/>
      <c r="K961" s="18"/>
      <c r="L961" s="18"/>
      <c r="M961" s="18"/>
      <c r="N961" s="18"/>
      <c r="O961" s="18"/>
      <c r="P961" s="18"/>
      <c r="Q961" s="18"/>
      <c r="R961" s="18"/>
      <c r="S961" s="18"/>
      <c r="T961" s="18"/>
      <c r="U961" s="18"/>
      <c r="V961" s="18"/>
      <c r="W961" s="18"/>
      <c r="X961" s="18"/>
      <c r="Y961" s="18"/>
      <c r="Z961" s="18"/>
      <c r="AA961" s="18"/>
      <c r="AB961" s="18"/>
      <c r="AC961" s="18"/>
      <c r="AD961" s="18"/>
      <c r="AE961" s="18"/>
      <c r="AF961" s="18"/>
      <c r="AG961" s="18"/>
    </row>
    <row r="962" spans="1:33" ht="16.5" customHeight="1" x14ac:dyDescent="0.3">
      <c r="A962" s="18"/>
      <c r="B962" s="18"/>
      <c r="C962" s="191"/>
      <c r="D962" s="191"/>
      <c r="E962" s="18"/>
      <c r="F962" s="18"/>
      <c r="G962" s="18"/>
      <c r="H962" s="18"/>
      <c r="I962" s="18"/>
      <c r="J962" s="18"/>
      <c r="K962" s="18"/>
      <c r="L962" s="18"/>
      <c r="M962" s="18"/>
      <c r="N962" s="18"/>
      <c r="O962" s="18"/>
      <c r="P962" s="18"/>
      <c r="Q962" s="18"/>
      <c r="R962" s="18"/>
      <c r="S962" s="18"/>
      <c r="T962" s="18"/>
      <c r="U962" s="18"/>
      <c r="V962" s="18"/>
      <c r="W962" s="18"/>
      <c r="X962" s="18"/>
      <c r="Y962" s="18"/>
      <c r="Z962" s="18"/>
      <c r="AA962" s="18"/>
      <c r="AB962" s="18"/>
      <c r="AC962" s="18"/>
      <c r="AD962" s="18"/>
      <c r="AE962" s="18"/>
      <c r="AF962" s="18"/>
      <c r="AG962" s="18"/>
    </row>
    <row r="963" spans="1:33" ht="16.5" customHeight="1" x14ac:dyDescent="0.3">
      <c r="A963" s="18"/>
      <c r="B963" s="18"/>
      <c r="C963" s="191"/>
      <c r="D963" s="191"/>
      <c r="E963" s="18"/>
      <c r="F963" s="18"/>
      <c r="G963" s="18"/>
      <c r="H963" s="18"/>
      <c r="I963" s="18"/>
      <c r="J963" s="18"/>
      <c r="K963" s="18"/>
      <c r="L963" s="18"/>
      <c r="M963" s="18"/>
      <c r="N963" s="18"/>
      <c r="O963" s="18"/>
      <c r="P963" s="18"/>
      <c r="Q963" s="18"/>
      <c r="R963" s="18"/>
      <c r="S963" s="18"/>
      <c r="T963" s="18"/>
      <c r="U963" s="18"/>
      <c r="V963" s="18"/>
      <c r="W963" s="18"/>
      <c r="X963" s="18"/>
      <c r="Y963" s="18"/>
      <c r="Z963" s="18"/>
      <c r="AA963" s="18"/>
      <c r="AB963" s="18"/>
      <c r="AC963" s="18"/>
      <c r="AD963" s="18"/>
      <c r="AE963" s="18"/>
      <c r="AF963" s="18"/>
      <c r="AG963" s="18"/>
    </row>
    <row r="964" spans="1:33" ht="16.5" customHeight="1" x14ac:dyDescent="0.3">
      <c r="A964" s="18"/>
      <c r="B964" s="18"/>
      <c r="C964" s="191"/>
      <c r="D964" s="191"/>
      <c r="E964" s="18"/>
      <c r="F964" s="18"/>
      <c r="G964" s="18"/>
      <c r="H964" s="18"/>
      <c r="I964" s="18"/>
      <c r="J964" s="18"/>
      <c r="K964" s="18"/>
      <c r="L964" s="18"/>
      <c r="M964" s="18"/>
      <c r="N964" s="18"/>
      <c r="O964" s="18"/>
      <c r="P964" s="18"/>
      <c r="Q964" s="18"/>
      <c r="R964" s="18"/>
      <c r="S964" s="18"/>
      <c r="T964" s="18"/>
      <c r="U964" s="18"/>
      <c r="V964" s="18"/>
      <c r="W964" s="18"/>
      <c r="X964" s="18"/>
      <c r="Y964" s="18"/>
      <c r="Z964" s="18"/>
      <c r="AA964" s="18"/>
      <c r="AB964" s="18"/>
      <c r="AC964" s="18"/>
      <c r="AD964" s="18"/>
      <c r="AE964" s="18"/>
      <c r="AF964" s="18"/>
      <c r="AG964" s="18"/>
    </row>
    <row r="965" spans="1:33" ht="16.5" customHeight="1" x14ac:dyDescent="0.3">
      <c r="A965" s="18"/>
      <c r="B965" s="18"/>
      <c r="C965" s="191"/>
      <c r="D965" s="191"/>
      <c r="E965" s="18"/>
      <c r="F965" s="18"/>
      <c r="G965" s="18"/>
      <c r="H965" s="18"/>
      <c r="I965" s="18"/>
      <c r="J965" s="18"/>
      <c r="K965" s="18"/>
      <c r="L965" s="18"/>
      <c r="M965" s="18"/>
      <c r="N965" s="18"/>
      <c r="O965" s="18"/>
      <c r="P965" s="18"/>
      <c r="Q965" s="18"/>
      <c r="R965" s="18"/>
      <c r="S965" s="18"/>
      <c r="T965" s="18"/>
      <c r="U965" s="18"/>
      <c r="V965" s="18"/>
      <c r="W965" s="18"/>
      <c r="X965" s="18"/>
      <c r="Y965" s="18"/>
      <c r="Z965" s="18"/>
      <c r="AA965" s="18"/>
      <c r="AB965" s="18"/>
      <c r="AC965" s="18"/>
      <c r="AD965" s="18"/>
      <c r="AE965" s="18"/>
      <c r="AF965" s="18"/>
      <c r="AG965" s="18"/>
    </row>
    <row r="966" spans="1:33" ht="16.5" customHeight="1" x14ac:dyDescent="0.3">
      <c r="A966" s="18"/>
      <c r="B966" s="18"/>
      <c r="C966" s="191"/>
      <c r="D966" s="191"/>
      <c r="E966" s="18"/>
      <c r="F966" s="18"/>
      <c r="G966" s="18"/>
      <c r="H966" s="18"/>
      <c r="I966" s="18"/>
      <c r="J966" s="18"/>
      <c r="K966" s="18"/>
      <c r="L966" s="18"/>
      <c r="M966" s="18"/>
      <c r="N966" s="18"/>
      <c r="O966" s="18"/>
      <c r="P966" s="18"/>
      <c r="Q966" s="18"/>
      <c r="R966" s="18"/>
      <c r="S966" s="18"/>
      <c r="T966" s="18"/>
      <c r="U966" s="18"/>
      <c r="V966" s="18"/>
      <c r="W966" s="18"/>
      <c r="X966" s="18"/>
      <c r="Y966" s="18"/>
      <c r="Z966" s="18"/>
      <c r="AA966" s="18"/>
      <c r="AB966" s="18"/>
      <c r="AC966" s="18"/>
      <c r="AD966" s="18"/>
      <c r="AE966" s="18"/>
      <c r="AF966" s="18"/>
      <c r="AG966" s="18"/>
    </row>
    <row r="967" spans="1:33" ht="16.5" customHeight="1" x14ac:dyDescent="0.3">
      <c r="A967" s="18"/>
      <c r="B967" s="18"/>
      <c r="C967" s="191"/>
      <c r="D967" s="191"/>
      <c r="E967" s="18"/>
      <c r="F967" s="18"/>
      <c r="G967" s="18"/>
      <c r="H967" s="18"/>
      <c r="I967" s="18"/>
      <c r="J967" s="18"/>
      <c r="K967" s="18"/>
      <c r="L967" s="18"/>
      <c r="M967" s="18"/>
      <c r="N967" s="18"/>
      <c r="O967" s="18"/>
      <c r="P967" s="18"/>
      <c r="Q967" s="18"/>
      <c r="R967" s="18"/>
      <c r="S967" s="18"/>
      <c r="T967" s="18"/>
      <c r="U967" s="18"/>
      <c r="V967" s="18"/>
      <c r="W967" s="18"/>
      <c r="X967" s="18"/>
      <c r="Y967" s="18"/>
      <c r="Z967" s="18"/>
      <c r="AA967" s="18"/>
      <c r="AB967" s="18"/>
      <c r="AC967" s="18"/>
      <c r="AD967" s="18"/>
      <c r="AE967" s="18"/>
      <c r="AF967" s="18"/>
      <c r="AG967" s="18"/>
    </row>
    <row r="968" spans="1:33" ht="16.5" customHeight="1" x14ac:dyDescent="0.3">
      <c r="A968" s="18"/>
      <c r="B968" s="18"/>
      <c r="C968" s="191"/>
      <c r="D968" s="191"/>
      <c r="E968" s="18"/>
      <c r="F968" s="18"/>
      <c r="G968" s="18"/>
      <c r="H968" s="18"/>
      <c r="I968" s="18"/>
      <c r="J968" s="18"/>
      <c r="K968" s="18"/>
      <c r="L968" s="18"/>
      <c r="M968" s="18"/>
      <c r="N968" s="18"/>
      <c r="O968" s="18"/>
      <c r="P968" s="18"/>
      <c r="Q968" s="18"/>
      <c r="R968" s="18"/>
      <c r="S968" s="18"/>
      <c r="T968" s="18"/>
      <c r="U968" s="18"/>
      <c r="V968" s="18"/>
      <c r="W968" s="18"/>
      <c r="X968" s="18"/>
      <c r="Y968" s="18"/>
      <c r="Z968" s="18"/>
      <c r="AA968" s="18"/>
      <c r="AB968" s="18"/>
      <c r="AC968" s="18"/>
      <c r="AD968" s="18"/>
      <c r="AE968" s="18"/>
      <c r="AF968" s="18"/>
      <c r="AG968" s="18"/>
    </row>
    <row r="969" spans="1:33" ht="16.5" customHeight="1" x14ac:dyDescent="0.3">
      <c r="A969" s="18"/>
      <c r="B969" s="18"/>
      <c r="C969" s="191"/>
      <c r="D969" s="191"/>
      <c r="E969" s="18"/>
      <c r="F969" s="18"/>
      <c r="G969" s="18"/>
      <c r="H969" s="18"/>
      <c r="I969" s="18"/>
      <c r="J969" s="18"/>
      <c r="K969" s="18"/>
      <c r="L969" s="18"/>
      <c r="M969" s="18"/>
      <c r="N969" s="18"/>
      <c r="O969" s="18"/>
      <c r="P969" s="18"/>
      <c r="Q969" s="18"/>
      <c r="R969" s="18"/>
      <c r="S969" s="18"/>
      <c r="T969" s="18"/>
      <c r="U969" s="18"/>
      <c r="V969" s="18"/>
      <c r="W969" s="18"/>
      <c r="X969" s="18"/>
      <c r="Y969" s="18"/>
      <c r="Z969" s="18"/>
      <c r="AA969" s="18"/>
      <c r="AB969" s="18"/>
      <c r="AC969" s="18"/>
      <c r="AD969" s="18"/>
      <c r="AE969" s="18"/>
      <c r="AF969" s="18"/>
      <c r="AG969" s="18"/>
    </row>
    <row r="970" spans="1:33" ht="16.5" customHeight="1" x14ac:dyDescent="0.3">
      <c r="A970" s="18"/>
      <c r="B970" s="18"/>
      <c r="C970" s="191"/>
      <c r="D970" s="191"/>
      <c r="E970" s="18"/>
      <c r="F970" s="18"/>
      <c r="G970" s="18"/>
      <c r="H970" s="18"/>
      <c r="I970" s="18"/>
      <c r="J970" s="18"/>
      <c r="K970" s="18"/>
      <c r="L970" s="18"/>
      <c r="M970" s="18"/>
      <c r="N970" s="18"/>
      <c r="O970" s="18"/>
      <c r="P970" s="18"/>
      <c r="Q970" s="18"/>
      <c r="R970" s="18"/>
      <c r="S970" s="18"/>
      <c r="T970" s="18"/>
      <c r="U970" s="18"/>
      <c r="V970" s="18"/>
      <c r="W970" s="18"/>
      <c r="X970" s="18"/>
      <c r="Y970" s="18"/>
      <c r="Z970" s="18"/>
      <c r="AA970" s="18"/>
      <c r="AB970" s="18"/>
      <c r="AC970" s="18"/>
      <c r="AD970" s="18"/>
      <c r="AE970" s="18"/>
      <c r="AF970" s="18"/>
      <c r="AG970" s="18"/>
    </row>
    <row r="971" spans="1:33" ht="16.5" customHeight="1" x14ac:dyDescent="0.3">
      <c r="A971" s="18"/>
      <c r="B971" s="18"/>
      <c r="C971" s="191"/>
      <c r="D971" s="191"/>
      <c r="E971" s="18"/>
      <c r="F971" s="18"/>
      <c r="G971" s="18"/>
      <c r="H971" s="18"/>
      <c r="I971" s="18"/>
      <c r="J971" s="18"/>
      <c r="K971" s="18"/>
      <c r="L971" s="18"/>
      <c r="M971" s="18"/>
      <c r="N971" s="18"/>
      <c r="O971" s="18"/>
      <c r="P971" s="18"/>
      <c r="Q971" s="18"/>
      <c r="R971" s="18"/>
      <c r="S971" s="18"/>
      <c r="T971" s="18"/>
      <c r="U971" s="18"/>
      <c r="V971" s="18"/>
      <c r="W971" s="18"/>
      <c r="X971" s="18"/>
      <c r="Y971" s="18"/>
      <c r="Z971" s="18"/>
      <c r="AA971" s="18"/>
      <c r="AB971" s="18"/>
      <c r="AC971" s="18"/>
      <c r="AD971" s="18"/>
      <c r="AE971" s="18"/>
      <c r="AF971" s="18"/>
      <c r="AG971" s="18"/>
    </row>
    <row r="972" spans="1:33" ht="16.5" customHeight="1" x14ac:dyDescent="0.3">
      <c r="A972" s="18"/>
      <c r="B972" s="18"/>
      <c r="C972" s="191"/>
      <c r="D972" s="191"/>
      <c r="E972" s="18"/>
      <c r="F972" s="18"/>
      <c r="G972" s="18"/>
      <c r="H972" s="18"/>
      <c r="I972" s="18"/>
      <c r="J972" s="18"/>
      <c r="K972" s="18"/>
      <c r="L972" s="18"/>
      <c r="M972" s="18"/>
      <c r="N972" s="18"/>
      <c r="O972" s="18"/>
      <c r="P972" s="18"/>
      <c r="Q972" s="18"/>
      <c r="R972" s="18"/>
      <c r="S972" s="18"/>
      <c r="T972" s="18"/>
      <c r="U972" s="18"/>
      <c r="V972" s="18"/>
      <c r="W972" s="18"/>
      <c r="X972" s="18"/>
      <c r="Y972" s="18"/>
      <c r="Z972" s="18"/>
      <c r="AA972" s="18"/>
      <c r="AB972" s="18"/>
      <c r="AC972" s="18"/>
      <c r="AD972" s="18"/>
      <c r="AE972" s="18"/>
      <c r="AF972" s="18"/>
      <c r="AG972" s="18"/>
    </row>
    <row r="973" spans="1:33" ht="16.5" customHeight="1" x14ac:dyDescent="0.3">
      <c r="A973" s="18"/>
      <c r="B973" s="18"/>
      <c r="C973" s="191"/>
      <c r="D973" s="191"/>
      <c r="E973" s="18"/>
      <c r="F973" s="18"/>
      <c r="G973" s="18"/>
      <c r="H973" s="18"/>
      <c r="I973" s="18"/>
      <c r="J973" s="18"/>
      <c r="K973" s="18"/>
      <c r="L973" s="18"/>
      <c r="M973" s="18"/>
      <c r="N973" s="18"/>
      <c r="O973" s="18"/>
      <c r="P973" s="18"/>
      <c r="Q973" s="18"/>
      <c r="R973" s="18"/>
      <c r="S973" s="18"/>
      <c r="T973" s="18"/>
      <c r="U973" s="18"/>
      <c r="V973" s="18"/>
      <c r="W973" s="18"/>
      <c r="X973" s="18"/>
      <c r="Y973" s="18"/>
      <c r="Z973" s="18"/>
      <c r="AA973" s="18"/>
      <c r="AB973" s="18"/>
      <c r="AC973" s="18"/>
      <c r="AD973" s="18"/>
      <c r="AE973" s="18"/>
      <c r="AF973" s="18"/>
      <c r="AG973" s="18"/>
    </row>
    <row r="974" spans="1:33" ht="16.5" customHeight="1" x14ac:dyDescent="0.3">
      <c r="A974" s="18"/>
      <c r="B974" s="18"/>
      <c r="C974" s="191"/>
      <c r="D974" s="191"/>
      <c r="E974" s="18"/>
      <c r="F974" s="18"/>
      <c r="G974" s="18"/>
      <c r="H974" s="18"/>
      <c r="I974" s="18"/>
      <c r="J974" s="18"/>
      <c r="K974" s="18"/>
      <c r="L974" s="18"/>
      <c r="M974" s="18"/>
      <c r="N974" s="18"/>
      <c r="O974" s="18"/>
      <c r="P974" s="18"/>
      <c r="Q974" s="18"/>
      <c r="R974" s="18"/>
      <c r="S974" s="18"/>
      <c r="T974" s="18"/>
      <c r="U974" s="18"/>
      <c r="V974" s="18"/>
      <c r="W974" s="18"/>
      <c r="X974" s="18"/>
      <c r="Y974" s="18"/>
      <c r="Z974" s="18"/>
      <c r="AA974" s="18"/>
      <c r="AB974" s="18"/>
      <c r="AC974" s="18"/>
      <c r="AD974" s="18"/>
      <c r="AE974" s="18"/>
      <c r="AF974" s="18"/>
      <c r="AG974" s="18"/>
    </row>
    <row r="975" spans="1:33" ht="16.5" customHeight="1" x14ac:dyDescent="0.3">
      <c r="A975" s="18"/>
      <c r="B975" s="18"/>
      <c r="C975" s="191"/>
      <c r="D975" s="191"/>
      <c r="E975" s="18"/>
      <c r="F975" s="18"/>
      <c r="G975" s="18"/>
      <c r="H975" s="18"/>
      <c r="I975" s="18"/>
      <c r="J975" s="18"/>
      <c r="K975" s="18"/>
      <c r="L975" s="18"/>
      <c r="M975" s="18"/>
      <c r="N975" s="18"/>
      <c r="O975" s="18"/>
      <c r="P975" s="18"/>
      <c r="Q975" s="18"/>
      <c r="R975" s="18"/>
      <c r="S975" s="18"/>
      <c r="T975" s="18"/>
      <c r="U975" s="18"/>
      <c r="V975" s="18"/>
      <c r="W975" s="18"/>
      <c r="X975" s="18"/>
      <c r="Y975" s="18"/>
      <c r="Z975" s="18"/>
      <c r="AA975" s="18"/>
      <c r="AB975" s="18"/>
      <c r="AC975" s="18"/>
      <c r="AD975" s="18"/>
      <c r="AE975" s="18"/>
      <c r="AF975" s="18"/>
      <c r="AG975" s="18"/>
    </row>
    <row r="976" spans="1:33" ht="16.5" customHeight="1" x14ac:dyDescent="0.3">
      <c r="A976" s="18"/>
      <c r="B976" s="18"/>
      <c r="C976" s="191"/>
      <c r="D976" s="191"/>
      <c r="E976" s="18"/>
      <c r="F976" s="18"/>
      <c r="G976" s="18"/>
      <c r="H976" s="18"/>
      <c r="I976" s="18"/>
      <c r="J976" s="18"/>
      <c r="K976" s="18"/>
      <c r="L976" s="18"/>
      <c r="M976" s="18"/>
      <c r="N976" s="18"/>
      <c r="O976" s="18"/>
      <c r="P976" s="18"/>
      <c r="Q976" s="18"/>
      <c r="R976" s="18"/>
      <c r="S976" s="18"/>
      <c r="T976" s="18"/>
      <c r="U976" s="18"/>
      <c r="V976" s="18"/>
      <c r="W976" s="18"/>
      <c r="X976" s="18"/>
      <c r="Y976" s="18"/>
      <c r="Z976" s="18"/>
      <c r="AA976" s="18"/>
      <c r="AB976" s="18"/>
      <c r="AC976" s="18"/>
      <c r="AD976" s="18"/>
      <c r="AE976" s="18"/>
      <c r="AF976" s="18"/>
      <c r="AG976" s="18"/>
    </row>
    <row r="977" spans="1:33" ht="16.5" customHeight="1" x14ac:dyDescent="0.3">
      <c r="A977" s="18"/>
      <c r="B977" s="18"/>
      <c r="C977" s="191"/>
      <c r="D977" s="191"/>
      <c r="E977" s="18"/>
      <c r="F977" s="18"/>
      <c r="G977" s="18"/>
      <c r="H977" s="18"/>
      <c r="I977" s="18"/>
      <c r="J977" s="18"/>
      <c r="K977" s="18"/>
      <c r="L977" s="18"/>
      <c r="M977" s="18"/>
      <c r="N977" s="18"/>
      <c r="O977" s="18"/>
      <c r="P977" s="18"/>
      <c r="Q977" s="18"/>
      <c r="R977" s="18"/>
      <c r="S977" s="18"/>
      <c r="T977" s="18"/>
      <c r="U977" s="18"/>
      <c r="V977" s="18"/>
      <c r="W977" s="18"/>
      <c r="X977" s="18"/>
      <c r="Y977" s="18"/>
      <c r="Z977" s="18"/>
      <c r="AA977" s="18"/>
      <c r="AB977" s="18"/>
      <c r="AC977" s="18"/>
      <c r="AD977" s="18"/>
      <c r="AE977" s="18"/>
      <c r="AF977" s="18"/>
      <c r="AG977" s="18"/>
    </row>
    <row r="978" spans="1:33" ht="16.5" customHeight="1" x14ac:dyDescent="0.3">
      <c r="A978" s="18"/>
      <c r="B978" s="18"/>
      <c r="C978" s="191"/>
      <c r="D978" s="191"/>
      <c r="E978" s="18"/>
      <c r="F978" s="18"/>
      <c r="G978" s="18"/>
      <c r="H978" s="18"/>
      <c r="I978" s="18"/>
      <c r="J978" s="18"/>
      <c r="K978" s="18"/>
      <c r="L978" s="18"/>
      <c r="M978" s="18"/>
      <c r="N978" s="18"/>
      <c r="O978" s="18"/>
      <c r="P978" s="18"/>
      <c r="Q978" s="18"/>
      <c r="R978" s="18"/>
      <c r="S978" s="18"/>
      <c r="T978" s="18"/>
      <c r="U978" s="18"/>
      <c r="V978" s="18"/>
      <c r="W978" s="18"/>
      <c r="X978" s="18"/>
      <c r="Y978" s="18"/>
      <c r="Z978" s="18"/>
      <c r="AA978" s="18"/>
      <c r="AB978" s="18"/>
      <c r="AC978" s="18"/>
      <c r="AD978" s="18"/>
      <c r="AE978" s="18"/>
      <c r="AF978" s="18"/>
      <c r="AG978" s="18"/>
    </row>
    <row r="979" spans="1:33" ht="16.5" customHeight="1" x14ac:dyDescent="0.3">
      <c r="A979" s="18"/>
      <c r="B979" s="18"/>
      <c r="C979" s="191"/>
      <c r="D979" s="191"/>
      <c r="E979" s="18"/>
      <c r="F979" s="18"/>
      <c r="G979" s="18"/>
      <c r="H979" s="18"/>
      <c r="I979" s="18"/>
      <c r="J979" s="18"/>
      <c r="K979" s="18"/>
      <c r="L979" s="18"/>
      <c r="M979" s="18"/>
      <c r="N979" s="18"/>
      <c r="O979" s="18"/>
      <c r="P979" s="18"/>
      <c r="Q979" s="18"/>
      <c r="R979" s="18"/>
      <c r="S979" s="18"/>
      <c r="T979" s="18"/>
      <c r="U979" s="18"/>
      <c r="V979" s="18"/>
      <c r="W979" s="18"/>
      <c r="X979" s="18"/>
      <c r="Y979" s="18"/>
      <c r="Z979" s="18"/>
      <c r="AA979" s="18"/>
      <c r="AB979" s="18"/>
      <c r="AC979" s="18"/>
      <c r="AD979" s="18"/>
      <c r="AE979" s="18"/>
      <c r="AF979" s="18"/>
      <c r="AG979" s="18"/>
    </row>
    <row r="980" spans="1:33" ht="16.5" customHeight="1" x14ac:dyDescent="0.3">
      <c r="A980" s="18"/>
      <c r="B980" s="18"/>
      <c r="C980" s="191"/>
      <c r="D980" s="191"/>
      <c r="E980" s="18"/>
      <c r="F980" s="18"/>
      <c r="G980" s="18"/>
      <c r="H980" s="18"/>
      <c r="I980" s="18"/>
      <c r="J980" s="18"/>
      <c r="K980" s="18"/>
      <c r="L980" s="18"/>
      <c r="M980" s="18"/>
      <c r="N980" s="18"/>
      <c r="O980" s="18"/>
      <c r="P980" s="18"/>
      <c r="Q980" s="18"/>
      <c r="R980" s="18"/>
      <c r="S980" s="18"/>
      <c r="T980" s="18"/>
      <c r="U980" s="18"/>
      <c r="V980" s="18"/>
      <c r="W980" s="18"/>
      <c r="X980" s="18"/>
      <c r="Y980" s="18"/>
      <c r="Z980" s="18"/>
      <c r="AA980" s="18"/>
      <c r="AB980" s="18"/>
      <c r="AC980" s="18"/>
      <c r="AD980" s="18"/>
      <c r="AE980" s="18"/>
      <c r="AF980" s="18"/>
      <c r="AG980" s="18"/>
    </row>
    <row r="981" spans="1:33" ht="16.5" customHeight="1" x14ac:dyDescent="0.3">
      <c r="A981" s="18"/>
      <c r="B981" s="18"/>
      <c r="C981" s="191"/>
      <c r="D981" s="191"/>
      <c r="E981" s="18"/>
      <c r="F981" s="18"/>
      <c r="G981" s="18"/>
      <c r="H981" s="18"/>
      <c r="I981" s="18"/>
      <c r="J981" s="18"/>
      <c r="K981" s="18"/>
      <c r="L981" s="18"/>
      <c r="M981" s="18"/>
      <c r="N981" s="18"/>
      <c r="O981" s="18"/>
      <c r="P981" s="18"/>
      <c r="Q981" s="18"/>
      <c r="R981" s="18"/>
      <c r="S981" s="18"/>
      <c r="T981" s="18"/>
      <c r="U981" s="18"/>
      <c r="V981" s="18"/>
      <c r="W981" s="18"/>
      <c r="X981" s="18"/>
      <c r="Y981" s="18"/>
      <c r="Z981" s="18"/>
      <c r="AA981" s="18"/>
      <c r="AB981" s="18"/>
      <c r="AC981" s="18"/>
      <c r="AD981" s="18"/>
      <c r="AE981" s="18"/>
      <c r="AF981" s="18"/>
      <c r="AG981" s="18"/>
    </row>
    <row r="982" spans="1:33" ht="16.5" customHeight="1" x14ac:dyDescent="0.3">
      <c r="A982" s="18"/>
      <c r="B982" s="18"/>
      <c r="C982" s="191"/>
      <c r="D982" s="191"/>
      <c r="E982" s="18"/>
      <c r="F982" s="18"/>
      <c r="G982" s="18"/>
      <c r="H982" s="18"/>
      <c r="I982" s="18"/>
      <c r="J982" s="18"/>
      <c r="K982" s="18"/>
      <c r="L982" s="18"/>
      <c r="M982" s="18"/>
      <c r="N982" s="18"/>
      <c r="O982" s="18"/>
      <c r="P982" s="18"/>
      <c r="Q982" s="18"/>
      <c r="R982" s="18"/>
      <c r="S982" s="18"/>
      <c r="T982" s="18"/>
      <c r="U982" s="18"/>
      <c r="V982" s="18"/>
      <c r="W982" s="18"/>
      <c r="X982" s="18"/>
      <c r="Y982" s="18"/>
      <c r="Z982" s="18"/>
      <c r="AA982" s="18"/>
      <c r="AB982" s="18"/>
      <c r="AC982" s="18"/>
      <c r="AD982" s="18"/>
      <c r="AE982" s="18"/>
      <c r="AF982" s="18"/>
      <c r="AG982" s="18"/>
    </row>
    <row r="983" spans="1:33" ht="16.5" customHeight="1" x14ac:dyDescent="0.3">
      <c r="A983" s="18"/>
      <c r="B983" s="18"/>
      <c r="C983" s="191"/>
      <c r="D983" s="191"/>
      <c r="E983" s="18"/>
      <c r="F983" s="18"/>
      <c r="G983" s="18"/>
      <c r="H983" s="18"/>
      <c r="I983" s="18"/>
      <c r="J983" s="18"/>
      <c r="K983" s="18"/>
      <c r="L983" s="18"/>
      <c r="M983" s="18"/>
      <c r="N983" s="18"/>
      <c r="O983" s="18"/>
      <c r="P983" s="18"/>
      <c r="Q983" s="18"/>
      <c r="R983" s="18"/>
      <c r="S983" s="18"/>
      <c r="T983" s="18"/>
      <c r="U983" s="18"/>
      <c r="V983" s="18"/>
      <c r="W983" s="18"/>
      <c r="X983" s="18"/>
      <c r="Y983" s="18"/>
      <c r="Z983" s="18"/>
      <c r="AA983" s="18"/>
      <c r="AB983" s="18"/>
      <c r="AC983" s="18"/>
      <c r="AD983" s="18"/>
      <c r="AE983" s="18"/>
      <c r="AF983" s="18"/>
      <c r="AG983" s="18"/>
    </row>
    <row r="984" spans="1:33" ht="16.5" customHeight="1" x14ac:dyDescent="0.3">
      <c r="A984" s="18"/>
      <c r="B984" s="18"/>
      <c r="C984" s="191"/>
      <c r="D984" s="191"/>
      <c r="E984" s="18"/>
      <c r="F984" s="18"/>
      <c r="G984" s="18"/>
      <c r="H984" s="18"/>
      <c r="I984" s="18"/>
      <c r="J984" s="18"/>
      <c r="K984" s="18"/>
      <c r="L984" s="18"/>
      <c r="M984" s="18"/>
      <c r="N984" s="18"/>
      <c r="O984" s="18"/>
      <c r="P984" s="18"/>
      <c r="Q984" s="18"/>
      <c r="R984" s="18"/>
      <c r="S984" s="18"/>
      <c r="T984" s="18"/>
      <c r="U984" s="18"/>
      <c r="V984" s="18"/>
      <c r="W984" s="18"/>
      <c r="X984" s="18"/>
      <c r="Y984" s="18"/>
      <c r="Z984" s="18"/>
      <c r="AA984" s="18"/>
      <c r="AB984" s="18"/>
      <c r="AC984" s="18"/>
      <c r="AD984" s="18"/>
      <c r="AE984" s="18"/>
      <c r="AF984" s="18"/>
      <c r="AG984" s="18"/>
    </row>
    <row r="985" spans="1:33" ht="16.5" customHeight="1" x14ac:dyDescent="0.3">
      <c r="A985" s="18"/>
      <c r="B985" s="18"/>
      <c r="C985" s="191"/>
      <c r="D985" s="191"/>
      <c r="E985" s="18"/>
      <c r="F985" s="18"/>
      <c r="G985" s="18"/>
      <c r="H985" s="18"/>
      <c r="I985" s="18"/>
      <c r="J985" s="18"/>
      <c r="K985" s="18"/>
      <c r="L985" s="18"/>
      <c r="M985" s="18"/>
      <c r="N985" s="18"/>
      <c r="O985" s="18"/>
      <c r="P985" s="18"/>
      <c r="Q985" s="18"/>
      <c r="R985" s="18"/>
      <c r="S985" s="18"/>
      <c r="T985" s="18"/>
      <c r="U985" s="18"/>
      <c r="V985" s="18"/>
      <c r="W985" s="18"/>
      <c r="X985" s="18"/>
      <c r="Y985" s="18"/>
      <c r="Z985" s="18"/>
      <c r="AA985" s="18"/>
      <c r="AB985" s="18"/>
      <c r="AC985" s="18"/>
      <c r="AD985" s="18"/>
      <c r="AE985" s="18"/>
      <c r="AF985" s="18"/>
      <c r="AG985" s="18"/>
    </row>
    <row r="986" spans="1:33" ht="16.5" customHeight="1" x14ac:dyDescent="0.3">
      <c r="A986" s="18"/>
      <c r="B986" s="18"/>
      <c r="C986" s="191"/>
      <c r="D986" s="191"/>
      <c r="E986" s="18"/>
      <c r="F986" s="18"/>
      <c r="G986" s="18"/>
      <c r="H986" s="18"/>
      <c r="I986" s="18"/>
      <c r="J986" s="18"/>
      <c r="K986" s="18"/>
      <c r="L986" s="18"/>
      <c r="M986" s="18"/>
      <c r="N986" s="18"/>
      <c r="O986" s="18"/>
      <c r="P986" s="18"/>
      <c r="Q986" s="18"/>
      <c r="R986" s="18"/>
      <c r="S986" s="18"/>
      <c r="T986" s="18"/>
      <c r="U986" s="18"/>
      <c r="V986" s="18"/>
      <c r="W986" s="18"/>
      <c r="X986" s="18"/>
      <c r="Y986" s="18"/>
      <c r="Z986" s="18"/>
      <c r="AA986" s="18"/>
      <c r="AB986" s="18"/>
      <c r="AC986" s="18"/>
      <c r="AD986" s="18"/>
      <c r="AE986" s="18"/>
      <c r="AF986" s="18"/>
      <c r="AG986" s="18"/>
    </row>
    <row r="987" spans="1:33" ht="16.5" customHeight="1" x14ac:dyDescent="0.3">
      <c r="A987" s="18"/>
      <c r="B987" s="18"/>
      <c r="C987" s="191"/>
      <c r="D987" s="191"/>
      <c r="E987" s="18"/>
      <c r="F987" s="18"/>
      <c r="G987" s="18"/>
      <c r="H987" s="18"/>
      <c r="I987" s="18"/>
      <c r="J987" s="18"/>
      <c r="K987" s="18"/>
      <c r="L987" s="18"/>
      <c r="M987" s="18"/>
      <c r="N987" s="18"/>
      <c r="O987" s="18"/>
      <c r="P987" s="18"/>
      <c r="Q987" s="18"/>
      <c r="R987" s="18"/>
      <c r="S987" s="18"/>
      <c r="T987" s="18"/>
      <c r="U987" s="18"/>
      <c r="V987" s="18"/>
      <c r="W987" s="18"/>
      <c r="X987" s="18"/>
      <c r="Y987" s="18"/>
      <c r="Z987" s="18"/>
      <c r="AA987" s="18"/>
      <c r="AB987" s="18"/>
      <c r="AC987" s="18"/>
      <c r="AD987" s="18"/>
      <c r="AE987" s="18"/>
      <c r="AF987" s="18"/>
      <c r="AG987" s="18"/>
    </row>
    <row r="988" spans="1:33" ht="16.5" customHeight="1" x14ac:dyDescent="0.3">
      <c r="A988" s="18"/>
      <c r="B988" s="18"/>
      <c r="C988" s="191"/>
      <c r="D988" s="191"/>
      <c r="E988" s="18"/>
      <c r="F988" s="18"/>
      <c r="G988" s="18"/>
      <c r="H988" s="18"/>
      <c r="I988" s="18"/>
      <c r="J988" s="18"/>
      <c r="K988" s="18"/>
      <c r="L988" s="18"/>
      <c r="M988" s="18"/>
      <c r="N988" s="18"/>
      <c r="O988" s="18"/>
      <c r="P988" s="18"/>
      <c r="Q988" s="18"/>
      <c r="R988" s="18"/>
      <c r="S988" s="18"/>
      <c r="T988" s="18"/>
      <c r="U988" s="18"/>
      <c r="V988" s="18"/>
      <c r="W988" s="18"/>
      <c r="X988" s="18"/>
      <c r="Y988" s="18"/>
      <c r="Z988" s="18"/>
      <c r="AA988" s="18"/>
      <c r="AB988" s="18"/>
      <c r="AC988" s="18"/>
      <c r="AD988" s="18"/>
      <c r="AE988" s="18"/>
      <c r="AF988" s="18"/>
      <c r="AG988" s="18"/>
    </row>
    <row r="989" spans="1:33" ht="16.5" customHeight="1" x14ac:dyDescent="0.3">
      <c r="A989" s="18"/>
      <c r="B989" s="18"/>
      <c r="C989" s="191"/>
      <c r="D989" s="191"/>
      <c r="E989" s="18"/>
      <c r="F989" s="18"/>
      <c r="G989" s="18"/>
      <c r="H989" s="18"/>
      <c r="I989" s="18"/>
      <c r="J989" s="18"/>
      <c r="K989" s="18"/>
      <c r="L989" s="18"/>
      <c r="M989" s="18"/>
      <c r="N989" s="18"/>
      <c r="O989" s="18"/>
      <c r="P989" s="18"/>
      <c r="Q989" s="18"/>
      <c r="R989" s="18"/>
      <c r="S989" s="18"/>
      <c r="T989" s="18"/>
      <c r="U989" s="18"/>
      <c r="V989" s="18"/>
      <c r="W989" s="18"/>
      <c r="X989" s="18"/>
      <c r="Y989" s="18"/>
      <c r="Z989" s="18"/>
      <c r="AA989" s="18"/>
      <c r="AB989" s="18"/>
      <c r="AC989" s="18"/>
      <c r="AD989" s="18"/>
      <c r="AE989" s="18"/>
      <c r="AF989" s="18"/>
      <c r="AG989" s="18"/>
    </row>
    <row r="990" spans="1:33" ht="16.5" customHeight="1" x14ac:dyDescent="0.3">
      <c r="A990" s="18"/>
      <c r="B990" s="18"/>
      <c r="C990" s="191"/>
      <c r="D990" s="191"/>
      <c r="E990" s="18"/>
      <c r="F990" s="18"/>
      <c r="G990" s="18"/>
      <c r="H990" s="18"/>
      <c r="I990" s="18"/>
      <c r="J990" s="18"/>
      <c r="K990" s="18"/>
      <c r="L990" s="18"/>
      <c r="M990" s="18"/>
      <c r="N990" s="18"/>
      <c r="O990" s="18"/>
      <c r="P990" s="18"/>
      <c r="Q990" s="18"/>
      <c r="R990" s="18"/>
      <c r="S990" s="18"/>
      <c r="T990" s="18"/>
      <c r="U990" s="18"/>
      <c r="V990" s="18"/>
      <c r="W990" s="18"/>
      <c r="X990" s="18"/>
      <c r="Y990" s="18"/>
      <c r="Z990" s="18"/>
      <c r="AA990" s="18"/>
      <c r="AB990" s="18"/>
      <c r="AC990" s="18"/>
      <c r="AD990" s="18"/>
      <c r="AE990" s="18"/>
      <c r="AF990" s="18"/>
      <c r="AG990" s="18"/>
    </row>
    <row r="991" spans="1:33" ht="16.5" customHeight="1" x14ac:dyDescent="0.3">
      <c r="A991" s="18"/>
      <c r="B991" s="18"/>
      <c r="C991" s="191"/>
      <c r="D991" s="191"/>
      <c r="E991" s="18"/>
      <c r="F991" s="18"/>
      <c r="G991" s="18"/>
      <c r="H991" s="18"/>
      <c r="I991" s="18"/>
      <c r="J991" s="18"/>
      <c r="K991" s="18"/>
      <c r="L991" s="18"/>
      <c r="M991" s="18"/>
      <c r="N991" s="18"/>
      <c r="O991" s="18"/>
      <c r="P991" s="18"/>
      <c r="Q991" s="18"/>
      <c r="R991" s="18"/>
      <c r="S991" s="18"/>
      <c r="T991" s="18"/>
      <c r="U991" s="18"/>
      <c r="V991" s="18"/>
      <c r="W991" s="18"/>
      <c r="X991" s="18"/>
      <c r="Y991" s="18"/>
      <c r="Z991" s="18"/>
      <c r="AA991" s="18"/>
      <c r="AB991" s="18"/>
      <c r="AC991" s="18"/>
      <c r="AD991" s="18"/>
      <c r="AE991" s="18"/>
      <c r="AF991" s="18"/>
      <c r="AG991" s="18"/>
    </row>
    <row r="992" spans="1:33" ht="16.5" customHeight="1" x14ac:dyDescent="0.3">
      <c r="A992" s="18"/>
      <c r="B992" s="18"/>
      <c r="C992" s="191"/>
      <c r="D992" s="191"/>
      <c r="E992" s="18"/>
      <c r="F992" s="18"/>
      <c r="G992" s="18"/>
      <c r="H992" s="18"/>
      <c r="I992" s="18"/>
      <c r="J992" s="18"/>
      <c r="K992" s="18"/>
      <c r="L992" s="18"/>
      <c r="M992" s="18"/>
      <c r="N992" s="18"/>
      <c r="O992" s="18"/>
      <c r="P992" s="18"/>
      <c r="Q992" s="18"/>
      <c r="R992" s="18"/>
      <c r="S992" s="18"/>
      <c r="T992" s="18"/>
      <c r="U992" s="18"/>
      <c r="V992" s="18"/>
      <c r="W992" s="18"/>
      <c r="X992" s="18"/>
      <c r="Y992" s="18"/>
      <c r="Z992" s="18"/>
      <c r="AA992" s="18"/>
      <c r="AB992" s="18"/>
      <c r="AC992" s="18"/>
      <c r="AD992" s="18"/>
      <c r="AE992" s="18"/>
      <c r="AF992" s="18"/>
      <c r="AG992" s="18"/>
    </row>
    <row r="993" spans="1:33" ht="16.5" customHeight="1" x14ac:dyDescent="0.3">
      <c r="A993" s="18"/>
      <c r="B993" s="18"/>
      <c r="C993" s="191"/>
      <c r="D993" s="191"/>
      <c r="E993" s="18"/>
      <c r="F993" s="18"/>
      <c r="G993" s="18"/>
      <c r="H993" s="18"/>
      <c r="I993" s="18"/>
      <c r="J993" s="18"/>
      <c r="K993" s="18"/>
      <c r="L993" s="18"/>
      <c r="M993" s="18"/>
      <c r="N993" s="18"/>
      <c r="O993" s="18"/>
      <c r="P993" s="18"/>
      <c r="Q993" s="18"/>
      <c r="R993" s="18"/>
      <c r="S993" s="18"/>
      <c r="T993" s="18"/>
      <c r="U993" s="18"/>
      <c r="V993" s="18"/>
      <c r="W993" s="18"/>
      <c r="X993" s="18"/>
      <c r="Y993" s="18"/>
      <c r="Z993" s="18"/>
      <c r="AA993" s="18"/>
      <c r="AB993" s="18"/>
      <c r="AC993" s="18"/>
      <c r="AD993" s="18"/>
      <c r="AE993" s="18"/>
      <c r="AF993" s="18"/>
      <c r="AG993" s="18"/>
    </row>
    <row r="994" spans="1:33" ht="16.5" customHeight="1" x14ac:dyDescent="0.3">
      <c r="A994" s="18"/>
      <c r="B994" s="18"/>
      <c r="C994" s="191"/>
      <c r="D994" s="191"/>
      <c r="E994" s="18"/>
      <c r="F994" s="18"/>
      <c r="G994" s="18"/>
      <c r="H994" s="18"/>
      <c r="I994" s="18"/>
      <c r="J994" s="18"/>
      <c r="K994" s="18"/>
      <c r="L994" s="18"/>
      <c r="M994" s="18"/>
      <c r="N994" s="18"/>
      <c r="O994" s="18"/>
      <c r="P994" s="18"/>
      <c r="Q994" s="18"/>
      <c r="R994" s="18"/>
      <c r="S994" s="18"/>
      <c r="T994" s="18"/>
      <c r="U994" s="18"/>
      <c r="V994" s="18"/>
      <c r="W994" s="18"/>
      <c r="X994" s="18"/>
      <c r="Y994" s="18"/>
      <c r="Z994" s="18"/>
      <c r="AA994" s="18"/>
      <c r="AB994" s="18"/>
      <c r="AC994" s="18"/>
      <c r="AD994" s="18"/>
      <c r="AE994" s="18"/>
      <c r="AF994" s="18"/>
      <c r="AG994" s="18"/>
    </row>
    <row r="995" spans="1:33" ht="16.5" customHeight="1" x14ac:dyDescent="0.3">
      <c r="A995" s="18"/>
      <c r="B995" s="18"/>
      <c r="C995" s="191"/>
      <c r="D995" s="191"/>
      <c r="E995" s="18"/>
      <c r="F995" s="18"/>
      <c r="G995" s="18"/>
      <c r="H995" s="18"/>
      <c r="I995" s="18"/>
      <c r="J995" s="18"/>
      <c r="K995" s="18"/>
      <c r="L995" s="18"/>
      <c r="M995" s="18"/>
      <c r="N995" s="18"/>
      <c r="O995" s="18"/>
      <c r="P995" s="18"/>
      <c r="Q995" s="18"/>
      <c r="R995" s="18"/>
      <c r="S995" s="18"/>
      <c r="T995" s="18"/>
      <c r="U995" s="18"/>
      <c r="V995" s="18"/>
      <c r="W995" s="18"/>
      <c r="X995" s="18"/>
      <c r="Y995" s="18"/>
      <c r="Z995" s="18"/>
      <c r="AA995" s="18"/>
      <c r="AB995" s="18"/>
      <c r="AC995" s="18"/>
      <c r="AD995" s="18"/>
      <c r="AE995" s="18"/>
      <c r="AF995" s="18"/>
      <c r="AG995" s="18"/>
    </row>
    <row r="996" spans="1:33" ht="16.5" customHeight="1" x14ac:dyDescent="0.3">
      <c r="A996" s="18"/>
      <c r="B996" s="18"/>
      <c r="C996" s="191"/>
      <c r="D996" s="191"/>
      <c r="E996" s="18"/>
      <c r="F996" s="18"/>
      <c r="G996" s="18"/>
      <c r="H996" s="18"/>
      <c r="I996" s="18"/>
      <c r="J996" s="18"/>
      <c r="K996" s="18"/>
      <c r="L996" s="18"/>
      <c r="M996" s="18"/>
      <c r="N996" s="18"/>
      <c r="O996" s="18"/>
      <c r="P996" s="18"/>
      <c r="Q996" s="18"/>
      <c r="R996" s="18"/>
      <c r="S996" s="18"/>
      <c r="T996" s="18"/>
      <c r="U996" s="18"/>
      <c r="V996" s="18"/>
      <c r="W996" s="18"/>
      <c r="X996" s="18"/>
      <c r="Y996" s="18"/>
      <c r="Z996" s="18"/>
      <c r="AA996" s="18"/>
      <c r="AB996" s="18"/>
      <c r="AC996" s="18"/>
      <c r="AD996" s="18"/>
      <c r="AE996" s="18"/>
      <c r="AF996" s="18"/>
      <c r="AG996" s="18"/>
    </row>
    <row r="997" spans="1:33" ht="16.5" customHeight="1" x14ac:dyDescent="0.3">
      <c r="A997" s="18"/>
      <c r="B997" s="18"/>
      <c r="C997" s="191"/>
      <c r="D997" s="191"/>
      <c r="E997" s="18"/>
      <c r="F997" s="18"/>
      <c r="G997" s="18"/>
      <c r="H997" s="18"/>
      <c r="I997" s="18"/>
      <c r="J997" s="18"/>
      <c r="K997" s="18"/>
      <c r="L997" s="18"/>
      <c r="M997" s="18"/>
      <c r="N997" s="18"/>
      <c r="O997" s="18"/>
      <c r="P997" s="18"/>
      <c r="Q997" s="18"/>
      <c r="R997" s="18"/>
      <c r="S997" s="18"/>
      <c r="T997" s="18"/>
      <c r="U997" s="18"/>
      <c r="V997" s="18"/>
      <c r="W997" s="18"/>
      <c r="X997" s="18"/>
      <c r="Y997" s="18"/>
      <c r="Z997" s="18"/>
      <c r="AA997" s="18"/>
      <c r="AB997" s="18"/>
      <c r="AC997" s="18"/>
      <c r="AD997" s="18"/>
      <c r="AE997" s="18"/>
      <c r="AF997" s="18"/>
      <c r="AG997" s="18"/>
    </row>
    <row r="998" spans="1:33" ht="16.5" customHeight="1" x14ac:dyDescent="0.3">
      <c r="A998" s="18"/>
      <c r="B998" s="18"/>
      <c r="C998" s="191"/>
      <c r="D998" s="191"/>
      <c r="E998" s="18"/>
      <c r="F998" s="18"/>
      <c r="G998" s="18"/>
      <c r="H998" s="18"/>
      <c r="I998" s="18"/>
      <c r="J998" s="18"/>
      <c r="K998" s="18"/>
      <c r="L998" s="18"/>
      <c r="M998" s="18"/>
      <c r="N998" s="18"/>
      <c r="O998" s="18"/>
      <c r="P998" s="18"/>
      <c r="Q998" s="18"/>
      <c r="R998" s="18"/>
      <c r="S998" s="18"/>
      <c r="T998" s="18"/>
      <c r="U998" s="18"/>
      <c r="V998" s="18"/>
      <c r="W998" s="18"/>
      <c r="X998" s="18"/>
      <c r="Y998" s="18"/>
      <c r="Z998" s="18"/>
      <c r="AA998" s="18"/>
      <c r="AB998" s="18"/>
      <c r="AC998" s="18"/>
      <c r="AD998" s="18"/>
      <c r="AE998" s="18"/>
      <c r="AF998" s="18"/>
      <c r="AG998" s="18"/>
    </row>
    <row r="999" spans="1:33" ht="16.5" customHeight="1" x14ac:dyDescent="0.3">
      <c r="A999" s="18"/>
      <c r="B999" s="18"/>
      <c r="C999" s="191"/>
      <c r="D999" s="191"/>
      <c r="E999" s="18"/>
      <c r="F999" s="18"/>
      <c r="G999" s="18"/>
      <c r="H999" s="18"/>
      <c r="I999" s="18"/>
      <c r="J999" s="18"/>
      <c r="K999" s="18"/>
      <c r="L999" s="18"/>
      <c r="M999" s="18"/>
      <c r="N999" s="18"/>
      <c r="O999" s="18"/>
      <c r="P999" s="18"/>
      <c r="Q999" s="18"/>
      <c r="R999" s="18"/>
      <c r="S999" s="18"/>
      <c r="T999" s="18"/>
      <c r="U999" s="18"/>
      <c r="V999" s="18"/>
      <c r="W999" s="18"/>
      <c r="X999" s="18"/>
      <c r="Y999" s="18"/>
      <c r="Z999" s="18"/>
      <c r="AA999" s="18"/>
      <c r="AB999" s="18"/>
      <c r="AC999" s="18"/>
      <c r="AD999" s="18"/>
      <c r="AE999" s="18"/>
      <c r="AF999" s="18"/>
      <c r="AG999" s="18"/>
    </row>
    <row r="1000" spans="1:33" ht="16.5" customHeight="1" x14ac:dyDescent="0.3">
      <c r="A1000" s="18"/>
      <c r="B1000" s="18"/>
      <c r="C1000" s="191"/>
      <c r="D1000" s="191"/>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c r="AA1000" s="18"/>
      <c r="AB1000" s="18"/>
      <c r="AC1000" s="18"/>
      <c r="AD1000" s="18"/>
      <c r="AE1000" s="18"/>
      <c r="AF1000" s="18"/>
      <c r="AG1000" s="18"/>
    </row>
  </sheetData>
  <mergeCells count="170">
    <mergeCell ref="H39:H41"/>
    <mergeCell ref="I39:I41"/>
    <mergeCell ref="J39:J41"/>
    <mergeCell ref="K39:K41"/>
    <mergeCell ref="L39:L41"/>
    <mergeCell ref="M39:M41"/>
    <mergeCell ref="A39:A41"/>
    <mergeCell ref="B39:B41"/>
    <mergeCell ref="C39:C41"/>
    <mergeCell ref="D39:D41"/>
    <mergeCell ref="E39:E41"/>
    <mergeCell ref="F39:F41"/>
    <mergeCell ref="G39:G41"/>
    <mergeCell ref="H42:H44"/>
    <mergeCell ref="I42:I44"/>
    <mergeCell ref="J42:J44"/>
    <mergeCell ref="K42:K44"/>
    <mergeCell ref="L42:L44"/>
    <mergeCell ref="M42:M44"/>
    <mergeCell ref="A42:A44"/>
    <mergeCell ref="B42:B44"/>
    <mergeCell ref="C42:C44"/>
    <mergeCell ref="D42:D44"/>
    <mergeCell ref="E42:E44"/>
    <mergeCell ref="F42:F44"/>
    <mergeCell ref="G42:G44"/>
    <mergeCell ref="A2:C2"/>
    <mergeCell ref="D2:L2"/>
    <mergeCell ref="M2:M3"/>
    <mergeCell ref="A3:C6"/>
    <mergeCell ref="D3:L4"/>
    <mergeCell ref="D5:L5"/>
    <mergeCell ref="D6:L6"/>
    <mergeCell ref="A7:M7"/>
    <mergeCell ref="A9:M9"/>
    <mergeCell ref="A10:A11"/>
    <mergeCell ref="B10:C10"/>
    <mergeCell ref="D10:D11"/>
    <mergeCell ref="E10:E11"/>
    <mergeCell ref="F10:M10"/>
    <mergeCell ref="H12:H14"/>
    <mergeCell ref="I12:I14"/>
    <mergeCell ref="J12:J14"/>
    <mergeCell ref="K12:K14"/>
    <mergeCell ref="L12:L14"/>
    <mergeCell ref="M12:M14"/>
    <mergeCell ref="A12:A14"/>
    <mergeCell ref="B12:B14"/>
    <mergeCell ref="C12:C14"/>
    <mergeCell ref="D12:D14"/>
    <mergeCell ref="E12:E14"/>
    <mergeCell ref="F12:F14"/>
    <mergeCell ref="G12:G14"/>
    <mergeCell ref="H15:H17"/>
    <mergeCell ref="I15:I17"/>
    <mergeCell ref="J15:J17"/>
    <mergeCell ref="K15:K17"/>
    <mergeCell ref="L15:L17"/>
    <mergeCell ref="M15:M17"/>
    <mergeCell ref="A15:A17"/>
    <mergeCell ref="B15:B17"/>
    <mergeCell ref="C15:C17"/>
    <mergeCell ref="D15:D17"/>
    <mergeCell ref="E15:E17"/>
    <mergeCell ref="F15:F17"/>
    <mergeCell ref="G15:G17"/>
    <mergeCell ref="H45:H47"/>
    <mergeCell ref="I45:I47"/>
    <mergeCell ref="J45:J47"/>
    <mergeCell ref="K45:K47"/>
    <mergeCell ref="L45:L47"/>
    <mergeCell ref="M45:M47"/>
    <mergeCell ref="A45:A47"/>
    <mergeCell ref="B45:B47"/>
    <mergeCell ref="C45:C47"/>
    <mergeCell ref="D45:D47"/>
    <mergeCell ref="E45:E47"/>
    <mergeCell ref="F45:F47"/>
    <mergeCell ref="G45:G47"/>
    <mergeCell ref="H18:H20"/>
    <mergeCell ref="I18:I20"/>
    <mergeCell ref="J18:J20"/>
    <mergeCell ref="K18:K20"/>
    <mergeCell ref="L18:L20"/>
    <mergeCell ref="M18:M20"/>
    <mergeCell ref="A18:A20"/>
    <mergeCell ref="B18:B20"/>
    <mergeCell ref="C18:C20"/>
    <mergeCell ref="D18:D20"/>
    <mergeCell ref="E18:E20"/>
    <mergeCell ref="F18:F20"/>
    <mergeCell ref="G18:G20"/>
    <mergeCell ref="H21:H23"/>
    <mergeCell ref="I21:I23"/>
    <mergeCell ref="J21:J23"/>
    <mergeCell ref="K21:K23"/>
    <mergeCell ref="L21:L23"/>
    <mergeCell ref="M21:M23"/>
    <mergeCell ref="A21:A23"/>
    <mergeCell ref="B21:B23"/>
    <mergeCell ref="C21:C23"/>
    <mergeCell ref="D21:D23"/>
    <mergeCell ref="E21:E23"/>
    <mergeCell ref="F21:F23"/>
    <mergeCell ref="G21:G23"/>
    <mergeCell ref="H24:H26"/>
    <mergeCell ref="I24:I26"/>
    <mergeCell ref="J24:J26"/>
    <mergeCell ref="K24:K26"/>
    <mergeCell ref="L24:L26"/>
    <mergeCell ref="M24:M26"/>
    <mergeCell ref="A24:A26"/>
    <mergeCell ref="B24:B26"/>
    <mergeCell ref="C24:C26"/>
    <mergeCell ref="D24:D26"/>
    <mergeCell ref="E24:E26"/>
    <mergeCell ref="F24:F26"/>
    <mergeCell ref="G24:G26"/>
    <mergeCell ref="H27:H29"/>
    <mergeCell ref="I27:I29"/>
    <mergeCell ref="J27:J29"/>
    <mergeCell ref="K27:K29"/>
    <mergeCell ref="L27:L29"/>
    <mergeCell ref="M27:M29"/>
    <mergeCell ref="A27:A29"/>
    <mergeCell ref="B27:B29"/>
    <mergeCell ref="C27:C29"/>
    <mergeCell ref="D27:D29"/>
    <mergeCell ref="E27:E29"/>
    <mergeCell ref="F27:F29"/>
    <mergeCell ref="G27:G29"/>
    <mergeCell ref="H30:H32"/>
    <mergeCell ref="I30:I32"/>
    <mergeCell ref="J30:J32"/>
    <mergeCell ref="K30:K32"/>
    <mergeCell ref="L30:L32"/>
    <mergeCell ref="M30:M32"/>
    <mergeCell ref="A30:A32"/>
    <mergeCell ref="B30:B32"/>
    <mergeCell ref="C30:C32"/>
    <mergeCell ref="D30:D32"/>
    <mergeCell ref="E30:E32"/>
    <mergeCell ref="F30:F32"/>
    <mergeCell ref="G30:G32"/>
    <mergeCell ref="H33:H35"/>
    <mergeCell ref="I33:I35"/>
    <mergeCell ref="J33:J35"/>
    <mergeCell ref="K33:K35"/>
    <mergeCell ref="L33:L35"/>
    <mergeCell ref="M33:M35"/>
    <mergeCell ref="A33:A35"/>
    <mergeCell ref="B33:B35"/>
    <mergeCell ref="C33:C35"/>
    <mergeCell ref="D33:D35"/>
    <mergeCell ref="E33:E35"/>
    <mergeCell ref="F33:F35"/>
    <mergeCell ref="G33:G35"/>
    <mergeCell ref="H36:H38"/>
    <mergeCell ref="I36:I38"/>
    <mergeCell ref="J36:J38"/>
    <mergeCell ref="K36:K38"/>
    <mergeCell ref="L36:L38"/>
    <mergeCell ref="M36:M38"/>
    <mergeCell ref="A36:A38"/>
    <mergeCell ref="B36:B38"/>
    <mergeCell ref="C36:C38"/>
    <mergeCell ref="D36:D38"/>
    <mergeCell ref="E36:E38"/>
    <mergeCell ref="F36:F38"/>
    <mergeCell ref="G36:G38"/>
  </mergeCells>
  <conditionalFormatting sqref="F12:M47">
    <cfRule type="containsText" dxfId="1" priority="1" operator="containsText" text="No">
      <formula>NOT(ISERROR(SEARCH(("No"),(F12))))</formula>
    </cfRule>
  </conditionalFormatting>
  <pageMargins left="0.7" right="0.7" top="0.75" bottom="0.75" header="0" footer="0"/>
  <pageSetup orientation="portrait"/>
  <colBreaks count="1" manualBreakCount="1">
    <brk id="13" man="1"/>
  </colBreaks>
  <drawing r:id="rId1"/>
  <legacyDrawing r:id="rId2"/>
  <extLst>
    <ext xmlns:x14="http://schemas.microsoft.com/office/spreadsheetml/2009/9/main" uri="{CCE6A557-97BC-4b89-ADB6-D9C93CAAB3DF}">
      <x14:dataValidations xmlns:xm="http://schemas.microsoft.com/office/excel/2006/main" count="2">
        <x14:dataValidation type="list" allowBlank="1" showErrorMessage="1">
          <x14:formula1>
            <xm:f>'Opciones Tratamiento'!$D$38:$D$39</xm:f>
          </x14:formula1>
          <xm:sqref>H12 H45 H42 H39 H36 H33 H30 H27 H24 H21 H18 H15</xm:sqref>
        </x14:dataValidation>
        <x14:dataValidation type="list" allowBlank="1" showErrorMessage="1">
          <x14:formula1>
            <xm:f>'Opciones Tratamiento'!$D$33:$D$35</xm:f>
          </x14:formula1>
          <xm:sqref>E12 E45 E42 E39 E36 E33 E30 E27 E24 E21 E18 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1000"/>
  <sheetViews>
    <sheetView zoomScale="55" zoomScaleNormal="55" workbookViewId="0">
      <selection activeCell="C6" sqref="C6"/>
    </sheetView>
  </sheetViews>
  <sheetFormatPr baseColWidth="10" defaultColWidth="14.42578125" defaultRowHeight="15" customHeight="1" x14ac:dyDescent="0.5"/>
  <cols>
    <col min="1" max="1" width="11.42578125" style="152" customWidth="1"/>
    <col min="2" max="2" width="37.85546875" style="152" customWidth="1"/>
    <col min="3" max="3" width="48" style="152" customWidth="1"/>
    <col min="4" max="4" width="140.28515625" style="174" customWidth="1"/>
    <col min="5" max="26" width="11.42578125" style="152" customWidth="1"/>
    <col min="27" max="16384" width="14.42578125" style="152"/>
  </cols>
  <sheetData>
    <row r="3" spans="2:4" ht="31.5" x14ac:dyDescent="0.5">
      <c r="B3" s="150" t="s">
        <v>246</v>
      </c>
      <c r="C3" s="151" t="s">
        <v>247</v>
      </c>
      <c r="D3" s="171" t="s">
        <v>248</v>
      </c>
    </row>
    <row r="4" spans="2:4" ht="31.5" x14ac:dyDescent="0.5">
      <c r="B4" s="153"/>
      <c r="C4" s="151"/>
      <c r="D4" s="172"/>
    </row>
    <row r="5" spans="2:4" ht="31.5" x14ac:dyDescent="0.5">
      <c r="B5" s="153" t="s">
        <v>249</v>
      </c>
      <c r="C5" s="165" t="s">
        <v>252</v>
      </c>
      <c r="D5" s="172" t="s">
        <v>193</v>
      </c>
    </row>
    <row r="6" spans="2:4" ht="31.5" x14ac:dyDescent="0.5">
      <c r="B6" s="153" t="s">
        <v>251</v>
      </c>
      <c r="C6" s="165" t="s">
        <v>256</v>
      </c>
      <c r="D6" s="172" t="s">
        <v>196</v>
      </c>
    </row>
    <row r="7" spans="2:4" ht="32.25" thickBot="1" x14ac:dyDescent="0.55000000000000004">
      <c r="B7" s="155" t="s">
        <v>253</v>
      </c>
      <c r="C7" s="165" t="s">
        <v>257</v>
      </c>
      <c r="D7" s="172" t="s">
        <v>199</v>
      </c>
    </row>
    <row r="8" spans="2:4" ht="157.5" x14ac:dyDescent="0.5">
      <c r="C8" s="166" t="s">
        <v>254</v>
      </c>
      <c r="D8" s="172" t="s">
        <v>202</v>
      </c>
    </row>
    <row r="9" spans="2:4" ht="31.5" x14ac:dyDescent="0.5">
      <c r="C9" s="165" t="s">
        <v>255</v>
      </c>
      <c r="D9" s="172" t="s">
        <v>205</v>
      </c>
    </row>
    <row r="10" spans="2:4" ht="31.5" x14ac:dyDescent="0.5">
      <c r="C10" s="165" t="s">
        <v>258</v>
      </c>
      <c r="D10" s="172" t="s">
        <v>208</v>
      </c>
    </row>
    <row r="11" spans="2:4" ht="31.5" x14ac:dyDescent="0.5">
      <c r="C11" s="165" t="s">
        <v>259</v>
      </c>
      <c r="D11" s="172"/>
    </row>
    <row r="12" spans="2:4" ht="31.5" x14ac:dyDescent="0.5">
      <c r="C12" s="165" t="s">
        <v>250</v>
      </c>
      <c r="D12" s="172" t="s">
        <v>260</v>
      </c>
    </row>
    <row r="13" spans="2:4" ht="31.5" x14ac:dyDescent="0.5">
      <c r="C13" s="167" t="s">
        <v>483</v>
      </c>
      <c r="D13" s="172" t="s">
        <v>197</v>
      </c>
    </row>
    <row r="14" spans="2:4" ht="63" x14ac:dyDescent="0.5">
      <c r="C14" s="167" t="s">
        <v>485</v>
      </c>
      <c r="D14" s="172" t="s">
        <v>200</v>
      </c>
    </row>
    <row r="15" spans="2:4" ht="63" x14ac:dyDescent="0.5">
      <c r="C15" s="167" t="s">
        <v>486</v>
      </c>
      <c r="D15" s="172" t="s">
        <v>203</v>
      </c>
    </row>
    <row r="16" spans="2:4" ht="94.5" x14ac:dyDescent="0.5">
      <c r="C16" s="167" t="s">
        <v>487</v>
      </c>
      <c r="D16" s="172" t="s">
        <v>206</v>
      </c>
    </row>
    <row r="17" spans="2:21" ht="63.75" thickBot="1" x14ac:dyDescent="0.55000000000000004">
      <c r="C17" s="167" t="s">
        <v>488</v>
      </c>
      <c r="D17" s="173" t="s">
        <v>209</v>
      </c>
    </row>
    <row r="18" spans="2:21" ht="46.5" customHeight="1" x14ac:dyDescent="0.5">
      <c r="C18" s="167" t="s">
        <v>489</v>
      </c>
    </row>
    <row r="19" spans="2:21" ht="31.5" x14ac:dyDescent="0.5">
      <c r="C19" s="158"/>
      <c r="D19" s="175" t="s">
        <v>482</v>
      </c>
    </row>
    <row r="20" spans="2:21" ht="31.5" x14ac:dyDescent="0.5">
      <c r="C20" s="168" t="s">
        <v>261</v>
      </c>
      <c r="D20" s="166"/>
    </row>
    <row r="21" spans="2:21" ht="126" x14ac:dyDescent="0.5">
      <c r="C21" s="169" t="s">
        <v>262</v>
      </c>
      <c r="D21" s="166" t="s">
        <v>479</v>
      </c>
    </row>
    <row r="22" spans="2:21" ht="94.5" x14ac:dyDescent="0.5">
      <c r="C22" s="169" t="s">
        <v>263</v>
      </c>
      <c r="D22" s="176" t="s">
        <v>480</v>
      </c>
    </row>
    <row r="23" spans="2:21" ht="95.25" thickBot="1" x14ac:dyDescent="0.55000000000000004">
      <c r="C23" s="170" t="s">
        <v>264</v>
      </c>
      <c r="D23" s="177" t="s">
        <v>481</v>
      </c>
    </row>
    <row r="24" spans="2:21" ht="15.75" customHeight="1" x14ac:dyDescent="0.5"/>
    <row r="25" spans="2:21" ht="15.75" customHeight="1" x14ac:dyDescent="0.5"/>
    <row r="26" spans="2:21" ht="15.75" customHeight="1" x14ac:dyDescent="0.5">
      <c r="R26" s="159" t="s">
        <v>268</v>
      </c>
      <c r="U26" s="159" t="s">
        <v>249</v>
      </c>
    </row>
    <row r="27" spans="2:21" ht="15.75" customHeight="1" x14ac:dyDescent="0.5">
      <c r="R27" s="159" t="s">
        <v>271</v>
      </c>
      <c r="U27" s="159" t="s">
        <v>251</v>
      </c>
    </row>
    <row r="28" spans="2:21" ht="15.75" customHeight="1" x14ac:dyDescent="0.5">
      <c r="R28" s="159" t="s">
        <v>274</v>
      </c>
      <c r="U28" s="159" t="s">
        <v>253</v>
      </c>
    </row>
    <row r="29" spans="2:21" ht="15.75" customHeight="1" x14ac:dyDescent="0.5">
      <c r="R29" s="159" t="s">
        <v>275</v>
      </c>
    </row>
    <row r="30" spans="2:21" ht="15.75" customHeight="1" x14ac:dyDescent="0.5"/>
    <row r="31" spans="2:21" ht="15.75" customHeight="1" thickBot="1" x14ac:dyDescent="0.55000000000000004"/>
    <row r="32" spans="2:21" ht="15.75" customHeight="1" thickBot="1" x14ac:dyDescent="0.55000000000000004">
      <c r="B32" s="150" t="s">
        <v>265</v>
      </c>
      <c r="C32" s="160" t="s">
        <v>266</v>
      </c>
      <c r="D32" s="171" t="s">
        <v>267</v>
      </c>
      <c r="R32" s="159" t="s">
        <v>283</v>
      </c>
    </row>
    <row r="33" spans="2:18" ht="15.75" customHeight="1" x14ac:dyDescent="0.5">
      <c r="B33" s="154"/>
      <c r="C33" s="154"/>
      <c r="D33" s="156"/>
      <c r="R33" s="159" t="s">
        <v>269</v>
      </c>
    </row>
    <row r="34" spans="2:18" ht="15.75" customHeight="1" x14ac:dyDescent="0.5">
      <c r="B34" s="154" t="s">
        <v>268</v>
      </c>
      <c r="C34" s="156" t="s">
        <v>269</v>
      </c>
      <c r="D34" s="156" t="s">
        <v>270</v>
      </c>
      <c r="R34" s="159" t="s">
        <v>272</v>
      </c>
    </row>
    <row r="35" spans="2:18" ht="15.75" customHeight="1" thickBot="1" x14ac:dyDescent="0.55000000000000004">
      <c r="B35" s="154" t="s">
        <v>271</v>
      </c>
      <c r="C35" s="161" t="s">
        <v>272</v>
      </c>
      <c r="D35" s="161" t="s">
        <v>273</v>
      </c>
    </row>
    <row r="36" spans="2:18" ht="15.75" customHeight="1" thickBot="1" x14ac:dyDescent="0.55000000000000004">
      <c r="B36" s="154" t="s">
        <v>274</v>
      </c>
    </row>
    <row r="37" spans="2:18" ht="15.75" customHeight="1" thickBot="1" x14ac:dyDescent="0.55000000000000004">
      <c r="B37" s="157" t="s">
        <v>275</v>
      </c>
      <c r="D37" s="171" t="s">
        <v>276</v>
      </c>
      <c r="R37" s="159" t="s">
        <v>250</v>
      </c>
    </row>
    <row r="38" spans="2:18" ht="15.75" customHeight="1" thickBot="1" x14ac:dyDescent="0.55000000000000004">
      <c r="D38" s="156" t="s">
        <v>270</v>
      </c>
      <c r="R38" s="159" t="s">
        <v>252</v>
      </c>
    </row>
    <row r="39" spans="2:18" ht="15.75" customHeight="1" thickBot="1" x14ac:dyDescent="0.55000000000000004">
      <c r="B39" s="162" t="s">
        <v>277</v>
      </c>
      <c r="D39" s="161" t="s">
        <v>273</v>
      </c>
      <c r="R39" s="159" t="s">
        <v>255</v>
      </c>
    </row>
    <row r="40" spans="2:18" ht="15.75" customHeight="1" x14ac:dyDescent="0.5">
      <c r="B40" s="163"/>
      <c r="R40" s="159" t="s">
        <v>256</v>
      </c>
    </row>
    <row r="41" spans="2:18" ht="15.75" customHeight="1" x14ac:dyDescent="0.5">
      <c r="B41" s="163" t="s">
        <v>278</v>
      </c>
      <c r="R41" s="159" t="s">
        <v>257</v>
      </c>
    </row>
    <row r="42" spans="2:18" ht="15.75" customHeight="1" x14ac:dyDescent="0.5">
      <c r="B42" s="163" t="s">
        <v>279</v>
      </c>
      <c r="R42" s="159" t="s">
        <v>258</v>
      </c>
    </row>
    <row r="43" spans="2:18" ht="15.75" customHeight="1" x14ac:dyDescent="0.5">
      <c r="B43" s="163" t="s">
        <v>280</v>
      </c>
      <c r="R43" s="159" t="s">
        <v>259</v>
      </c>
    </row>
    <row r="44" spans="2:18" ht="15.75" customHeight="1" x14ac:dyDescent="0.5">
      <c r="B44" s="163" t="s">
        <v>281</v>
      </c>
    </row>
    <row r="45" spans="2:18" ht="15.75" customHeight="1" x14ac:dyDescent="0.5">
      <c r="B45" s="163" t="s">
        <v>282</v>
      </c>
    </row>
    <row r="46" spans="2:18" ht="15.75" customHeight="1" x14ac:dyDescent="0.5">
      <c r="B46" s="163" t="s">
        <v>284</v>
      </c>
    </row>
    <row r="47" spans="2:18" ht="15.75" customHeight="1" x14ac:dyDescent="0.5">
      <c r="B47" s="163" t="s">
        <v>285</v>
      </c>
    </row>
    <row r="48" spans="2:18" ht="15.75" customHeight="1" x14ac:dyDescent="0.5">
      <c r="B48" s="163" t="s">
        <v>286</v>
      </c>
    </row>
    <row r="49" spans="2:2" ht="15.75" customHeight="1" x14ac:dyDescent="0.5">
      <c r="B49" s="163" t="s">
        <v>287</v>
      </c>
    </row>
    <row r="50" spans="2:2" ht="15.75" customHeight="1" x14ac:dyDescent="0.5">
      <c r="B50" s="163" t="s">
        <v>288</v>
      </c>
    </row>
    <row r="51" spans="2:2" ht="15.75" customHeight="1" x14ac:dyDescent="0.5">
      <c r="B51" s="163" t="s">
        <v>289</v>
      </c>
    </row>
    <row r="52" spans="2:2" ht="15.75" customHeight="1" x14ac:dyDescent="0.5">
      <c r="B52" s="163" t="s">
        <v>290</v>
      </c>
    </row>
    <row r="53" spans="2:2" ht="15.75" customHeight="1" x14ac:dyDescent="0.5">
      <c r="B53" s="163" t="s">
        <v>291</v>
      </c>
    </row>
    <row r="54" spans="2:2" ht="15.75" customHeight="1" x14ac:dyDescent="0.5">
      <c r="B54" s="163" t="s">
        <v>292</v>
      </c>
    </row>
    <row r="55" spans="2:2" ht="15.75" customHeight="1" thickBot="1" x14ac:dyDescent="0.55000000000000004">
      <c r="B55" s="164" t="s">
        <v>293</v>
      </c>
    </row>
    <row r="56" spans="2:2" ht="15.75" customHeight="1" x14ac:dyDescent="0.5"/>
    <row r="57" spans="2:2" ht="15.75" customHeight="1" x14ac:dyDescent="0.5"/>
    <row r="58" spans="2:2" ht="15.75" customHeight="1" x14ac:dyDescent="0.5"/>
    <row r="59" spans="2:2" ht="15.75" customHeight="1" x14ac:dyDescent="0.5"/>
    <row r="60" spans="2:2" ht="15.75" customHeight="1" x14ac:dyDescent="0.5"/>
    <row r="61" spans="2:2" ht="15.75" customHeight="1" x14ac:dyDescent="0.5"/>
    <row r="62" spans="2:2" ht="15.75" customHeight="1" x14ac:dyDescent="0.5"/>
    <row r="63" spans="2:2" ht="15.75" customHeight="1" x14ac:dyDescent="0.5"/>
    <row r="64" spans="2:2" ht="15.75" customHeight="1" x14ac:dyDescent="0.5"/>
    <row r="65" ht="15.75" customHeight="1" x14ac:dyDescent="0.5"/>
    <row r="66" ht="15.75" customHeight="1" x14ac:dyDescent="0.5"/>
    <row r="67" ht="15.75" customHeight="1" x14ac:dyDescent="0.5"/>
    <row r="68" ht="15.75" customHeight="1" x14ac:dyDescent="0.5"/>
    <row r="69" ht="15.75" customHeight="1" x14ac:dyDescent="0.5"/>
    <row r="70" ht="15.75" customHeight="1" x14ac:dyDescent="0.5"/>
    <row r="71" ht="15.75" customHeight="1" x14ac:dyDescent="0.5"/>
    <row r="72" ht="15.75" customHeight="1" x14ac:dyDescent="0.5"/>
    <row r="73" ht="15.75" customHeight="1" x14ac:dyDescent="0.5"/>
    <row r="74" ht="15.75" customHeight="1" x14ac:dyDescent="0.5"/>
    <row r="75" ht="15.75" customHeight="1" x14ac:dyDescent="0.5"/>
    <row r="76" ht="15.75" customHeight="1" x14ac:dyDescent="0.5"/>
    <row r="77" ht="15.75" customHeight="1" x14ac:dyDescent="0.5"/>
    <row r="78" ht="15.75" customHeight="1" x14ac:dyDescent="0.5"/>
    <row r="79" ht="15.75" customHeight="1" x14ac:dyDescent="0.5"/>
    <row r="80" ht="15.75" customHeight="1" x14ac:dyDescent="0.5"/>
    <row r="81" ht="15.75" customHeight="1" x14ac:dyDescent="0.5"/>
    <row r="82" ht="15.75" customHeight="1" x14ac:dyDescent="0.5"/>
    <row r="83" ht="15.75" customHeight="1" x14ac:dyDescent="0.5"/>
    <row r="84" ht="15.75" customHeight="1" x14ac:dyDescent="0.5"/>
    <row r="85" ht="15.75" customHeight="1" x14ac:dyDescent="0.5"/>
    <row r="86" ht="15.75" customHeight="1" x14ac:dyDescent="0.5"/>
    <row r="87" ht="15.75" customHeight="1" x14ac:dyDescent="0.5"/>
    <row r="88" ht="15.75" customHeight="1" x14ac:dyDescent="0.5"/>
    <row r="89" ht="15.75" customHeight="1" x14ac:dyDescent="0.5"/>
    <row r="90" ht="15.75" customHeight="1" x14ac:dyDescent="0.5"/>
    <row r="91" ht="15.75" customHeight="1" x14ac:dyDescent="0.5"/>
    <row r="92" ht="15.75" customHeight="1" x14ac:dyDescent="0.5"/>
    <row r="93" ht="15.75" customHeight="1" x14ac:dyDescent="0.5"/>
    <row r="94" ht="15.75" customHeight="1" x14ac:dyDescent="0.5"/>
    <row r="95" ht="15.75" customHeight="1" x14ac:dyDescent="0.5"/>
    <row r="96" ht="15.75" customHeight="1" x14ac:dyDescent="0.5"/>
    <row r="97" ht="15.75" customHeight="1" x14ac:dyDescent="0.5"/>
    <row r="98" ht="15.75" customHeight="1" x14ac:dyDescent="0.5"/>
    <row r="99" ht="15.75" customHeight="1" x14ac:dyDescent="0.5"/>
    <row r="100" ht="15.75" customHeight="1" x14ac:dyDescent="0.5"/>
    <row r="101" ht="15.75" customHeight="1" x14ac:dyDescent="0.5"/>
    <row r="102" ht="15.75" customHeight="1" x14ac:dyDescent="0.5"/>
    <row r="103" ht="15.75" customHeight="1" x14ac:dyDescent="0.5"/>
    <row r="104" ht="15.75" customHeight="1" x14ac:dyDescent="0.5"/>
    <row r="105" ht="15.75" customHeight="1" x14ac:dyDescent="0.5"/>
    <row r="106" ht="15.75" customHeight="1" x14ac:dyDescent="0.5"/>
    <row r="107" ht="15.75" customHeight="1" x14ac:dyDescent="0.5"/>
    <row r="108" ht="15.75" customHeight="1" x14ac:dyDescent="0.5"/>
    <row r="109" ht="15.75" customHeight="1" x14ac:dyDescent="0.5"/>
    <row r="110" ht="15.75" customHeight="1" x14ac:dyDescent="0.5"/>
    <row r="111" ht="15.75" customHeight="1" x14ac:dyDescent="0.5"/>
    <row r="112" ht="15.75" customHeight="1" x14ac:dyDescent="0.5"/>
    <row r="113" ht="15.75" customHeight="1" x14ac:dyDescent="0.5"/>
    <row r="114" ht="15.75" customHeight="1" x14ac:dyDescent="0.5"/>
    <row r="115" ht="15.75" customHeight="1" x14ac:dyDescent="0.5"/>
    <row r="116" ht="15.75" customHeight="1" x14ac:dyDescent="0.5"/>
    <row r="117" ht="15.75" customHeight="1" x14ac:dyDescent="0.5"/>
    <row r="118" ht="15.75" customHeight="1" x14ac:dyDescent="0.5"/>
    <row r="119" ht="15.75" customHeight="1" x14ac:dyDescent="0.5"/>
    <row r="120" ht="15.75" customHeight="1" x14ac:dyDescent="0.5"/>
    <row r="121" ht="15.75" customHeight="1" x14ac:dyDescent="0.5"/>
    <row r="122" ht="15.75" customHeight="1" x14ac:dyDescent="0.5"/>
    <row r="123" ht="15.75" customHeight="1" x14ac:dyDescent="0.5"/>
    <row r="124" ht="15.75" customHeight="1" x14ac:dyDescent="0.5"/>
    <row r="125" ht="15.75" customHeight="1" x14ac:dyDescent="0.5"/>
    <row r="126" ht="15.75" customHeight="1" x14ac:dyDescent="0.5"/>
    <row r="127" ht="15.75" customHeight="1" x14ac:dyDescent="0.5"/>
    <row r="128" ht="15.75" customHeight="1" x14ac:dyDescent="0.5"/>
    <row r="129" ht="15.75" customHeight="1" x14ac:dyDescent="0.5"/>
    <row r="130" ht="15.75" customHeight="1" x14ac:dyDescent="0.5"/>
    <row r="131" ht="15.75" customHeight="1" x14ac:dyDescent="0.5"/>
    <row r="132" ht="15.75" customHeight="1" x14ac:dyDescent="0.5"/>
    <row r="133" ht="15.75" customHeight="1" x14ac:dyDescent="0.5"/>
    <row r="134" ht="15.75" customHeight="1" x14ac:dyDescent="0.5"/>
    <row r="135" ht="15.75" customHeight="1" x14ac:dyDescent="0.5"/>
    <row r="136" ht="15.75" customHeight="1" x14ac:dyDescent="0.5"/>
    <row r="137" ht="15.75" customHeight="1" x14ac:dyDescent="0.5"/>
    <row r="138" ht="15.75" customHeight="1" x14ac:dyDescent="0.5"/>
    <row r="139" ht="15.75" customHeight="1" x14ac:dyDescent="0.5"/>
    <row r="140" ht="15.75" customHeight="1" x14ac:dyDescent="0.5"/>
    <row r="141" ht="15.75" customHeight="1" x14ac:dyDescent="0.5"/>
    <row r="142" ht="15.75" customHeight="1" x14ac:dyDescent="0.5"/>
    <row r="143" ht="15.75" customHeight="1" x14ac:dyDescent="0.5"/>
    <row r="144" ht="15.75" customHeight="1" x14ac:dyDescent="0.5"/>
    <row r="145" ht="15.75" customHeight="1" x14ac:dyDescent="0.5"/>
    <row r="146" ht="15.75" customHeight="1" x14ac:dyDescent="0.5"/>
    <row r="147" ht="15.75" customHeight="1" x14ac:dyDescent="0.5"/>
    <row r="148" ht="15.75" customHeight="1" x14ac:dyDescent="0.5"/>
    <row r="149" ht="15.75" customHeight="1" x14ac:dyDescent="0.5"/>
    <row r="150" ht="15.75" customHeight="1" x14ac:dyDescent="0.5"/>
    <row r="151" ht="15.75" customHeight="1" x14ac:dyDescent="0.5"/>
    <row r="152" ht="15.75" customHeight="1" x14ac:dyDescent="0.5"/>
    <row r="153" ht="15.75" customHeight="1" x14ac:dyDescent="0.5"/>
    <row r="154" ht="15.75" customHeight="1" x14ac:dyDescent="0.5"/>
    <row r="155" ht="15.75" customHeight="1" x14ac:dyDescent="0.5"/>
    <row r="156" ht="15.75" customHeight="1" x14ac:dyDescent="0.5"/>
    <row r="157" ht="15.75" customHeight="1" x14ac:dyDescent="0.5"/>
    <row r="158" ht="15.75" customHeight="1" x14ac:dyDescent="0.5"/>
    <row r="159" ht="15.75" customHeight="1" x14ac:dyDescent="0.5"/>
    <row r="160" ht="15.75" customHeight="1" x14ac:dyDescent="0.5"/>
    <row r="161" ht="15.75" customHeight="1" x14ac:dyDescent="0.5"/>
    <row r="162" ht="15.75" customHeight="1" x14ac:dyDescent="0.5"/>
    <row r="163" ht="15.75" customHeight="1" x14ac:dyDescent="0.5"/>
    <row r="164" ht="15.75" customHeight="1" x14ac:dyDescent="0.5"/>
    <row r="165" ht="15.75" customHeight="1" x14ac:dyDescent="0.5"/>
    <row r="166" ht="15.75" customHeight="1" x14ac:dyDescent="0.5"/>
    <row r="167" ht="15.75" customHeight="1" x14ac:dyDescent="0.5"/>
    <row r="168" ht="15.75" customHeight="1" x14ac:dyDescent="0.5"/>
    <row r="169" ht="15.75" customHeight="1" x14ac:dyDescent="0.5"/>
    <row r="170" ht="15.75" customHeight="1" x14ac:dyDescent="0.5"/>
    <row r="171" ht="15.75" customHeight="1" x14ac:dyDescent="0.5"/>
    <row r="172" ht="15.75" customHeight="1" x14ac:dyDescent="0.5"/>
    <row r="173" ht="15.75" customHeight="1" x14ac:dyDescent="0.5"/>
    <row r="174" ht="15.75" customHeight="1" x14ac:dyDescent="0.5"/>
    <row r="175" ht="15.75" customHeight="1" x14ac:dyDescent="0.5"/>
    <row r="176" ht="15.75" customHeight="1" x14ac:dyDescent="0.5"/>
    <row r="177" ht="15.75" customHeight="1" x14ac:dyDescent="0.5"/>
    <row r="178" ht="15.75" customHeight="1" x14ac:dyDescent="0.5"/>
    <row r="179" ht="15.75" customHeight="1" x14ac:dyDescent="0.5"/>
    <row r="180" ht="15.75" customHeight="1" x14ac:dyDescent="0.5"/>
    <row r="181" ht="15.75" customHeight="1" x14ac:dyDescent="0.5"/>
    <row r="182" ht="15.75" customHeight="1" x14ac:dyDescent="0.5"/>
    <row r="183" ht="15.75" customHeight="1" x14ac:dyDescent="0.5"/>
    <row r="184" ht="15.75" customHeight="1" x14ac:dyDescent="0.5"/>
    <row r="185" ht="15.75" customHeight="1" x14ac:dyDescent="0.5"/>
    <row r="186" ht="15.75" customHeight="1" x14ac:dyDescent="0.5"/>
    <row r="187" ht="15.75" customHeight="1" x14ac:dyDescent="0.5"/>
    <row r="188" ht="15.75" customHeight="1" x14ac:dyDescent="0.5"/>
    <row r="189" ht="15.75" customHeight="1" x14ac:dyDescent="0.5"/>
    <row r="190" ht="15.75" customHeight="1" x14ac:dyDescent="0.5"/>
    <row r="191" ht="15.75" customHeight="1" x14ac:dyDescent="0.5"/>
    <row r="192" ht="15.75" customHeight="1" x14ac:dyDescent="0.5"/>
    <row r="193" ht="15.75" customHeight="1" x14ac:dyDescent="0.5"/>
    <row r="194" ht="15.75" customHeight="1" x14ac:dyDescent="0.5"/>
    <row r="195" ht="15.75" customHeight="1" x14ac:dyDescent="0.5"/>
    <row r="196" ht="15.75" customHeight="1" x14ac:dyDescent="0.5"/>
    <row r="197" ht="15.75" customHeight="1" x14ac:dyDescent="0.5"/>
    <row r="198" ht="15.75" customHeight="1" x14ac:dyDescent="0.5"/>
    <row r="199" ht="15.75" customHeight="1" x14ac:dyDescent="0.5"/>
    <row r="200" ht="15.75" customHeight="1" x14ac:dyDescent="0.5"/>
    <row r="201" ht="15.75" customHeight="1" x14ac:dyDescent="0.5"/>
    <row r="202" ht="15.75" customHeight="1" x14ac:dyDescent="0.5"/>
    <row r="203" ht="15.75" customHeight="1" x14ac:dyDescent="0.5"/>
    <row r="204" ht="15.75" customHeight="1" x14ac:dyDescent="0.5"/>
    <row r="205" ht="15.75" customHeight="1" x14ac:dyDescent="0.5"/>
    <row r="206" ht="15.75" customHeight="1" x14ac:dyDescent="0.5"/>
    <row r="207" ht="15.75" customHeight="1" x14ac:dyDescent="0.5"/>
    <row r="208" ht="15.75" customHeight="1" x14ac:dyDescent="0.5"/>
    <row r="209" ht="15.75" customHeight="1" x14ac:dyDescent="0.5"/>
    <row r="210" ht="15.75" customHeight="1" x14ac:dyDescent="0.5"/>
    <row r="211" ht="15.75" customHeight="1" x14ac:dyDescent="0.5"/>
    <row r="212" ht="15.75" customHeight="1" x14ac:dyDescent="0.5"/>
    <row r="213" ht="15.75" customHeight="1" x14ac:dyDescent="0.5"/>
    <row r="214" ht="15.75" customHeight="1" x14ac:dyDescent="0.5"/>
    <row r="215" ht="15.75" customHeight="1" x14ac:dyDescent="0.5"/>
    <row r="216" ht="15.75" customHeight="1" x14ac:dyDescent="0.5"/>
    <row r="217" ht="15.75" customHeight="1" x14ac:dyDescent="0.5"/>
    <row r="218" ht="15.75" customHeight="1" x14ac:dyDescent="0.5"/>
    <row r="219" ht="15.75" customHeight="1" x14ac:dyDescent="0.5"/>
    <row r="220" ht="15.75" customHeight="1" x14ac:dyDescent="0.5"/>
    <row r="221" ht="15.75" customHeight="1" x14ac:dyDescent="0.5"/>
    <row r="222" ht="15.75" customHeight="1" x14ac:dyDescent="0.5"/>
    <row r="223" ht="15.75" customHeight="1" x14ac:dyDescent="0.5"/>
    <row r="224" ht="15.75" customHeight="1" x14ac:dyDescent="0.5"/>
    <row r="225" ht="15.75" customHeight="1" x14ac:dyDescent="0.5"/>
    <row r="226" ht="15.75" customHeight="1" x14ac:dyDescent="0.5"/>
    <row r="227" ht="15.75" customHeight="1" x14ac:dyDescent="0.5"/>
    <row r="228" ht="15.75" customHeight="1" x14ac:dyDescent="0.5"/>
    <row r="229" ht="15.75" customHeight="1" x14ac:dyDescent="0.5"/>
    <row r="230" ht="15.75" customHeight="1" x14ac:dyDescent="0.5"/>
    <row r="231" ht="15.75" customHeight="1" x14ac:dyDescent="0.5"/>
    <row r="232" ht="15.75" customHeight="1" x14ac:dyDescent="0.5"/>
    <row r="233" ht="15.75" customHeight="1" x14ac:dyDescent="0.5"/>
    <row r="234" ht="15.75" customHeight="1" x14ac:dyDescent="0.5"/>
    <row r="235" ht="15.75" customHeight="1" x14ac:dyDescent="0.5"/>
    <row r="236" ht="15.75" customHeight="1" x14ac:dyDescent="0.5"/>
    <row r="237" ht="15.75" customHeight="1" x14ac:dyDescent="0.5"/>
    <row r="238" ht="15.75" customHeight="1" x14ac:dyDescent="0.5"/>
    <row r="239" ht="15.75" customHeight="1" x14ac:dyDescent="0.5"/>
    <row r="240" ht="15.75" customHeight="1" x14ac:dyDescent="0.5"/>
    <row r="241" ht="15.75" customHeight="1" x14ac:dyDescent="0.5"/>
    <row r="242" ht="15.75" customHeight="1" x14ac:dyDescent="0.5"/>
    <row r="243" ht="15.75" customHeight="1" x14ac:dyDescent="0.5"/>
    <row r="244" ht="15.75" customHeight="1" x14ac:dyDescent="0.5"/>
    <row r="245" ht="15.75" customHeight="1" x14ac:dyDescent="0.5"/>
    <row r="246" ht="15.75" customHeight="1" x14ac:dyDescent="0.5"/>
    <row r="247" ht="15.75" customHeight="1" x14ac:dyDescent="0.5"/>
    <row r="248" ht="15.75" customHeight="1" x14ac:dyDescent="0.5"/>
    <row r="249" ht="15.75" customHeight="1" x14ac:dyDescent="0.5"/>
    <row r="250" ht="15.75" customHeight="1" x14ac:dyDescent="0.5"/>
    <row r="251" ht="15.75" customHeight="1" x14ac:dyDescent="0.5"/>
    <row r="252" ht="15.75" customHeight="1" x14ac:dyDescent="0.5"/>
    <row r="253" ht="15.75" customHeight="1" x14ac:dyDescent="0.5"/>
    <row r="254" ht="15.75" customHeight="1" x14ac:dyDescent="0.5"/>
    <row r="255" ht="15.75" customHeight="1" x14ac:dyDescent="0.5"/>
    <row r="256" ht="15.75" customHeight="1" x14ac:dyDescent="0.5"/>
    <row r="257" ht="15.75" customHeight="1" x14ac:dyDescent="0.5"/>
    <row r="258" ht="15.75" customHeight="1" x14ac:dyDescent="0.5"/>
    <row r="259" ht="15.75" customHeight="1" x14ac:dyDescent="0.5"/>
    <row r="260" ht="15.75" customHeight="1" x14ac:dyDescent="0.5"/>
    <row r="261" ht="15.75" customHeight="1" x14ac:dyDescent="0.5"/>
    <row r="262" ht="15.75" customHeight="1" x14ac:dyDescent="0.5"/>
    <row r="263" ht="15.75" customHeight="1" x14ac:dyDescent="0.5"/>
    <row r="264" ht="15.75" customHeight="1" x14ac:dyDescent="0.5"/>
    <row r="265" ht="15.75" customHeight="1" x14ac:dyDescent="0.5"/>
    <row r="266" ht="15.75" customHeight="1" x14ac:dyDescent="0.5"/>
    <row r="267" ht="15.75" customHeight="1" x14ac:dyDescent="0.5"/>
    <row r="268" ht="15.75" customHeight="1" x14ac:dyDescent="0.5"/>
    <row r="269" ht="15.75" customHeight="1" x14ac:dyDescent="0.5"/>
    <row r="270" ht="15.75" customHeight="1" x14ac:dyDescent="0.5"/>
    <row r="271" ht="15.75" customHeight="1" x14ac:dyDescent="0.5"/>
    <row r="272" ht="15.75" customHeight="1" x14ac:dyDescent="0.5"/>
    <row r="273" ht="15.75" customHeight="1" x14ac:dyDescent="0.5"/>
    <row r="274" ht="15.75" customHeight="1" x14ac:dyDescent="0.5"/>
    <row r="275" ht="15.75" customHeight="1" x14ac:dyDescent="0.5"/>
    <row r="276" ht="15.75" customHeight="1" x14ac:dyDescent="0.5"/>
    <row r="277" ht="15.75" customHeight="1" x14ac:dyDescent="0.5"/>
    <row r="278" ht="15.75" customHeight="1" x14ac:dyDescent="0.5"/>
    <row r="279" ht="15.75" customHeight="1" x14ac:dyDescent="0.5"/>
    <row r="280" ht="15.75" customHeight="1" x14ac:dyDescent="0.5"/>
    <row r="281" ht="15.75" customHeight="1" x14ac:dyDescent="0.5"/>
    <row r="282" ht="15.75" customHeight="1" x14ac:dyDescent="0.5"/>
    <row r="283" ht="15.75" customHeight="1" x14ac:dyDescent="0.5"/>
    <row r="284" ht="15.75" customHeight="1" x14ac:dyDescent="0.5"/>
    <row r="285" ht="15.75" customHeight="1" x14ac:dyDescent="0.5"/>
    <row r="286" ht="15.75" customHeight="1" x14ac:dyDescent="0.5"/>
    <row r="287" ht="15.75" customHeight="1" x14ac:dyDescent="0.5"/>
    <row r="288" ht="15.75" customHeight="1" x14ac:dyDescent="0.5"/>
    <row r="289" ht="15.75" customHeight="1" x14ac:dyDescent="0.5"/>
    <row r="290" ht="15.75" customHeight="1" x14ac:dyDescent="0.5"/>
    <row r="291" ht="15.75" customHeight="1" x14ac:dyDescent="0.5"/>
    <row r="292" ht="15.75" customHeight="1" x14ac:dyDescent="0.5"/>
    <row r="293" ht="15.75" customHeight="1" x14ac:dyDescent="0.5"/>
    <row r="294" ht="15.75" customHeight="1" x14ac:dyDescent="0.5"/>
    <row r="295" ht="15.75" customHeight="1" x14ac:dyDescent="0.5"/>
    <row r="296" ht="15.75" customHeight="1" x14ac:dyDescent="0.5"/>
    <row r="297" ht="15.75" customHeight="1" x14ac:dyDescent="0.5"/>
    <row r="298" ht="15.75" customHeight="1" x14ac:dyDescent="0.5"/>
    <row r="299" ht="15.75" customHeight="1" x14ac:dyDescent="0.5"/>
    <row r="300" ht="15.75" customHeight="1" x14ac:dyDescent="0.5"/>
    <row r="301" ht="15.75" customHeight="1" x14ac:dyDescent="0.5"/>
    <row r="302" ht="15.75" customHeight="1" x14ac:dyDescent="0.5"/>
    <row r="303" ht="15.75" customHeight="1" x14ac:dyDescent="0.5"/>
    <row r="304" ht="15.75" customHeight="1" x14ac:dyDescent="0.5"/>
    <row r="305" ht="15.75" customHeight="1" x14ac:dyDescent="0.5"/>
    <row r="306" ht="15.75" customHeight="1" x14ac:dyDescent="0.5"/>
    <row r="307" ht="15.75" customHeight="1" x14ac:dyDescent="0.5"/>
    <row r="308" ht="15.75" customHeight="1" x14ac:dyDescent="0.5"/>
    <row r="309" ht="15.75" customHeight="1" x14ac:dyDescent="0.5"/>
    <row r="310" ht="15.75" customHeight="1" x14ac:dyDescent="0.5"/>
    <row r="311" ht="15.75" customHeight="1" x14ac:dyDescent="0.5"/>
    <row r="312" ht="15.75" customHeight="1" x14ac:dyDescent="0.5"/>
    <row r="313" ht="15.75" customHeight="1" x14ac:dyDescent="0.5"/>
    <row r="314" ht="15.75" customHeight="1" x14ac:dyDescent="0.5"/>
    <row r="315" ht="15.75" customHeight="1" x14ac:dyDescent="0.5"/>
    <row r="316" ht="15.75" customHeight="1" x14ac:dyDescent="0.5"/>
    <row r="317" ht="15.75" customHeight="1" x14ac:dyDescent="0.5"/>
    <row r="318" ht="15.75" customHeight="1" x14ac:dyDescent="0.5"/>
    <row r="319" ht="15.75" customHeight="1" x14ac:dyDescent="0.5"/>
    <row r="320" ht="15.75" customHeight="1" x14ac:dyDescent="0.5"/>
    <row r="321" ht="15.75" customHeight="1" x14ac:dyDescent="0.5"/>
    <row r="322" ht="15.75" customHeight="1" x14ac:dyDescent="0.5"/>
    <row r="323" ht="15.75" customHeight="1" x14ac:dyDescent="0.5"/>
    <row r="324" ht="15.75" customHeight="1" x14ac:dyDescent="0.5"/>
    <row r="325" ht="15.75" customHeight="1" x14ac:dyDescent="0.5"/>
    <row r="326" ht="15.75" customHeight="1" x14ac:dyDescent="0.5"/>
    <row r="327" ht="15.75" customHeight="1" x14ac:dyDescent="0.5"/>
    <row r="328" ht="15.75" customHeight="1" x14ac:dyDescent="0.5"/>
    <row r="329" ht="15.75" customHeight="1" x14ac:dyDescent="0.5"/>
    <row r="330" ht="15.75" customHeight="1" x14ac:dyDescent="0.5"/>
    <row r="331" ht="15.75" customHeight="1" x14ac:dyDescent="0.5"/>
    <row r="332" ht="15.75" customHeight="1" x14ac:dyDescent="0.5"/>
    <row r="333" ht="15.75" customHeight="1" x14ac:dyDescent="0.5"/>
    <row r="334" ht="15.75" customHeight="1" x14ac:dyDescent="0.5"/>
    <row r="335" ht="15.75" customHeight="1" x14ac:dyDescent="0.5"/>
    <row r="336" ht="15.75" customHeight="1" x14ac:dyDescent="0.5"/>
    <row r="337" ht="15.75" customHeight="1" x14ac:dyDescent="0.5"/>
    <row r="338" ht="15.75" customHeight="1" x14ac:dyDescent="0.5"/>
    <row r="339" ht="15.75" customHeight="1" x14ac:dyDescent="0.5"/>
    <row r="340" ht="15.75" customHeight="1" x14ac:dyDescent="0.5"/>
    <row r="341" ht="15.75" customHeight="1" x14ac:dyDescent="0.5"/>
    <row r="342" ht="15.75" customHeight="1" x14ac:dyDescent="0.5"/>
    <row r="343" ht="15.75" customHeight="1" x14ac:dyDescent="0.5"/>
    <row r="344" ht="15.75" customHeight="1" x14ac:dyDescent="0.5"/>
    <row r="345" ht="15.75" customHeight="1" x14ac:dyDescent="0.5"/>
    <row r="346" ht="15.75" customHeight="1" x14ac:dyDescent="0.5"/>
    <row r="347" ht="15.75" customHeight="1" x14ac:dyDescent="0.5"/>
    <row r="348" ht="15.75" customHeight="1" x14ac:dyDescent="0.5"/>
    <row r="349" ht="15.75" customHeight="1" x14ac:dyDescent="0.5"/>
    <row r="350" ht="15.75" customHeight="1" x14ac:dyDescent="0.5"/>
    <row r="351" ht="15.75" customHeight="1" x14ac:dyDescent="0.5"/>
    <row r="352" ht="15.75" customHeight="1" x14ac:dyDescent="0.5"/>
    <row r="353" ht="15.75" customHeight="1" x14ac:dyDescent="0.5"/>
    <row r="354" ht="15.75" customHeight="1" x14ac:dyDescent="0.5"/>
    <row r="355" ht="15.75" customHeight="1" x14ac:dyDescent="0.5"/>
    <row r="356" ht="15.75" customHeight="1" x14ac:dyDescent="0.5"/>
    <row r="357" ht="15.75" customHeight="1" x14ac:dyDescent="0.5"/>
    <row r="358" ht="15.75" customHeight="1" x14ac:dyDescent="0.5"/>
    <row r="359" ht="15.75" customHeight="1" x14ac:dyDescent="0.5"/>
    <row r="360" ht="15.75" customHeight="1" x14ac:dyDescent="0.5"/>
    <row r="361" ht="15.75" customHeight="1" x14ac:dyDescent="0.5"/>
    <row r="362" ht="15.75" customHeight="1" x14ac:dyDescent="0.5"/>
    <row r="363" ht="15.75" customHeight="1" x14ac:dyDescent="0.5"/>
    <row r="364" ht="15.75" customHeight="1" x14ac:dyDescent="0.5"/>
    <row r="365" ht="15.75" customHeight="1" x14ac:dyDescent="0.5"/>
    <row r="366" ht="15.75" customHeight="1" x14ac:dyDescent="0.5"/>
    <row r="367" ht="15.75" customHeight="1" x14ac:dyDescent="0.5"/>
    <row r="368" ht="15.75" customHeight="1" x14ac:dyDescent="0.5"/>
    <row r="369" ht="15.75" customHeight="1" x14ac:dyDescent="0.5"/>
    <row r="370" ht="15.75" customHeight="1" x14ac:dyDescent="0.5"/>
    <row r="371" ht="15.75" customHeight="1" x14ac:dyDescent="0.5"/>
    <row r="372" ht="15.75" customHeight="1" x14ac:dyDescent="0.5"/>
    <row r="373" ht="15.75" customHeight="1" x14ac:dyDescent="0.5"/>
    <row r="374" ht="15.75" customHeight="1" x14ac:dyDescent="0.5"/>
    <row r="375" ht="15.75" customHeight="1" x14ac:dyDescent="0.5"/>
    <row r="376" ht="15.75" customHeight="1" x14ac:dyDescent="0.5"/>
    <row r="377" ht="15.75" customHeight="1" x14ac:dyDescent="0.5"/>
    <row r="378" ht="15.75" customHeight="1" x14ac:dyDescent="0.5"/>
    <row r="379" ht="15.75" customHeight="1" x14ac:dyDescent="0.5"/>
    <row r="380" ht="15.75" customHeight="1" x14ac:dyDescent="0.5"/>
    <row r="381" ht="15.75" customHeight="1" x14ac:dyDescent="0.5"/>
    <row r="382" ht="15.75" customHeight="1" x14ac:dyDescent="0.5"/>
    <row r="383" ht="15.75" customHeight="1" x14ac:dyDescent="0.5"/>
    <row r="384" ht="15.75" customHeight="1" x14ac:dyDescent="0.5"/>
    <row r="385" ht="15.75" customHeight="1" x14ac:dyDescent="0.5"/>
    <row r="386" ht="15.75" customHeight="1" x14ac:dyDescent="0.5"/>
    <row r="387" ht="15.75" customHeight="1" x14ac:dyDescent="0.5"/>
    <row r="388" ht="15.75" customHeight="1" x14ac:dyDescent="0.5"/>
    <row r="389" ht="15.75" customHeight="1" x14ac:dyDescent="0.5"/>
    <row r="390" ht="15.75" customHeight="1" x14ac:dyDescent="0.5"/>
    <row r="391" ht="15.75" customHeight="1" x14ac:dyDescent="0.5"/>
    <row r="392" ht="15.75" customHeight="1" x14ac:dyDescent="0.5"/>
    <row r="393" ht="15.75" customHeight="1" x14ac:dyDescent="0.5"/>
    <row r="394" ht="15.75" customHeight="1" x14ac:dyDescent="0.5"/>
    <row r="395" ht="15.75" customHeight="1" x14ac:dyDescent="0.5"/>
    <row r="396" ht="15.75" customHeight="1" x14ac:dyDescent="0.5"/>
    <row r="397" ht="15.75" customHeight="1" x14ac:dyDescent="0.5"/>
    <row r="398" ht="15.75" customHeight="1" x14ac:dyDescent="0.5"/>
    <row r="399" ht="15.75" customHeight="1" x14ac:dyDescent="0.5"/>
    <row r="400" ht="15.75" customHeight="1" x14ac:dyDescent="0.5"/>
    <row r="401" ht="15.75" customHeight="1" x14ac:dyDescent="0.5"/>
    <row r="402" ht="15.75" customHeight="1" x14ac:dyDescent="0.5"/>
    <row r="403" ht="15.75" customHeight="1" x14ac:dyDescent="0.5"/>
    <row r="404" ht="15.75" customHeight="1" x14ac:dyDescent="0.5"/>
    <row r="405" ht="15.75" customHeight="1" x14ac:dyDescent="0.5"/>
    <row r="406" ht="15.75" customHeight="1" x14ac:dyDescent="0.5"/>
    <row r="407" ht="15.75" customHeight="1" x14ac:dyDescent="0.5"/>
    <row r="408" ht="15.75" customHeight="1" x14ac:dyDescent="0.5"/>
    <row r="409" ht="15.75" customHeight="1" x14ac:dyDescent="0.5"/>
    <row r="410" ht="15.75" customHeight="1" x14ac:dyDescent="0.5"/>
    <row r="411" ht="15.75" customHeight="1" x14ac:dyDescent="0.5"/>
    <row r="412" ht="15.75" customHeight="1" x14ac:dyDescent="0.5"/>
    <row r="413" ht="15.75" customHeight="1" x14ac:dyDescent="0.5"/>
    <row r="414" ht="15.75" customHeight="1" x14ac:dyDescent="0.5"/>
    <row r="415" ht="15.75" customHeight="1" x14ac:dyDescent="0.5"/>
    <row r="416" ht="15.75" customHeight="1" x14ac:dyDescent="0.5"/>
    <row r="417" ht="15.75" customHeight="1" x14ac:dyDescent="0.5"/>
    <row r="418" ht="15.75" customHeight="1" x14ac:dyDescent="0.5"/>
    <row r="419" ht="15.75" customHeight="1" x14ac:dyDescent="0.5"/>
    <row r="420" ht="15.75" customHeight="1" x14ac:dyDescent="0.5"/>
    <row r="421" ht="15.75" customHeight="1" x14ac:dyDescent="0.5"/>
    <row r="422" ht="15.75" customHeight="1" x14ac:dyDescent="0.5"/>
    <row r="423" ht="15.75" customHeight="1" x14ac:dyDescent="0.5"/>
    <row r="424" ht="15.75" customHeight="1" x14ac:dyDescent="0.5"/>
    <row r="425" ht="15.75" customHeight="1" x14ac:dyDescent="0.5"/>
    <row r="426" ht="15.75" customHeight="1" x14ac:dyDescent="0.5"/>
    <row r="427" ht="15.75" customHeight="1" x14ac:dyDescent="0.5"/>
    <row r="428" ht="15.75" customHeight="1" x14ac:dyDescent="0.5"/>
    <row r="429" ht="15.75" customHeight="1" x14ac:dyDescent="0.5"/>
    <row r="430" ht="15.75" customHeight="1" x14ac:dyDescent="0.5"/>
    <row r="431" ht="15.75" customHeight="1" x14ac:dyDescent="0.5"/>
    <row r="432" ht="15.75" customHeight="1" x14ac:dyDescent="0.5"/>
    <row r="433" ht="15.75" customHeight="1" x14ac:dyDescent="0.5"/>
    <row r="434" ht="15.75" customHeight="1" x14ac:dyDescent="0.5"/>
    <row r="435" ht="15.75" customHeight="1" x14ac:dyDescent="0.5"/>
    <row r="436" ht="15.75" customHeight="1" x14ac:dyDescent="0.5"/>
    <row r="437" ht="15.75" customHeight="1" x14ac:dyDescent="0.5"/>
    <row r="438" ht="15.75" customHeight="1" x14ac:dyDescent="0.5"/>
    <row r="439" ht="15.75" customHeight="1" x14ac:dyDescent="0.5"/>
    <row r="440" ht="15.75" customHeight="1" x14ac:dyDescent="0.5"/>
    <row r="441" ht="15.75" customHeight="1" x14ac:dyDescent="0.5"/>
    <row r="442" ht="15.75" customHeight="1" x14ac:dyDescent="0.5"/>
    <row r="443" ht="15.75" customHeight="1" x14ac:dyDescent="0.5"/>
    <row r="444" ht="15.75" customHeight="1" x14ac:dyDescent="0.5"/>
    <row r="445" ht="15.75" customHeight="1" x14ac:dyDescent="0.5"/>
    <row r="446" ht="15.75" customHeight="1" x14ac:dyDescent="0.5"/>
    <row r="447" ht="15.75" customHeight="1" x14ac:dyDescent="0.5"/>
    <row r="448" ht="15.75" customHeight="1" x14ac:dyDescent="0.5"/>
    <row r="449" ht="15.75" customHeight="1" x14ac:dyDescent="0.5"/>
    <row r="450" ht="15.75" customHeight="1" x14ac:dyDescent="0.5"/>
    <row r="451" ht="15.75" customHeight="1" x14ac:dyDescent="0.5"/>
    <row r="452" ht="15.75" customHeight="1" x14ac:dyDescent="0.5"/>
    <row r="453" ht="15.75" customHeight="1" x14ac:dyDescent="0.5"/>
    <row r="454" ht="15.75" customHeight="1" x14ac:dyDescent="0.5"/>
    <row r="455" ht="15.75" customHeight="1" x14ac:dyDescent="0.5"/>
    <row r="456" ht="15.75" customHeight="1" x14ac:dyDescent="0.5"/>
    <row r="457" ht="15.75" customHeight="1" x14ac:dyDescent="0.5"/>
    <row r="458" ht="15.75" customHeight="1" x14ac:dyDescent="0.5"/>
    <row r="459" ht="15.75" customHeight="1" x14ac:dyDescent="0.5"/>
    <row r="460" ht="15.75" customHeight="1" x14ac:dyDescent="0.5"/>
    <row r="461" ht="15.75" customHeight="1" x14ac:dyDescent="0.5"/>
    <row r="462" ht="15.75" customHeight="1" x14ac:dyDescent="0.5"/>
    <row r="463" ht="15.75" customHeight="1" x14ac:dyDescent="0.5"/>
    <row r="464" ht="15.75" customHeight="1" x14ac:dyDescent="0.5"/>
    <row r="465" ht="15.75" customHeight="1" x14ac:dyDescent="0.5"/>
    <row r="466" ht="15.75" customHeight="1" x14ac:dyDescent="0.5"/>
    <row r="467" ht="15.75" customHeight="1" x14ac:dyDescent="0.5"/>
    <row r="468" ht="15.75" customHeight="1" x14ac:dyDescent="0.5"/>
    <row r="469" ht="15.75" customHeight="1" x14ac:dyDescent="0.5"/>
    <row r="470" ht="15.75" customHeight="1" x14ac:dyDescent="0.5"/>
    <row r="471" ht="15.75" customHeight="1" x14ac:dyDescent="0.5"/>
    <row r="472" ht="15.75" customHeight="1" x14ac:dyDescent="0.5"/>
    <row r="473" ht="15.75" customHeight="1" x14ac:dyDescent="0.5"/>
    <row r="474" ht="15.75" customHeight="1" x14ac:dyDescent="0.5"/>
    <row r="475" ht="15.75" customHeight="1" x14ac:dyDescent="0.5"/>
    <row r="476" ht="15.75" customHeight="1" x14ac:dyDescent="0.5"/>
    <row r="477" ht="15.75" customHeight="1" x14ac:dyDescent="0.5"/>
    <row r="478" ht="15.75" customHeight="1" x14ac:dyDescent="0.5"/>
    <row r="479" ht="15.75" customHeight="1" x14ac:dyDescent="0.5"/>
    <row r="480" ht="15.75" customHeight="1" x14ac:dyDescent="0.5"/>
    <row r="481" ht="15.75" customHeight="1" x14ac:dyDescent="0.5"/>
    <row r="482" ht="15.75" customHeight="1" x14ac:dyDescent="0.5"/>
    <row r="483" ht="15.75" customHeight="1" x14ac:dyDescent="0.5"/>
    <row r="484" ht="15.75" customHeight="1" x14ac:dyDescent="0.5"/>
    <row r="485" ht="15.75" customHeight="1" x14ac:dyDescent="0.5"/>
    <row r="486" ht="15.75" customHeight="1" x14ac:dyDescent="0.5"/>
    <row r="487" ht="15.75" customHeight="1" x14ac:dyDescent="0.5"/>
    <row r="488" ht="15.75" customHeight="1" x14ac:dyDescent="0.5"/>
    <row r="489" ht="15.75" customHeight="1" x14ac:dyDescent="0.5"/>
    <row r="490" ht="15.75" customHeight="1" x14ac:dyDescent="0.5"/>
    <row r="491" ht="15.75" customHeight="1" x14ac:dyDescent="0.5"/>
    <row r="492" ht="15.75" customHeight="1" x14ac:dyDescent="0.5"/>
    <row r="493" ht="15.75" customHeight="1" x14ac:dyDescent="0.5"/>
    <row r="494" ht="15.75" customHeight="1" x14ac:dyDescent="0.5"/>
    <row r="495" ht="15.75" customHeight="1" x14ac:dyDescent="0.5"/>
    <row r="496" ht="15.75" customHeight="1" x14ac:dyDescent="0.5"/>
    <row r="497" ht="15.75" customHeight="1" x14ac:dyDescent="0.5"/>
    <row r="498" ht="15.75" customHeight="1" x14ac:dyDescent="0.5"/>
    <row r="499" ht="15.75" customHeight="1" x14ac:dyDescent="0.5"/>
    <row r="500" ht="15.75" customHeight="1" x14ac:dyDescent="0.5"/>
    <row r="501" ht="15.75" customHeight="1" x14ac:dyDescent="0.5"/>
    <row r="502" ht="15.75" customHeight="1" x14ac:dyDescent="0.5"/>
    <row r="503" ht="15.75" customHeight="1" x14ac:dyDescent="0.5"/>
    <row r="504" ht="15.75" customHeight="1" x14ac:dyDescent="0.5"/>
    <row r="505" ht="15.75" customHeight="1" x14ac:dyDescent="0.5"/>
    <row r="506" ht="15.75" customHeight="1" x14ac:dyDescent="0.5"/>
    <row r="507" ht="15.75" customHeight="1" x14ac:dyDescent="0.5"/>
    <row r="508" ht="15.75" customHeight="1" x14ac:dyDescent="0.5"/>
    <row r="509" ht="15.75" customHeight="1" x14ac:dyDescent="0.5"/>
    <row r="510" ht="15.75" customHeight="1" x14ac:dyDescent="0.5"/>
    <row r="511" ht="15.75" customHeight="1" x14ac:dyDescent="0.5"/>
    <row r="512" ht="15.75" customHeight="1" x14ac:dyDescent="0.5"/>
    <row r="513" ht="15.75" customHeight="1" x14ac:dyDescent="0.5"/>
    <row r="514" ht="15.75" customHeight="1" x14ac:dyDescent="0.5"/>
    <row r="515" ht="15.75" customHeight="1" x14ac:dyDescent="0.5"/>
    <row r="516" ht="15.75" customHeight="1" x14ac:dyDescent="0.5"/>
    <row r="517" ht="15.75" customHeight="1" x14ac:dyDescent="0.5"/>
    <row r="518" ht="15.75" customHeight="1" x14ac:dyDescent="0.5"/>
    <row r="519" ht="15.75" customHeight="1" x14ac:dyDescent="0.5"/>
    <row r="520" ht="15.75" customHeight="1" x14ac:dyDescent="0.5"/>
    <row r="521" ht="15.75" customHeight="1" x14ac:dyDescent="0.5"/>
    <row r="522" ht="15.75" customHeight="1" x14ac:dyDescent="0.5"/>
    <row r="523" ht="15.75" customHeight="1" x14ac:dyDescent="0.5"/>
    <row r="524" ht="15.75" customHeight="1" x14ac:dyDescent="0.5"/>
    <row r="525" ht="15.75" customHeight="1" x14ac:dyDescent="0.5"/>
    <row r="526" ht="15.75" customHeight="1" x14ac:dyDescent="0.5"/>
    <row r="527" ht="15.75" customHeight="1" x14ac:dyDescent="0.5"/>
    <row r="528" ht="15.75" customHeight="1" x14ac:dyDescent="0.5"/>
    <row r="529" ht="15.75" customHeight="1" x14ac:dyDescent="0.5"/>
    <row r="530" ht="15.75" customHeight="1" x14ac:dyDescent="0.5"/>
    <row r="531" ht="15.75" customHeight="1" x14ac:dyDescent="0.5"/>
    <row r="532" ht="15.75" customHeight="1" x14ac:dyDescent="0.5"/>
    <row r="533" ht="15.75" customHeight="1" x14ac:dyDescent="0.5"/>
    <row r="534" ht="15.75" customHeight="1" x14ac:dyDescent="0.5"/>
    <row r="535" ht="15.75" customHeight="1" x14ac:dyDescent="0.5"/>
    <row r="536" ht="15.75" customHeight="1" x14ac:dyDescent="0.5"/>
    <row r="537" ht="15.75" customHeight="1" x14ac:dyDescent="0.5"/>
    <row r="538" ht="15.75" customHeight="1" x14ac:dyDescent="0.5"/>
    <row r="539" ht="15.75" customHeight="1" x14ac:dyDescent="0.5"/>
    <row r="540" ht="15.75" customHeight="1" x14ac:dyDescent="0.5"/>
    <row r="541" ht="15.75" customHeight="1" x14ac:dyDescent="0.5"/>
    <row r="542" ht="15.75" customHeight="1" x14ac:dyDescent="0.5"/>
    <row r="543" ht="15.75" customHeight="1" x14ac:dyDescent="0.5"/>
    <row r="544" ht="15.75" customHeight="1" x14ac:dyDescent="0.5"/>
    <row r="545" ht="15.75" customHeight="1" x14ac:dyDescent="0.5"/>
    <row r="546" ht="15.75" customHeight="1" x14ac:dyDescent="0.5"/>
    <row r="547" ht="15.75" customHeight="1" x14ac:dyDescent="0.5"/>
    <row r="548" ht="15.75" customHeight="1" x14ac:dyDescent="0.5"/>
    <row r="549" ht="15.75" customHeight="1" x14ac:dyDescent="0.5"/>
    <row r="550" ht="15.75" customHeight="1" x14ac:dyDescent="0.5"/>
    <row r="551" ht="15.75" customHeight="1" x14ac:dyDescent="0.5"/>
    <row r="552" ht="15.75" customHeight="1" x14ac:dyDescent="0.5"/>
    <row r="553" ht="15.75" customHeight="1" x14ac:dyDescent="0.5"/>
    <row r="554" ht="15.75" customHeight="1" x14ac:dyDescent="0.5"/>
    <row r="555" ht="15.75" customHeight="1" x14ac:dyDescent="0.5"/>
    <row r="556" ht="15.75" customHeight="1" x14ac:dyDescent="0.5"/>
    <row r="557" ht="15.75" customHeight="1" x14ac:dyDescent="0.5"/>
    <row r="558" ht="15.75" customHeight="1" x14ac:dyDescent="0.5"/>
    <row r="559" ht="15.75" customHeight="1" x14ac:dyDescent="0.5"/>
    <row r="560" ht="15.75" customHeight="1" x14ac:dyDescent="0.5"/>
    <row r="561" ht="15.75" customHeight="1" x14ac:dyDescent="0.5"/>
    <row r="562" ht="15.75" customHeight="1" x14ac:dyDescent="0.5"/>
    <row r="563" ht="15.75" customHeight="1" x14ac:dyDescent="0.5"/>
    <row r="564" ht="15.75" customHeight="1" x14ac:dyDescent="0.5"/>
    <row r="565" ht="15.75" customHeight="1" x14ac:dyDescent="0.5"/>
    <row r="566" ht="15.75" customHeight="1" x14ac:dyDescent="0.5"/>
    <row r="567" ht="15.75" customHeight="1" x14ac:dyDescent="0.5"/>
    <row r="568" ht="15.75" customHeight="1" x14ac:dyDescent="0.5"/>
    <row r="569" ht="15.75" customHeight="1" x14ac:dyDescent="0.5"/>
    <row r="570" ht="15.75" customHeight="1" x14ac:dyDescent="0.5"/>
    <row r="571" ht="15.75" customHeight="1" x14ac:dyDescent="0.5"/>
    <row r="572" ht="15.75" customHeight="1" x14ac:dyDescent="0.5"/>
    <row r="573" ht="15.75" customHeight="1" x14ac:dyDescent="0.5"/>
    <row r="574" ht="15.75" customHeight="1" x14ac:dyDescent="0.5"/>
    <row r="575" ht="15.75" customHeight="1" x14ac:dyDescent="0.5"/>
    <row r="576" ht="15.75" customHeight="1" x14ac:dyDescent="0.5"/>
    <row r="577" ht="15.75" customHeight="1" x14ac:dyDescent="0.5"/>
    <row r="578" ht="15.75" customHeight="1" x14ac:dyDescent="0.5"/>
    <row r="579" ht="15.75" customHeight="1" x14ac:dyDescent="0.5"/>
    <row r="580" ht="15.75" customHeight="1" x14ac:dyDescent="0.5"/>
    <row r="581" ht="15.75" customHeight="1" x14ac:dyDescent="0.5"/>
    <row r="582" ht="15.75" customHeight="1" x14ac:dyDescent="0.5"/>
    <row r="583" ht="15.75" customHeight="1" x14ac:dyDescent="0.5"/>
    <row r="584" ht="15.75" customHeight="1" x14ac:dyDescent="0.5"/>
    <row r="585" ht="15.75" customHeight="1" x14ac:dyDescent="0.5"/>
    <row r="586" ht="15.75" customHeight="1" x14ac:dyDescent="0.5"/>
    <row r="587" ht="15.75" customHeight="1" x14ac:dyDescent="0.5"/>
    <row r="588" ht="15.75" customHeight="1" x14ac:dyDescent="0.5"/>
    <row r="589" ht="15.75" customHeight="1" x14ac:dyDescent="0.5"/>
    <row r="590" ht="15.75" customHeight="1" x14ac:dyDescent="0.5"/>
    <row r="591" ht="15.75" customHeight="1" x14ac:dyDescent="0.5"/>
    <row r="592" ht="15.75" customHeight="1" x14ac:dyDescent="0.5"/>
    <row r="593" ht="15.75" customHeight="1" x14ac:dyDescent="0.5"/>
    <row r="594" ht="15.75" customHeight="1" x14ac:dyDescent="0.5"/>
    <row r="595" ht="15.75" customHeight="1" x14ac:dyDescent="0.5"/>
    <row r="596" ht="15.75" customHeight="1" x14ac:dyDescent="0.5"/>
    <row r="597" ht="15.75" customHeight="1" x14ac:dyDescent="0.5"/>
    <row r="598" ht="15.75" customHeight="1" x14ac:dyDescent="0.5"/>
    <row r="599" ht="15.75" customHeight="1" x14ac:dyDescent="0.5"/>
    <row r="600" ht="15.75" customHeight="1" x14ac:dyDescent="0.5"/>
    <row r="601" ht="15.75" customHeight="1" x14ac:dyDescent="0.5"/>
    <row r="602" ht="15.75" customHeight="1" x14ac:dyDescent="0.5"/>
    <row r="603" ht="15.75" customHeight="1" x14ac:dyDescent="0.5"/>
    <row r="604" ht="15.75" customHeight="1" x14ac:dyDescent="0.5"/>
    <row r="605" ht="15.75" customHeight="1" x14ac:dyDescent="0.5"/>
    <row r="606" ht="15.75" customHeight="1" x14ac:dyDescent="0.5"/>
    <row r="607" ht="15.75" customHeight="1" x14ac:dyDescent="0.5"/>
    <row r="608" ht="15.75" customHeight="1" x14ac:dyDescent="0.5"/>
    <row r="609" ht="15.75" customHeight="1" x14ac:dyDescent="0.5"/>
    <row r="610" ht="15.75" customHeight="1" x14ac:dyDescent="0.5"/>
    <row r="611" ht="15.75" customHeight="1" x14ac:dyDescent="0.5"/>
    <row r="612" ht="15.75" customHeight="1" x14ac:dyDescent="0.5"/>
    <row r="613" ht="15.75" customHeight="1" x14ac:dyDescent="0.5"/>
    <row r="614" ht="15.75" customHeight="1" x14ac:dyDescent="0.5"/>
    <row r="615" ht="15.75" customHeight="1" x14ac:dyDescent="0.5"/>
    <row r="616" ht="15.75" customHeight="1" x14ac:dyDescent="0.5"/>
    <row r="617" ht="15.75" customHeight="1" x14ac:dyDescent="0.5"/>
    <row r="618" ht="15.75" customHeight="1" x14ac:dyDescent="0.5"/>
    <row r="619" ht="15.75" customHeight="1" x14ac:dyDescent="0.5"/>
    <row r="620" ht="15.75" customHeight="1" x14ac:dyDescent="0.5"/>
    <row r="621" ht="15.75" customHeight="1" x14ac:dyDescent="0.5"/>
    <row r="622" ht="15.75" customHeight="1" x14ac:dyDescent="0.5"/>
    <row r="623" ht="15.75" customHeight="1" x14ac:dyDescent="0.5"/>
    <row r="624" ht="15.75" customHeight="1" x14ac:dyDescent="0.5"/>
    <row r="625" ht="15.75" customHeight="1" x14ac:dyDescent="0.5"/>
    <row r="626" ht="15.75" customHeight="1" x14ac:dyDescent="0.5"/>
    <row r="627" ht="15.75" customHeight="1" x14ac:dyDescent="0.5"/>
    <row r="628" ht="15.75" customHeight="1" x14ac:dyDescent="0.5"/>
    <row r="629" ht="15.75" customHeight="1" x14ac:dyDescent="0.5"/>
    <row r="630" ht="15.75" customHeight="1" x14ac:dyDescent="0.5"/>
    <row r="631" ht="15.75" customHeight="1" x14ac:dyDescent="0.5"/>
    <row r="632" ht="15.75" customHeight="1" x14ac:dyDescent="0.5"/>
    <row r="633" ht="15.75" customHeight="1" x14ac:dyDescent="0.5"/>
    <row r="634" ht="15.75" customHeight="1" x14ac:dyDescent="0.5"/>
    <row r="635" ht="15.75" customHeight="1" x14ac:dyDescent="0.5"/>
    <row r="636" ht="15.75" customHeight="1" x14ac:dyDescent="0.5"/>
    <row r="637" ht="15.75" customHeight="1" x14ac:dyDescent="0.5"/>
    <row r="638" ht="15.75" customHeight="1" x14ac:dyDescent="0.5"/>
    <row r="639" ht="15.75" customHeight="1" x14ac:dyDescent="0.5"/>
    <row r="640" ht="15.75" customHeight="1" x14ac:dyDescent="0.5"/>
    <row r="641" ht="15.75" customHeight="1" x14ac:dyDescent="0.5"/>
    <row r="642" ht="15.75" customHeight="1" x14ac:dyDescent="0.5"/>
    <row r="643" ht="15.75" customHeight="1" x14ac:dyDescent="0.5"/>
    <row r="644" ht="15.75" customHeight="1" x14ac:dyDescent="0.5"/>
    <row r="645" ht="15.75" customHeight="1" x14ac:dyDescent="0.5"/>
    <row r="646" ht="15.75" customHeight="1" x14ac:dyDescent="0.5"/>
    <row r="647" ht="15.75" customHeight="1" x14ac:dyDescent="0.5"/>
    <row r="648" ht="15.75" customHeight="1" x14ac:dyDescent="0.5"/>
    <row r="649" ht="15.75" customHeight="1" x14ac:dyDescent="0.5"/>
    <row r="650" ht="15.75" customHeight="1" x14ac:dyDescent="0.5"/>
    <row r="651" ht="15.75" customHeight="1" x14ac:dyDescent="0.5"/>
    <row r="652" ht="15.75" customHeight="1" x14ac:dyDescent="0.5"/>
    <row r="653" ht="15.75" customHeight="1" x14ac:dyDescent="0.5"/>
    <row r="654" ht="15.75" customHeight="1" x14ac:dyDescent="0.5"/>
    <row r="655" ht="15.75" customHeight="1" x14ac:dyDescent="0.5"/>
    <row r="656" ht="15.75" customHeight="1" x14ac:dyDescent="0.5"/>
    <row r="657" ht="15.75" customHeight="1" x14ac:dyDescent="0.5"/>
    <row r="658" ht="15.75" customHeight="1" x14ac:dyDescent="0.5"/>
    <row r="659" ht="15.75" customHeight="1" x14ac:dyDescent="0.5"/>
    <row r="660" ht="15.75" customHeight="1" x14ac:dyDescent="0.5"/>
    <row r="661" ht="15.75" customHeight="1" x14ac:dyDescent="0.5"/>
    <row r="662" ht="15.75" customHeight="1" x14ac:dyDescent="0.5"/>
    <row r="663" ht="15.75" customHeight="1" x14ac:dyDescent="0.5"/>
    <row r="664" ht="15.75" customHeight="1" x14ac:dyDescent="0.5"/>
    <row r="665" ht="15.75" customHeight="1" x14ac:dyDescent="0.5"/>
    <row r="666" ht="15.75" customHeight="1" x14ac:dyDescent="0.5"/>
    <row r="667" ht="15.75" customHeight="1" x14ac:dyDescent="0.5"/>
    <row r="668" ht="15.75" customHeight="1" x14ac:dyDescent="0.5"/>
    <row r="669" ht="15.75" customHeight="1" x14ac:dyDescent="0.5"/>
    <row r="670" ht="15.75" customHeight="1" x14ac:dyDescent="0.5"/>
    <row r="671" ht="15.75" customHeight="1" x14ac:dyDescent="0.5"/>
    <row r="672" ht="15.75" customHeight="1" x14ac:dyDescent="0.5"/>
    <row r="673" ht="15.75" customHeight="1" x14ac:dyDescent="0.5"/>
    <row r="674" ht="15.75" customHeight="1" x14ac:dyDescent="0.5"/>
    <row r="675" ht="15.75" customHeight="1" x14ac:dyDescent="0.5"/>
    <row r="676" ht="15.75" customHeight="1" x14ac:dyDescent="0.5"/>
    <row r="677" ht="15.75" customHeight="1" x14ac:dyDescent="0.5"/>
    <row r="678" ht="15.75" customHeight="1" x14ac:dyDescent="0.5"/>
    <row r="679" ht="15.75" customHeight="1" x14ac:dyDescent="0.5"/>
    <row r="680" ht="15.75" customHeight="1" x14ac:dyDescent="0.5"/>
    <row r="681" ht="15.75" customHeight="1" x14ac:dyDescent="0.5"/>
    <row r="682" ht="15.75" customHeight="1" x14ac:dyDescent="0.5"/>
    <row r="683" ht="15.75" customHeight="1" x14ac:dyDescent="0.5"/>
    <row r="684" ht="15.75" customHeight="1" x14ac:dyDescent="0.5"/>
    <row r="685" ht="15.75" customHeight="1" x14ac:dyDescent="0.5"/>
    <row r="686" ht="15.75" customHeight="1" x14ac:dyDescent="0.5"/>
    <row r="687" ht="15.75" customHeight="1" x14ac:dyDescent="0.5"/>
    <row r="688" ht="15.75" customHeight="1" x14ac:dyDescent="0.5"/>
    <row r="689" ht="15.75" customHeight="1" x14ac:dyDescent="0.5"/>
    <row r="690" ht="15.75" customHeight="1" x14ac:dyDescent="0.5"/>
    <row r="691" ht="15.75" customHeight="1" x14ac:dyDescent="0.5"/>
    <row r="692" ht="15.75" customHeight="1" x14ac:dyDescent="0.5"/>
    <row r="693" ht="15.75" customHeight="1" x14ac:dyDescent="0.5"/>
    <row r="694" ht="15.75" customHeight="1" x14ac:dyDescent="0.5"/>
    <row r="695" ht="15.75" customHeight="1" x14ac:dyDescent="0.5"/>
    <row r="696" ht="15.75" customHeight="1" x14ac:dyDescent="0.5"/>
    <row r="697" ht="15.75" customHeight="1" x14ac:dyDescent="0.5"/>
    <row r="698" ht="15.75" customHeight="1" x14ac:dyDescent="0.5"/>
    <row r="699" ht="15.75" customHeight="1" x14ac:dyDescent="0.5"/>
    <row r="700" ht="15.75" customHeight="1" x14ac:dyDescent="0.5"/>
    <row r="701" ht="15.75" customHeight="1" x14ac:dyDescent="0.5"/>
    <row r="702" ht="15.75" customHeight="1" x14ac:dyDescent="0.5"/>
    <row r="703" ht="15.75" customHeight="1" x14ac:dyDescent="0.5"/>
    <row r="704" ht="15.75" customHeight="1" x14ac:dyDescent="0.5"/>
    <row r="705" ht="15.75" customHeight="1" x14ac:dyDescent="0.5"/>
    <row r="706" ht="15.75" customHeight="1" x14ac:dyDescent="0.5"/>
    <row r="707" ht="15.75" customHeight="1" x14ac:dyDescent="0.5"/>
    <row r="708" ht="15.75" customHeight="1" x14ac:dyDescent="0.5"/>
    <row r="709" ht="15.75" customHeight="1" x14ac:dyDescent="0.5"/>
    <row r="710" ht="15.75" customHeight="1" x14ac:dyDescent="0.5"/>
    <row r="711" ht="15.75" customHeight="1" x14ac:dyDescent="0.5"/>
    <row r="712" ht="15.75" customHeight="1" x14ac:dyDescent="0.5"/>
    <row r="713" ht="15.75" customHeight="1" x14ac:dyDescent="0.5"/>
    <row r="714" ht="15.75" customHeight="1" x14ac:dyDescent="0.5"/>
    <row r="715" ht="15.75" customHeight="1" x14ac:dyDescent="0.5"/>
    <row r="716" ht="15.75" customHeight="1" x14ac:dyDescent="0.5"/>
    <row r="717" ht="15.75" customHeight="1" x14ac:dyDescent="0.5"/>
    <row r="718" ht="15.75" customHeight="1" x14ac:dyDescent="0.5"/>
    <row r="719" ht="15.75" customHeight="1" x14ac:dyDescent="0.5"/>
    <row r="720" ht="15.75" customHeight="1" x14ac:dyDescent="0.5"/>
    <row r="721" ht="15.75" customHeight="1" x14ac:dyDescent="0.5"/>
    <row r="722" ht="15.75" customHeight="1" x14ac:dyDescent="0.5"/>
    <row r="723" ht="15.75" customHeight="1" x14ac:dyDescent="0.5"/>
    <row r="724" ht="15.75" customHeight="1" x14ac:dyDescent="0.5"/>
    <row r="725" ht="15.75" customHeight="1" x14ac:dyDescent="0.5"/>
    <row r="726" ht="15.75" customHeight="1" x14ac:dyDescent="0.5"/>
    <row r="727" ht="15.75" customHeight="1" x14ac:dyDescent="0.5"/>
    <row r="728" ht="15.75" customHeight="1" x14ac:dyDescent="0.5"/>
    <row r="729" ht="15.75" customHeight="1" x14ac:dyDescent="0.5"/>
    <row r="730" ht="15.75" customHeight="1" x14ac:dyDescent="0.5"/>
    <row r="731" ht="15.75" customHeight="1" x14ac:dyDescent="0.5"/>
    <row r="732" ht="15.75" customHeight="1" x14ac:dyDescent="0.5"/>
    <row r="733" ht="15.75" customHeight="1" x14ac:dyDescent="0.5"/>
    <row r="734" ht="15.75" customHeight="1" x14ac:dyDescent="0.5"/>
    <row r="735" ht="15.75" customHeight="1" x14ac:dyDescent="0.5"/>
    <row r="736" ht="15.75" customHeight="1" x14ac:dyDescent="0.5"/>
    <row r="737" ht="15.75" customHeight="1" x14ac:dyDescent="0.5"/>
    <row r="738" ht="15.75" customHeight="1" x14ac:dyDescent="0.5"/>
    <row r="739" ht="15.75" customHeight="1" x14ac:dyDescent="0.5"/>
    <row r="740" ht="15.75" customHeight="1" x14ac:dyDescent="0.5"/>
    <row r="741" ht="15.75" customHeight="1" x14ac:dyDescent="0.5"/>
    <row r="742" ht="15.75" customHeight="1" x14ac:dyDescent="0.5"/>
    <row r="743" ht="15.75" customHeight="1" x14ac:dyDescent="0.5"/>
    <row r="744" ht="15.75" customHeight="1" x14ac:dyDescent="0.5"/>
    <row r="745" ht="15.75" customHeight="1" x14ac:dyDescent="0.5"/>
    <row r="746" ht="15.75" customHeight="1" x14ac:dyDescent="0.5"/>
    <row r="747" ht="15.75" customHeight="1" x14ac:dyDescent="0.5"/>
    <row r="748" ht="15.75" customHeight="1" x14ac:dyDescent="0.5"/>
    <row r="749" ht="15.75" customHeight="1" x14ac:dyDescent="0.5"/>
    <row r="750" ht="15.75" customHeight="1" x14ac:dyDescent="0.5"/>
    <row r="751" ht="15.75" customHeight="1" x14ac:dyDescent="0.5"/>
    <row r="752" ht="15.75" customHeight="1" x14ac:dyDescent="0.5"/>
    <row r="753" ht="15.75" customHeight="1" x14ac:dyDescent="0.5"/>
    <row r="754" ht="15.75" customHeight="1" x14ac:dyDescent="0.5"/>
    <row r="755" ht="15.75" customHeight="1" x14ac:dyDescent="0.5"/>
    <row r="756" ht="15.75" customHeight="1" x14ac:dyDescent="0.5"/>
    <row r="757" ht="15.75" customHeight="1" x14ac:dyDescent="0.5"/>
    <row r="758" ht="15.75" customHeight="1" x14ac:dyDescent="0.5"/>
    <row r="759" ht="15.75" customHeight="1" x14ac:dyDescent="0.5"/>
    <row r="760" ht="15.75" customHeight="1" x14ac:dyDescent="0.5"/>
    <row r="761" ht="15.75" customHeight="1" x14ac:dyDescent="0.5"/>
    <row r="762" ht="15.75" customHeight="1" x14ac:dyDescent="0.5"/>
    <row r="763" ht="15.75" customHeight="1" x14ac:dyDescent="0.5"/>
    <row r="764" ht="15.75" customHeight="1" x14ac:dyDescent="0.5"/>
    <row r="765" ht="15.75" customHeight="1" x14ac:dyDescent="0.5"/>
    <row r="766" ht="15.75" customHeight="1" x14ac:dyDescent="0.5"/>
    <row r="767" ht="15.75" customHeight="1" x14ac:dyDescent="0.5"/>
    <row r="768" ht="15.75" customHeight="1" x14ac:dyDescent="0.5"/>
    <row r="769" ht="15.75" customHeight="1" x14ac:dyDescent="0.5"/>
    <row r="770" ht="15.75" customHeight="1" x14ac:dyDescent="0.5"/>
    <row r="771" ht="15.75" customHeight="1" x14ac:dyDescent="0.5"/>
    <row r="772" ht="15.75" customHeight="1" x14ac:dyDescent="0.5"/>
    <row r="773" ht="15.75" customHeight="1" x14ac:dyDescent="0.5"/>
    <row r="774" ht="15.75" customHeight="1" x14ac:dyDescent="0.5"/>
    <row r="775" ht="15.75" customHeight="1" x14ac:dyDescent="0.5"/>
    <row r="776" ht="15.75" customHeight="1" x14ac:dyDescent="0.5"/>
    <row r="777" ht="15.75" customHeight="1" x14ac:dyDescent="0.5"/>
    <row r="778" ht="15.75" customHeight="1" x14ac:dyDescent="0.5"/>
    <row r="779" ht="15.75" customHeight="1" x14ac:dyDescent="0.5"/>
    <row r="780" ht="15.75" customHeight="1" x14ac:dyDescent="0.5"/>
    <row r="781" ht="15.75" customHeight="1" x14ac:dyDescent="0.5"/>
    <row r="782" ht="15.75" customHeight="1" x14ac:dyDescent="0.5"/>
    <row r="783" ht="15.75" customHeight="1" x14ac:dyDescent="0.5"/>
    <row r="784" ht="15.75" customHeight="1" x14ac:dyDescent="0.5"/>
    <row r="785" ht="15.75" customHeight="1" x14ac:dyDescent="0.5"/>
    <row r="786" ht="15.75" customHeight="1" x14ac:dyDescent="0.5"/>
    <row r="787" ht="15.75" customHeight="1" x14ac:dyDescent="0.5"/>
    <row r="788" ht="15.75" customHeight="1" x14ac:dyDescent="0.5"/>
    <row r="789" ht="15.75" customHeight="1" x14ac:dyDescent="0.5"/>
    <row r="790" ht="15.75" customHeight="1" x14ac:dyDescent="0.5"/>
    <row r="791" ht="15.75" customHeight="1" x14ac:dyDescent="0.5"/>
    <row r="792" ht="15.75" customHeight="1" x14ac:dyDescent="0.5"/>
    <row r="793" ht="15.75" customHeight="1" x14ac:dyDescent="0.5"/>
    <row r="794" ht="15.75" customHeight="1" x14ac:dyDescent="0.5"/>
    <row r="795" ht="15.75" customHeight="1" x14ac:dyDescent="0.5"/>
    <row r="796" ht="15.75" customHeight="1" x14ac:dyDescent="0.5"/>
    <row r="797" ht="15.75" customHeight="1" x14ac:dyDescent="0.5"/>
    <row r="798" ht="15.75" customHeight="1" x14ac:dyDescent="0.5"/>
    <row r="799" ht="15.75" customHeight="1" x14ac:dyDescent="0.5"/>
    <row r="800" ht="15.75" customHeight="1" x14ac:dyDescent="0.5"/>
    <row r="801" ht="15.75" customHeight="1" x14ac:dyDescent="0.5"/>
    <row r="802" ht="15.75" customHeight="1" x14ac:dyDescent="0.5"/>
    <row r="803" ht="15.75" customHeight="1" x14ac:dyDescent="0.5"/>
    <row r="804" ht="15.75" customHeight="1" x14ac:dyDescent="0.5"/>
    <row r="805" ht="15.75" customHeight="1" x14ac:dyDescent="0.5"/>
    <row r="806" ht="15.75" customHeight="1" x14ac:dyDescent="0.5"/>
    <row r="807" ht="15.75" customHeight="1" x14ac:dyDescent="0.5"/>
    <row r="808" ht="15.75" customHeight="1" x14ac:dyDescent="0.5"/>
    <row r="809" ht="15.75" customHeight="1" x14ac:dyDescent="0.5"/>
    <row r="810" ht="15.75" customHeight="1" x14ac:dyDescent="0.5"/>
    <row r="811" ht="15.75" customHeight="1" x14ac:dyDescent="0.5"/>
    <row r="812" ht="15.75" customHeight="1" x14ac:dyDescent="0.5"/>
    <row r="813" ht="15.75" customHeight="1" x14ac:dyDescent="0.5"/>
    <row r="814" ht="15.75" customHeight="1" x14ac:dyDescent="0.5"/>
    <row r="815" ht="15.75" customHeight="1" x14ac:dyDescent="0.5"/>
    <row r="816" ht="15.75" customHeight="1" x14ac:dyDescent="0.5"/>
    <row r="817" ht="15.75" customHeight="1" x14ac:dyDescent="0.5"/>
    <row r="818" ht="15.75" customHeight="1" x14ac:dyDescent="0.5"/>
    <row r="819" ht="15.75" customHeight="1" x14ac:dyDescent="0.5"/>
    <row r="820" ht="15.75" customHeight="1" x14ac:dyDescent="0.5"/>
    <row r="821" ht="15.75" customHeight="1" x14ac:dyDescent="0.5"/>
    <row r="822" ht="15.75" customHeight="1" x14ac:dyDescent="0.5"/>
    <row r="823" ht="15.75" customHeight="1" x14ac:dyDescent="0.5"/>
    <row r="824" ht="15.75" customHeight="1" x14ac:dyDescent="0.5"/>
    <row r="825" ht="15.75" customHeight="1" x14ac:dyDescent="0.5"/>
    <row r="826" ht="15.75" customHeight="1" x14ac:dyDescent="0.5"/>
    <row r="827" ht="15.75" customHeight="1" x14ac:dyDescent="0.5"/>
    <row r="828" ht="15.75" customHeight="1" x14ac:dyDescent="0.5"/>
    <row r="829" ht="15.75" customHeight="1" x14ac:dyDescent="0.5"/>
    <row r="830" ht="15.75" customHeight="1" x14ac:dyDescent="0.5"/>
    <row r="831" ht="15.75" customHeight="1" x14ac:dyDescent="0.5"/>
    <row r="832" ht="15.75" customHeight="1" x14ac:dyDescent="0.5"/>
    <row r="833" ht="15.75" customHeight="1" x14ac:dyDescent="0.5"/>
    <row r="834" ht="15.75" customHeight="1" x14ac:dyDescent="0.5"/>
    <row r="835" ht="15.75" customHeight="1" x14ac:dyDescent="0.5"/>
    <row r="836" ht="15.75" customHeight="1" x14ac:dyDescent="0.5"/>
    <row r="837" ht="15.75" customHeight="1" x14ac:dyDescent="0.5"/>
    <row r="838" ht="15.75" customHeight="1" x14ac:dyDescent="0.5"/>
    <row r="839" ht="15.75" customHeight="1" x14ac:dyDescent="0.5"/>
    <row r="840" ht="15.75" customHeight="1" x14ac:dyDescent="0.5"/>
    <row r="841" ht="15.75" customHeight="1" x14ac:dyDescent="0.5"/>
    <row r="842" ht="15.75" customHeight="1" x14ac:dyDescent="0.5"/>
    <row r="843" ht="15.75" customHeight="1" x14ac:dyDescent="0.5"/>
    <row r="844" ht="15.75" customHeight="1" x14ac:dyDescent="0.5"/>
    <row r="845" ht="15.75" customHeight="1" x14ac:dyDescent="0.5"/>
    <row r="846" ht="15.75" customHeight="1" x14ac:dyDescent="0.5"/>
    <row r="847" ht="15.75" customHeight="1" x14ac:dyDescent="0.5"/>
    <row r="848" ht="15.75" customHeight="1" x14ac:dyDescent="0.5"/>
    <row r="849" ht="15.75" customHeight="1" x14ac:dyDescent="0.5"/>
    <row r="850" ht="15.75" customHeight="1" x14ac:dyDescent="0.5"/>
    <row r="851" ht="15.75" customHeight="1" x14ac:dyDescent="0.5"/>
    <row r="852" ht="15.75" customHeight="1" x14ac:dyDescent="0.5"/>
    <row r="853" ht="15.75" customHeight="1" x14ac:dyDescent="0.5"/>
    <row r="854" ht="15.75" customHeight="1" x14ac:dyDescent="0.5"/>
    <row r="855" ht="15.75" customHeight="1" x14ac:dyDescent="0.5"/>
    <row r="856" ht="15.75" customHeight="1" x14ac:dyDescent="0.5"/>
    <row r="857" ht="15.75" customHeight="1" x14ac:dyDescent="0.5"/>
    <row r="858" ht="15.75" customHeight="1" x14ac:dyDescent="0.5"/>
    <row r="859" ht="15.75" customHeight="1" x14ac:dyDescent="0.5"/>
    <row r="860" ht="15.75" customHeight="1" x14ac:dyDescent="0.5"/>
    <row r="861" ht="15.75" customHeight="1" x14ac:dyDescent="0.5"/>
    <row r="862" ht="15.75" customHeight="1" x14ac:dyDescent="0.5"/>
    <row r="863" ht="15.75" customHeight="1" x14ac:dyDescent="0.5"/>
    <row r="864" ht="15.75" customHeight="1" x14ac:dyDescent="0.5"/>
    <row r="865" ht="15.75" customHeight="1" x14ac:dyDescent="0.5"/>
    <row r="866" ht="15.75" customHeight="1" x14ac:dyDescent="0.5"/>
    <row r="867" ht="15.75" customHeight="1" x14ac:dyDescent="0.5"/>
    <row r="868" ht="15.75" customHeight="1" x14ac:dyDescent="0.5"/>
    <row r="869" ht="15.75" customHeight="1" x14ac:dyDescent="0.5"/>
    <row r="870" ht="15.75" customHeight="1" x14ac:dyDescent="0.5"/>
    <row r="871" ht="15.75" customHeight="1" x14ac:dyDescent="0.5"/>
    <row r="872" ht="15.75" customHeight="1" x14ac:dyDescent="0.5"/>
    <row r="873" ht="15.75" customHeight="1" x14ac:dyDescent="0.5"/>
    <row r="874" ht="15.75" customHeight="1" x14ac:dyDescent="0.5"/>
    <row r="875" ht="15.75" customHeight="1" x14ac:dyDescent="0.5"/>
    <row r="876" ht="15.75" customHeight="1" x14ac:dyDescent="0.5"/>
    <row r="877" ht="15.75" customHeight="1" x14ac:dyDescent="0.5"/>
    <row r="878" ht="15.75" customHeight="1" x14ac:dyDescent="0.5"/>
    <row r="879" ht="15.75" customHeight="1" x14ac:dyDescent="0.5"/>
    <row r="880" ht="15.75" customHeight="1" x14ac:dyDescent="0.5"/>
    <row r="881" ht="15.75" customHeight="1" x14ac:dyDescent="0.5"/>
    <row r="882" ht="15.75" customHeight="1" x14ac:dyDescent="0.5"/>
    <row r="883" ht="15.75" customHeight="1" x14ac:dyDescent="0.5"/>
    <row r="884" ht="15.75" customHeight="1" x14ac:dyDescent="0.5"/>
    <row r="885" ht="15.75" customHeight="1" x14ac:dyDescent="0.5"/>
    <row r="886" ht="15.75" customHeight="1" x14ac:dyDescent="0.5"/>
    <row r="887" ht="15.75" customHeight="1" x14ac:dyDescent="0.5"/>
    <row r="888" ht="15.75" customHeight="1" x14ac:dyDescent="0.5"/>
    <row r="889" ht="15.75" customHeight="1" x14ac:dyDescent="0.5"/>
    <row r="890" ht="15.75" customHeight="1" x14ac:dyDescent="0.5"/>
    <row r="891" ht="15.75" customHeight="1" x14ac:dyDescent="0.5"/>
    <row r="892" ht="15.75" customHeight="1" x14ac:dyDescent="0.5"/>
    <row r="893" ht="15.75" customHeight="1" x14ac:dyDescent="0.5"/>
    <row r="894" ht="15.75" customHeight="1" x14ac:dyDescent="0.5"/>
    <row r="895" ht="15.75" customHeight="1" x14ac:dyDescent="0.5"/>
    <row r="896" ht="15.75" customHeight="1" x14ac:dyDescent="0.5"/>
    <row r="897" ht="15.75" customHeight="1" x14ac:dyDescent="0.5"/>
    <row r="898" ht="15.75" customHeight="1" x14ac:dyDescent="0.5"/>
    <row r="899" ht="15.75" customHeight="1" x14ac:dyDescent="0.5"/>
    <row r="900" ht="15.75" customHeight="1" x14ac:dyDescent="0.5"/>
    <row r="901" ht="15.75" customHeight="1" x14ac:dyDescent="0.5"/>
    <row r="902" ht="15.75" customHeight="1" x14ac:dyDescent="0.5"/>
    <row r="903" ht="15.75" customHeight="1" x14ac:dyDescent="0.5"/>
    <row r="904" ht="15.75" customHeight="1" x14ac:dyDescent="0.5"/>
    <row r="905" ht="15.75" customHeight="1" x14ac:dyDescent="0.5"/>
    <row r="906" ht="15.75" customHeight="1" x14ac:dyDescent="0.5"/>
    <row r="907" ht="15.75" customHeight="1" x14ac:dyDescent="0.5"/>
    <row r="908" ht="15.75" customHeight="1" x14ac:dyDescent="0.5"/>
    <row r="909" ht="15.75" customHeight="1" x14ac:dyDescent="0.5"/>
    <row r="910" ht="15.75" customHeight="1" x14ac:dyDescent="0.5"/>
    <row r="911" ht="15.75" customHeight="1" x14ac:dyDescent="0.5"/>
    <row r="912" ht="15.75" customHeight="1" x14ac:dyDescent="0.5"/>
    <row r="913" ht="15.75" customHeight="1" x14ac:dyDescent="0.5"/>
    <row r="914" ht="15.75" customHeight="1" x14ac:dyDescent="0.5"/>
    <row r="915" ht="15.75" customHeight="1" x14ac:dyDescent="0.5"/>
    <row r="916" ht="15.75" customHeight="1" x14ac:dyDescent="0.5"/>
    <row r="917" ht="15.75" customHeight="1" x14ac:dyDescent="0.5"/>
    <row r="918" ht="15.75" customHeight="1" x14ac:dyDescent="0.5"/>
    <row r="919" ht="15.75" customHeight="1" x14ac:dyDescent="0.5"/>
    <row r="920" ht="15.75" customHeight="1" x14ac:dyDescent="0.5"/>
    <row r="921" ht="15.75" customHeight="1" x14ac:dyDescent="0.5"/>
    <row r="922" ht="15.75" customHeight="1" x14ac:dyDescent="0.5"/>
    <row r="923" ht="15.75" customHeight="1" x14ac:dyDescent="0.5"/>
    <row r="924" ht="15.75" customHeight="1" x14ac:dyDescent="0.5"/>
    <row r="925" ht="15.75" customHeight="1" x14ac:dyDescent="0.5"/>
    <row r="926" ht="15.75" customHeight="1" x14ac:dyDescent="0.5"/>
    <row r="927" ht="15.75" customHeight="1" x14ac:dyDescent="0.5"/>
    <row r="928" ht="15.75" customHeight="1" x14ac:dyDescent="0.5"/>
    <row r="929" ht="15.75" customHeight="1" x14ac:dyDescent="0.5"/>
    <row r="930" ht="15.75" customHeight="1" x14ac:dyDescent="0.5"/>
    <row r="931" ht="15.75" customHeight="1" x14ac:dyDescent="0.5"/>
    <row r="932" ht="15.75" customHeight="1" x14ac:dyDescent="0.5"/>
    <row r="933" ht="15.75" customHeight="1" x14ac:dyDescent="0.5"/>
    <row r="934" ht="15.75" customHeight="1" x14ac:dyDescent="0.5"/>
    <row r="935" ht="15.75" customHeight="1" x14ac:dyDescent="0.5"/>
    <row r="936" ht="15.75" customHeight="1" x14ac:dyDescent="0.5"/>
    <row r="937" ht="15.75" customHeight="1" x14ac:dyDescent="0.5"/>
    <row r="938" ht="15.75" customHeight="1" x14ac:dyDescent="0.5"/>
    <row r="939" ht="15.75" customHeight="1" x14ac:dyDescent="0.5"/>
    <row r="940" ht="15.75" customHeight="1" x14ac:dyDescent="0.5"/>
    <row r="941" ht="15.75" customHeight="1" x14ac:dyDescent="0.5"/>
    <row r="942" ht="15.75" customHeight="1" x14ac:dyDescent="0.5"/>
    <row r="943" ht="15.75" customHeight="1" x14ac:dyDescent="0.5"/>
    <row r="944" ht="15.75" customHeight="1" x14ac:dyDescent="0.5"/>
    <row r="945" ht="15.75" customHeight="1" x14ac:dyDescent="0.5"/>
    <row r="946" ht="15.75" customHeight="1" x14ac:dyDescent="0.5"/>
    <row r="947" ht="15.75" customHeight="1" x14ac:dyDescent="0.5"/>
    <row r="948" ht="15.75" customHeight="1" x14ac:dyDescent="0.5"/>
    <row r="949" ht="15.75" customHeight="1" x14ac:dyDescent="0.5"/>
    <row r="950" ht="15.75" customHeight="1" x14ac:dyDescent="0.5"/>
    <row r="951" ht="15.75" customHeight="1" x14ac:dyDescent="0.5"/>
    <row r="952" ht="15.75" customHeight="1" x14ac:dyDescent="0.5"/>
    <row r="953" ht="15.75" customHeight="1" x14ac:dyDescent="0.5"/>
    <row r="954" ht="15.75" customHeight="1" x14ac:dyDescent="0.5"/>
    <row r="955" ht="15.75" customHeight="1" x14ac:dyDescent="0.5"/>
    <row r="956" ht="15.75" customHeight="1" x14ac:dyDescent="0.5"/>
    <row r="957" ht="15.75" customHeight="1" x14ac:dyDescent="0.5"/>
    <row r="958" ht="15.75" customHeight="1" x14ac:dyDescent="0.5"/>
    <row r="959" ht="15.75" customHeight="1" x14ac:dyDescent="0.5"/>
    <row r="960" ht="15.75" customHeight="1" x14ac:dyDescent="0.5"/>
    <row r="961" ht="15.75" customHeight="1" x14ac:dyDescent="0.5"/>
    <row r="962" ht="15.75" customHeight="1" x14ac:dyDescent="0.5"/>
    <row r="963" ht="15.75" customHeight="1" x14ac:dyDescent="0.5"/>
    <row r="964" ht="15.75" customHeight="1" x14ac:dyDescent="0.5"/>
    <row r="965" ht="15.75" customHeight="1" x14ac:dyDescent="0.5"/>
    <row r="966" ht="15.75" customHeight="1" x14ac:dyDescent="0.5"/>
    <row r="967" ht="15.75" customHeight="1" x14ac:dyDescent="0.5"/>
    <row r="968" ht="15.75" customHeight="1" x14ac:dyDescent="0.5"/>
    <row r="969" ht="15.75" customHeight="1" x14ac:dyDescent="0.5"/>
    <row r="970" ht="15.75" customHeight="1" x14ac:dyDescent="0.5"/>
    <row r="971" ht="15.75" customHeight="1" x14ac:dyDescent="0.5"/>
    <row r="972" ht="15.75" customHeight="1" x14ac:dyDescent="0.5"/>
    <row r="973" ht="15.75" customHeight="1" x14ac:dyDescent="0.5"/>
    <row r="974" ht="15.75" customHeight="1" x14ac:dyDescent="0.5"/>
    <row r="975" ht="15.75" customHeight="1" x14ac:dyDescent="0.5"/>
    <row r="976" ht="15.75" customHeight="1" x14ac:dyDescent="0.5"/>
    <row r="977" ht="15.75" customHeight="1" x14ac:dyDescent="0.5"/>
    <row r="978" ht="15.75" customHeight="1" x14ac:dyDescent="0.5"/>
    <row r="979" ht="15.75" customHeight="1" x14ac:dyDescent="0.5"/>
    <row r="980" ht="15.75" customHeight="1" x14ac:dyDescent="0.5"/>
    <row r="981" ht="15.75" customHeight="1" x14ac:dyDescent="0.5"/>
    <row r="982" ht="15.75" customHeight="1" x14ac:dyDescent="0.5"/>
    <row r="983" ht="15.75" customHeight="1" x14ac:dyDescent="0.5"/>
    <row r="984" ht="15.75" customHeight="1" x14ac:dyDescent="0.5"/>
    <row r="985" ht="15.75" customHeight="1" x14ac:dyDescent="0.5"/>
    <row r="986" ht="15.75" customHeight="1" x14ac:dyDescent="0.5"/>
    <row r="987" ht="15.75" customHeight="1" x14ac:dyDescent="0.5"/>
    <row r="988" ht="15.75" customHeight="1" x14ac:dyDescent="0.5"/>
    <row r="989" ht="15.75" customHeight="1" x14ac:dyDescent="0.5"/>
    <row r="990" ht="15.75" customHeight="1" x14ac:dyDescent="0.5"/>
    <row r="991" ht="15.75" customHeight="1" x14ac:dyDescent="0.5"/>
    <row r="992" ht="15.75" customHeight="1" x14ac:dyDescent="0.5"/>
    <row r="993" ht="15.75" customHeight="1" x14ac:dyDescent="0.5"/>
    <row r="994" ht="15.75" customHeight="1" x14ac:dyDescent="0.5"/>
    <row r="995" ht="15.75" customHeight="1" x14ac:dyDescent="0.5"/>
    <row r="996" ht="15.75" customHeight="1" x14ac:dyDescent="0.5"/>
    <row r="997" ht="15.75" customHeight="1" x14ac:dyDescent="0.5"/>
    <row r="998" ht="15.75" customHeight="1" x14ac:dyDescent="0.5"/>
    <row r="999" ht="15.75" customHeight="1" x14ac:dyDescent="0.5"/>
    <row r="1000" ht="15.75" customHeight="1" x14ac:dyDescent="0.5"/>
  </sheetData>
  <pageMargins left="0.7" right="0.7" top="0.75" bottom="0.75" header="0" footer="0"/>
  <pageSetup orientation="portrait" r:id="rId1"/>
  <extLst>
    <ext xmlns:x14="http://schemas.microsoft.com/office/spreadsheetml/2009/9/main" uri="{78C0D931-6437-407d-A8EE-F0AAD7539E65}">
      <x14:conditionalFormattings>
        <x14:conditionalFormatting xmlns:xm="http://schemas.microsoft.com/office/excel/2006/main">
          <x14:cfRule type="expression" priority="1" id="{E144D111-0D2E-48A1-BA8E-61662FE3A730}">
            <xm:f>'Mapa final'!$M$13=$C$8</xm:f>
            <x14:dxf/>
          </x14:cfRule>
          <xm:sqref>N13:N18</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00"/>
  <sheetViews>
    <sheetView zoomScale="55" zoomScaleNormal="55" workbookViewId="0">
      <selection activeCell="C1" sqref="C1"/>
    </sheetView>
  </sheetViews>
  <sheetFormatPr baseColWidth="10" defaultColWidth="14.42578125" defaultRowHeight="15" customHeight="1" x14ac:dyDescent="0.25"/>
  <cols>
    <col min="1" max="1" width="11.42578125" customWidth="1"/>
    <col min="2" max="39" width="5.7109375" customWidth="1"/>
    <col min="40" max="40" width="11.42578125" customWidth="1"/>
    <col min="41" max="46" width="5.7109375" customWidth="1"/>
    <col min="47" max="61" width="11.42578125" customWidth="1"/>
  </cols>
  <sheetData>
    <row r="1" spans="1:6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row>
    <row r="2" spans="1:61" ht="18" customHeight="1" x14ac:dyDescent="0.25">
      <c r="A2" s="1"/>
      <c r="B2" s="417" t="s">
        <v>136</v>
      </c>
      <c r="C2" s="259"/>
      <c r="D2" s="259"/>
      <c r="E2" s="259"/>
      <c r="F2" s="259"/>
      <c r="G2" s="259"/>
      <c r="H2" s="259"/>
      <c r="I2" s="259"/>
      <c r="J2" s="418" t="s">
        <v>15</v>
      </c>
      <c r="K2" s="419"/>
      <c r="L2" s="419"/>
      <c r="M2" s="419"/>
      <c r="N2" s="419"/>
      <c r="O2" s="419"/>
      <c r="P2" s="419"/>
      <c r="Q2" s="419"/>
      <c r="R2" s="419"/>
      <c r="S2" s="419"/>
      <c r="T2" s="419"/>
      <c r="U2" s="419"/>
      <c r="V2" s="419"/>
      <c r="W2" s="419"/>
      <c r="X2" s="419"/>
      <c r="Y2" s="419"/>
      <c r="Z2" s="419"/>
      <c r="AA2" s="419"/>
      <c r="AB2" s="419"/>
      <c r="AC2" s="419"/>
      <c r="AD2" s="419"/>
      <c r="AE2" s="419"/>
      <c r="AF2" s="419"/>
      <c r="AG2" s="419"/>
      <c r="AH2" s="419"/>
      <c r="AI2" s="419"/>
      <c r="AJ2" s="419"/>
      <c r="AK2" s="419"/>
      <c r="AL2" s="419"/>
      <c r="AM2" s="401"/>
      <c r="AN2" s="1"/>
      <c r="AO2" s="1"/>
      <c r="AP2" s="1"/>
      <c r="AQ2" s="1"/>
      <c r="AR2" s="1"/>
      <c r="AS2" s="1"/>
      <c r="AT2" s="1"/>
      <c r="AU2" s="1"/>
      <c r="AV2" s="1"/>
      <c r="AW2" s="1"/>
      <c r="AX2" s="1"/>
      <c r="AY2" s="1"/>
      <c r="AZ2" s="1"/>
      <c r="BA2" s="1"/>
      <c r="BB2" s="1"/>
      <c r="BC2" s="1"/>
      <c r="BD2" s="1"/>
      <c r="BE2" s="1"/>
      <c r="BF2" s="1"/>
      <c r="BG2" s="1"/>
      <c r="BH2" s="1"/>
      <c r="BI2" s="1"/>
    </row>
    <row r="3" spans="1:61" ht="18.75" customHeight="1" x14ac:dyDescent="0.25">
      <c r="A3" s="1"/>
      <c r="B3" s="259"/>
      <c r="C3" s="259"/>
      <c r="D3" s="259"/>
      <c r="E3" s="259"/>
      <c r="F3" s="259"/>
      <c r="G3" s="259"/>
      <c r="H3" s="259"/>
      <c r="I3" s="259"/>
      <c r="J3" s="420"/>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421"/>
      <c r="AN3" s="1"/>
      <c r="AO3" s="1"/>
      <c r="AP3" s="1"/>
      <c r="AQ3" s="1"/>
      <c r="AR3" s="1"/>
      <c r="AS3" s="1"/>
      <c r="AT3" s="1"/>
      <c r="AU3" s="1"/>
      <c r="AV3" s="1"/>
      <c r="AW3" s="1"/>
      <c r="AX3" s="1"/>
      <c r="AY3" s="1"/>
      <c r="AZ3" s="1"/>
      <c r="BA3" s="1"/>
      <c r="BB3" s="1"/>
      <c r="BC3" s="1"/>
      <c r="BD3" s="1"/>
      <c r="BE3" s="1"/>
      <c r="BF3" s="1"/>
      <c r="BG3" s="1"/>
      <c r="BH3" s="1"/>
      <c r="BI3" s="1"/>
    </row>
    <row r="4" spans="1:61" ht="15" customHeight="1" x14ac:dyDescent="0.25">
      <c r="A4" s="1"/>
      <c r="B4" s="259"/>
      <c r="C4" s="259"/>
      <c r="D4" s="259"/>
      <c r="E4" s="259"/>
      <c r="F4" s="259"/>
      <c r="G4" s="259"/>
      <c r="H4" s="259"/>
      <c r="I4" s="259"/>
      <c r="J4" s="390"/>
      <c r="K4" s="422"/>
      <c r="L4" s="422"/>
      <c r="M4" s="422"/>
      <c r="N4" s="422"/>
      <c r="O4" s="422"/>
      <c r="P4" s="422"/>
      <c r="Q4" s="422"/>
      <c r="R4" s="422"/>
      <c r="S4" s="422"/>
      <c r="T4" s="422"/>
      <c r="U4" s="422"/>
      <c r="V4" s="422"/>
      <c r="W4" s="422"/>
      <c r="X4" s="422"/>
      <c r="Y4" s="422"/>
      <c r="Z4" s="422"/>
      <c r="AA4" s="422"/>
      <c r="AB4" s="422"/>
      <c r="AC4" s="422"/>
      <c r="AD4" s="422"/>
      <c r="AE4" s="422"/>
      <c r="AF4" s="422"/>
      <c r="AG4" s="422"/>
      <c r="AH4" s="422"/>
      <c r="AI4" s="422"/>
      <c r="AJ4" s="422"/>
      <c r="AK4" s="422"/>
      <c r="AL4" s="422"/>
      <c r="AM4" s="394"/>
      <c r="AN4" s="1"/>
      <c r="AO4" s="1"/>
      <c r="AP4" s="1"/>
      <c r="AQ4" s="1"/>
      <c r="AR4" s="1"/>
      <c r="AS4" s="1"/>
      <c r="AT4" s="1"/>
      <c r="AU4" s="1"/>
      <c r="AV4" s="1"/>
      <c r="AW4" s="1"/>
      <c r="AX4" s="1"/>
      <c r="AY4" s="1"/>
      <c r="AZ4" s="1"/>
      <c r="BA4" s="1"/>
      <c r="BB4" s="1"/>
      <c r="BC4" s="1"/>
      <c r="BD4" s="1"/>
      <c r="BE4" s="1"/>
      <c r="BF4" s="1"/>
      <c r="BG4" s="1"/>
      <c r="BH4" s="1"/>
      <c r="BI4" s="1"/>
    </row>
    <row r="5" spans="1:61" x14ac:dyDescent="0.2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row>
    <row r="6" spans="1:61" ht="15" customHeight="1" x14ac:dyDescent="0.25">
      <c r="A6" s="1"/>
      <c r="B6" s="423" t="s">
        <v>137</v>
      </c>
      <c r="C6" s="419"/>
      <c r="D6" s="389"/>
      <c r="E6" s="408" t="s">
        <v>138</v>
      </c>
      <c r="F6" s="409"/>
      <c r="G6" s="409"/>
      <c r="H6" s="409"/>
      <c r="I6" s="395"/>
      <c r="J6" s="396" t="str">
        <f ca="1">IF(AND('Mapa final'!$P$13="Muy Alta",'Mapa final'!$T$13="Leve"),CONCATENATE("R",'Mapa final'!$A$13),"")</f>
        <v/>
      </c>
      <c r="K6" s="393"/>
      <c r="L6" s="398" t="str">
        <f ca="1">IF(AND('Mapa final'!$P$15="Muy Alta",'Mapa final'!$T$15="Leve"),CONCATENATE("R",'Mapa final'!$A$15),"")</f>
        <v/>
      </c>
      <c r="M6" s="393"/>
      <c r="N6" s="398" t="str">
        <f ca="1">IF(AND('Mapa final'!$P$17="Muy Alta",'Mapa final'!$T$17="Leve"),CONCATENATE("R",'Mapa final'!$A$17),"")</f>
        <v/>
      </c>
      <c r="O6" s="395"/>
      <c r="P6" s="396" t="str">
        <f ca="1">IF(AND('Mapa final'!$P$13="Muy Alta",'Mapa final'!$T$13="Menor"),CONCATENATE("R",'Mapa final'!$A$13),"")</f>
        <v/>
      </c>
      <c r="Q6" s="393"/>
      <c r="R6" s="398" t="str">
        <f ca="1">IF(AND('Mapa final'!$P$15="Muy Alta",'Mapa final'!$T$15="Menor"),CONCATENATE("R",'Mapa final'!$A$15),"")</f>
        <v/>
      </c>
      <c r="S6" s="393"/>
      <c r="T6" s="398" t="str">
        <f ca="1">IF(AND('Mapa final'!$P$17="Muy Alta",'Mapa final'!$T$17="Menor"),CONCATENATE("R",'Mapa final'!$A$17),"")</f>
        <v/>
      </c>
      <c r="U6" s="395"/>
      <c r="V6" s="396" t="str">
        <f ca="1">IF(AND('Mapa final'!$P$13="Muy Alta",'Mapa final'!$T$13="Moderado"),CONCATENATE("R",'Mapa final'!$A$13),"")</f>
        <v/>
      </c>
      <c r="W6" s="393"/>
      <c r="X6" s="398" t="str">
        <f ca="1">IF(AND('Mapa final'!$P$15="Muy Alta",'Mapa final'!$T$15="Moderado"),CONCATENATE("R",'Mapa final'!$A$15),"")</f>
        <v/>
      </c>
      <c r="Y6" s="393"/>
      <c r="Z6" s="398" t="str">
        <f ca="1">IF(AND('Mapa final'!$P$17="Muy Alta",'Mapa final'!$T$17="Moderado"),CONCATENATE("R",'Mapa final'!$A$17),"")</f>
        <v/>
      </c>
      <c r="AA6" s="395"/>
      <c r="AB6" s="396" t="str">
        <f ca="1">IF(AND('Mapa final'!$P$13="Muy Alta",'Mapa final'!$T$13="Mayor"),CONCATENATE("R",'Mapa final'!$A$13),"")</f>
        <v/>
      </c>
      <c r="AC6" s="393"/>
      <c r="AD6" s="398" t="str">
        <f ca="1">IF(AND('Mapa final'!$P$15="Muy Alta",'Mapa final'!$T$15="Mayor"),CONCATENATE("R",'Mapa final'!$A$15),"")</f>
        <v/>
      </c>
      <c r="AE6" s="393"/>
      <c r="AF6" s="398" t="str">
        <f ca="1">IF(AND('Mapa final'!$P$17="Muy Alta",'Mapa final'!$T$17="Mayor"),CONCATENATE("R",'Mapa final'!$A$17),"")</f>
        <v/>
      </c>
      <c r="AG6" s="395"/>
      <c r="AH6" s="415" t="str">
        <f ca="1">IF(AND('Mapa final'!$P$13="Muy Alta",'Mapa final'!$T$13="Catastrófico"),CONCATENATE("R",'Mapa final'!$A$13),"")</f>
        <v/>
      </c>
      <c r="AI6" s="393"/>
      <c r="AJ6" s="399" t="str">
        <f ca="1">IF(AND('Mapa final'!$P$15="Muy Alta",'Mapa final'!$T$15="Catastrófico"),CONCATENATE("R",'Mapa final'!$A$15),"")</f>
        <v/>
      </c>
      <c r="AK6" s="393"/>
      <c r="AL6" s="399" t="str">
        <f ca="1">IF(AND('Mapa final'!$P$17="Muy Alta",'Mapa final'!$T$17="Catastrófico"),CONCATENATE("R",'Mapa final'!$A$17),"")</f>
        <v/>
      </c>
      <c r="AM6" s="395"/>
      <c r="AO6" s="426" t="s">
        <v>139</v>
      </c>
      <c r="AP6" s="427"/>
      <c r="AQ6" s="427"/>
      <c r="AR6" s="427"/>
      <c r="AS6" s="427"/>
      <c r="AT6" s="428"/>
      <c r="AU6" s="1"/>
      <c r="AV6" s="1"/>
      <c r="AW6" s="1"/>
      <c r="AX6" s="1"/>
      <c r="AY6" s="1"/>
      <c r="AZ6" s="1"/>
      <c r="BA6" s="1"/>
      <c r="BB6" s="1"/>
      <c r="BC6" s="1"/>
      <c r="BD6" s="1"/>
      <c r="BE6" s="1"/>
      <c r="BF6" s="1"/>
      <c r="BG6" s="1"/>
      <c r="BH6" s="1"/>
      <c r="BI6" s="1"/>
    </row>
    <row r="7" spans="1:61" ht="15" customHeight="1" x14ac:dyDescent="0.25">
      <c r="A7" s="1"/>
      <c r="B7" s="420"/>
      <c r="C7" s="259"/>
      <c r="D7" s="260"/>
      <c r="E7" s="271"/>
      <c r="F7" s="259"/>
      <c r="G7" s="259"/>
      <c r="H7" s="259"/>
      <c r="I7" s="260"/>
      <c r="J7" s="397"/>
      <c r="K7" s="394"/>
      <c r="L7" s="390"/>
      <c r="M7" s="394"/>
      <c r="N7" s="390"/>
      <c r="O7" s="391"/>
      <c r="P7" s="397"/>
      <c r="Q7" s="394"/>
      <c r="R7" s="390"/>
      <c r="S7" s="394"/>
      <c r="T7" s="390"/>
      <c r="U7" s="391"/>
      <c r="V7" s="397"/>
      <c r="W7" s="394"/>
      <c r="X7" s="390"/>
      <c r="Y7" s="394"/>
      <c r="Z7" s="390"/>
      <c r="AA7" s="391"/>
      <c r="AB7" s="397"/>
      <c r="AC7" s="394"/>
      <c r="AD7" s="390"/>
      <c r="AE7" s="394"/>
      <c r="AF7" s="390"/>
      <c r="AG7" s="391"/>
      <c r="AH7" s="397"/>
      <c r="AI7" s="394"/>
      <c r="AJ7" s="390"/>
      <c r="AK7" s="394"/>
      <c r="AL7" s="390"/>
      <c r="AM7" s="391"/>
      <c r="AN7" s="1"/>
      <c r="AO7" s="429"/>
      <c r="AP7" s="259"/>
      <c r="AQ7" s="259"/>
      <c r="AR7" s="259"/>
      <c r="AS7" s="259"/>
      <c r="AT7" s="430"/>
      <c r="AU7" s="1"/>
      <c r="AV7" s="1"/>
      <c r="AW7" s="1"/>
      <c r="AX7" s="1"/>
      <c r="AY7" s="1"/>
      <c r="AZ7" s="1"/>
      <c r="BA7" s="1"/>
      <c r="BB7" s="1"/>
      <c r="BC7" s="1"/>
      <c r="BD7" s="1"/>
      <c r="BE7" s="1"/>
      <c r="BF7" s="1"/>
      <c r="BG7" s="1"/>
      <c r="BH7" s="1"/>
      <c r="BI7" s="1"/>
    </row>
    <row r="8" spans="1:61" ht="15" customHeight="1" x14ac:dyDescent="0.25">
      <c r="A8" s="1"/>
      <c r="B8" s="420"/>
      <c r="C8" s="259"/>
      <c r="D8" s="260"/>
      <c r="E8" s="271"/>
      <c r="F8" s="259"/>
      <c r="G8" s="259"/>
      <c r="H8" s="259"/>
      <c r="I8" s="260"/>
      <c r="J8" s="403" t="str">
        <f ca="1">IF(AND('Mapa final'!$P$20="Muy Alta",'Mapa final'!$T$20="Leve"),CONCATENATE("R",'Mapa final'!$A$20),"")</f>
        <v/>
      </c>
      <c r="K8" s="401"/>
      <c r="L8" s="404" t="str">
        <f ca="1">IF(AND('Mapa final'!$P$22="Muy Alta",'Mapa final'!$T$22="Leve"),CONCATENATE("R",'Mapa final'!$A$22),"")</f>
        <v/>
      </c>
      <c r="M8" s="401"/>
      <c r="N8" s="404" t="str">
        <f ca="1">IF(AND('Mapa final'!$P$25="Muy Alta",'Mapa final'!$T$25="Leve"),CONCATENATE("R",'Mapa final'!$A$25),"")</f>
        <v/>
      </c>
      <c r="O8" s="389"/>
      <c r="P8" s="403" t="str">
        <f ca="1">IF(AND('Mapa final'!$P$20="Muy Alta",'Mapa final'!$T$20="Menor"),CONCATENATE("R",'Mapa final'!$A$20),"")</f>
        <v/>
      </c>
      <c r="Q8" s="401"/>
      <c r="R8" s="404" t="str">
        <f ca="1">IF(AND('Mapa final'!$P$22="Muy Alta",'Mapa final'!$T$22="Menor"),CONCATENATE("R",'Mapa final'!$A$22),"")</f>
        <v/>
      </c>
      <c r="S8" s="401"/>
      <c r="T8" s="404" t="str">
        <f ca="1">IF(AND('Mapa final'!$P$25="Muy Alta",'Mapa final'!$T$25="Menor"),CONCATENATE("R",'Mapa final'!$A$25),"")</f>
        <v/>
      </c>
      <c r="U8" s="389"/>
      <c r="V8" s="403" t="str">
        <f ca="1">IF(AND('Mapa final'!$P$20="Muy Alta",'Mapa final'!$T$20="Moderado"),CONCATENATE("R",'Mapa final'!$A$20),"")</f>
        <v/>
      </c>
      <c r="W8" s="401"/>
      <c r="X8" s="404" t="str">
        <f ca="1">IF(AND('Mapa final'!$P$22="Muy Alta",'Mapa final'!$T$22="Moderado"),CONCATENATE("R",'Mapa final'!$A$22),"")</f>
        <v/>
      </c>
      <c r="Y8" s="401"/>
      <c r="Z8" s="404" t="str">
        <f ca="1">IF(AND('Mapa final'!$P$25="Muy Alta",'Mapa final'!$T$25="Moderado"),CONCATENATE("R",'Mapa final'!$A$25),"")</f>
        <v/>
      </c>
      <c r="AA8" s="389"/>
      <c r="AB8" s="403" t="str">
        <f ca="1">IF(AND('Mapa final'!$P$20="Muy Alta",'Mapa final'!$T$20="Mayor"),CONCATENATE("R",'Mapa final'!$A$20),"")</f>
        <v/>
      </c>
      <c r="AC8" s="401"/>
      <c r="AD8" s="404" t="str">
        <f ca="1">IF(AND('Mapa final'!$P$22="Muy Alta",'Mapa final'!$T$22="Mayor"),CONCATENATE("R",'Mapa final'!$A$22),"")</f>
        <v/>
      </c>
      <c r="AE8" s="401"/>
      <c r="AF8" s="404" t="str">
        <f ca="1">IF(AND('Mapa final'!$P$25="Muy Alta",'Mapa final'!$T$25="Mayor"),CONCATENATE("R",'Mapa final'!$A$25),"")</f>
        <v/>
      </c>
      <c r="AG8" s="389"/>
      <c r="AH8" s="405" t="str">
        <f ca="1">IF(AND('Mapa final'!$P$20="Muy Alta",'Mapa final'!$T$20="Catastrófico"),CONCATENATE("R",'Mapa final'!$A$20),"")</f>
        <v/>
      </c>
      <c r="AI8" s="401"/>
      <c r="AJ8" s="406" t="str">
        <f ca="1">IF(AND('Mapa final'!$P$22="Muy Alta",'Mapa final'!$T$22="Catastrófico"),CONCATENATE("R",'Mapa final'!$A$22),"")</f>
        <v/>
      </c>
      <c r="AK8" s="401"/>
      <c r="AL8" s="406" t="str">
        <f ca="1">IF(AND('Mapa final'!$P$25="Muy Alta",'Mapa final'!$T$25="Catastrófico"),CONCATENATE("R",'Mapa final'!$A$25),"")</f>
        <v/>
      </c>
      <c r="AM8" s="389"/>
      <c r="AN8" s="1"/>
      <c r="AO8" s="429"/>
      <c r="AP8" s="259"/>
      <c r="AQ8" s="259"/>
      <c r="AR8" s="259"/>
      <c r="AS8" s="259"/>
      <c r="AT8" s="430"/>
      <c r="AU8" s="1"/>
      <c r="AV8" s="1"/>
      <c r="AW8" s="1"/>
      <c r="AX8" s="1"/>
      <c r="AY8" s="1"/>
      <c r="AZ8" s="1"/>
      <c r="BA8" s="1"/>
      <c r="BB8" s="1"/>
      <c r="BC8" s="1"/>
      <c r="BD8" s="1"/>
      <c r="BE8" s="1"/>
      <c r="BF8" s="1"/>
      <c r="BG8" s="1"/>
      <c r="BH8" s="1"/>
      <c r="BI8" s="1"/>
    </row>
    <row r="9" spans="1:61" ht="15" customHeight="1" x14ac:dyDescent="0.25">
      <c r="A9" s="1"/>
      <c r="B9" s="420"/>
      <c r="C9" s="259"/>
      <c r="D9" s="260"/>
      <c r="E9" s="271"/>
      <c r="F9" s="259"/>
      <c r="G9" s="259"/>
      <c r="H9" s="259"/>
      <c r="I9" s="260"/>
      <c r="J9" s="397"/>
      <c r="K9" s="394"/>
      <c r="L9" s="390"/>
      <c r="M9" s="394"/>
      <c r="N9" s="390"/>
      <c r="O9" s="391"/>
      <c r="P9" s="397"/>
      <c r="Q9" s="394"/>
      <c r="R9" s="390"/>
      <c r="S9" s="394"/>
      <c r="T9" s="390"/>
      <c r="U9" s="391"/>
      <c r="V9" s="397"/>
      <c r="W9" s="394"/>
      <c r="X9" s="390"/>
      <c r="Y9" s="394"/>
      <c r="Z9" s="390"/>
      <c r="AA9" s="391"/>
      <c r="AB9" s="397"/>
      <c r="AC9" s="394"/>
      <c r="AD9" s="390"/>
      <c r="AE9" s="394"/>
      <c r="AF9" s="390"/>
      <c r="AG9" s="391"/>
      <c r="AH9" s="397"/>
      <c r="AI9" s="394"/>
      <c r="AJ9" s="390"/>
      <c r="AK9" s="394"/>
      <c r="AL9" s="390"/>
      <c r="AM9" s="391"/>
      <c r="AN9" s="1"/>
      <c r="AO9" s="429"/>
      <c r="AP9" s="259"/>
      <c r="AQ9" s="259"/>
      <c r="AR9" s="259"/>
      <c r="AS9" s="259"/>
      <c r="AT9" s="430"/>
      <c r="AU9" s="1"/>
      <c r="AV9" s="1"/>
      <c r="AW9" s="1"/>
      <c r="AX9" s="1"/>
      <c r="AY9" s="1"/>
      <c r="AZ9" s="1"/>
      <c r="BA9" s="1"/>
      <c r="BB9" s="1"/>
      <c r="BC9" s="1"/>
      <c r="BD9" s="1"/>
      <c r="BE9" s="1"/>
      <c r="BF9" s="1"/>
      <c r="BG9" s="1"/>
      <c r="BH9" s="1"/>
      <c r="BI9" s="1"/>
    </row>
    <row r="10" spans="1:61" ht="15" customHeight="1" x14ac:dyDescent="0.25">
      <c r="A10" s="1"/>
      <c r="B10" s="420"/>
      <c r="C10" s="259"/>
      <c r="D10" s="260"/>
      <c r="E10" s="271"/>
      <c r="F10" s="259"/>
      <c r="G10" s="259"/>
      <c r="H10" s="259"/>
      <c r="I10" s="260"/>
      <c r="J10" s="403" t="str">
        <f ca="1">IF(AND('Mapa final'!$P$27="Muy Alta",'Mapa final'!$T$27="Leve"),CONCATENATE("R",'Mapa final'!$A$27),"")</f>
        <v/>
      </c>
      <c r="K10" s="401"/>
      <c r="L10" s="404" t="str">
        <f ca="1">IF(AND('Mapa final'!$P$29="Muy Alta",'Mapa final'!$T$29="Leve"),CONCATENATE("R",'Mapa final'!$A$29),"")</f>
        <v/>
      </c>
      <c r="M10" s="401"/>
      <c r="N10" s="404" t="str">
        <f ca="1">IF(AND('Mapa final'!$P$33="Muy Alta",'Mapa final'!$T$33="Leve"),CONCATENATE("R",'Mapa final'!$A$33),"")</f>
        <v/>
      </c>
      <c r="O10" s="389"/>
      <c r="P10" s="403" t="str">
        <f ca="1">IF(AND('Mapa final'!$P$27="Muy Alta",'Mapa final'!$T$27="Menor"),CONCATENATE("R",'Mapa final'!$A$27),"")</f>
        <v/>
      </c>
      <c r="Q10" s="401"/>
      <c r="R10" s="404" t="str">
        <f ca="1">IF(AND('Mapa final'!$P$29="Muy Alta",'Mapa final'!$T$29="Menor"),CONCATENATE("R",'Mapa final'!$A$29),"")</f>
        <v/>
      </c>
      <c r="S10" s="401"/>
      <c r="T10" s="404" t="str">
        <f ca="1">IF(AND('Mapa final'!$P$33="Muy Alta",'Mapa final'!$T$33="Menor"),CONCATENATE("R",'Mapa final'!$A$33),"")</f>
        <v/>
      </c>
      <c r="U10" s="389"/>
      <c r="V10" s="403" t="str">
        <f ca="1">IF(AND('Mapa final'!$P$27="Muy Alta",'Mapa final'!$T$27="Moderado"),CONCATENATE("R",'Mapa final'!$A$27),"")</f>
        <v/>
      </c>
      <c r="W10" s="401"/>
      <c r="X10" s="404" t="str">
        <f ca="1">IF(AND('Mapa final'!$P$29="Muy Alta",'Mapa final'!$T$29="Moderado"),CONCATENATE("R",'Mapa final'!$A$29),"")</f>
        <v>R8</v>
      </c>
      <c r="Y10" s="401"/>
      <c r="Z10" s="404" t="str">
        <f ca="1">IF(AND('Mapa final'!$P$33="Muy Alta",'Mapa final'!$T$33="Moderado"),CONCATENATE("R",'Mapa final'!$A$33),"")</f>
        <v/>
      </c>
      <c r="AA10" s="389"/>
      <c r="AB10" s="403" t="str">
        <f ca="1">IF(AND('Mapa final'!$P$27="Muy Alta",'Mapa final'!$T$27="Mayor"),CONCATENATE("R",'Mapa final'!$A$27),"")</f>
        <v/>
      </c>
      <c r="AC10" s="401"/>
      <c r="AD10" s="404" t="str">
        <f ca="1">IF(AND('Mapa final'!$P$29="Muy Alta",'Mapa final'!$T$29="Mayor"),CONCATENATE("R",'Mapa final'!$A$29),"")</f>
        <v/>
      </c>
      <c r="AE10" s="401"/>
      <c r="AF10" s="404" t="str">
        <f ca="1">IF(AND('Mapa final'!$P$33="Muy Alta",'Mapa final'!$T$33="Mayor"),CONCATENATE("R",'Mapa final'!$A$33),"")</f>
        <v/>
      </c>
      <c r="AG10" s="389"/>
      <c r="AH10" s="405" t="str">
        <f ca="1">IF(AND('Mapa final'!$P$27="Muy Alta",'Mapa final'!$T$27="Catastrófico"),CONCATENATE("R",'Mapa final'!$A$27),"")</f>
        <v/>
      </c>
      <c r="AI10" s="401"/>
      <c r="AJ10" s="406" t="str">
        <f ca="1">IF(AND('Mapa final'!$P$29="Muy Alta",'Mapa final'!$T$29="Catastrófico"),CONCATENATE("R",'Mapa final'!$A$29),"")</f>
        <v/>
      </c>
      <c r="AK10" s="401"/>
      <c r="AL10" s="406" t="str">
        <f ca="1">IF(AND('Mapa final'!$P$33="Muy Alta",'Mapa final'!$T$33="Catastrófico"),CONCATENATE("R",'Mapa final'!$A$33),"")</f>
        <v/>
      </c>
      <c r="AM10" s="389"/>
      <c r="AN10" s="1"/>
      <c r="AO10" s="429"/>
      <c r="AP10" s="259"/>
      <c r="AQ10" s="259"/>
      <c r="AR10" s="259"/>
      <c r="AS10" s="259"/>
      <c r="AT10" s="430"/>
      <c r="AU10" s="1"/>
      <c r="AV10" s="1"/>
      <c r="AW10" s="1"/>
      <c r="AX10" s="1"/>
      <c r="AY10" s="1"/>
      <c r="AZ10" s="1"/>
      <c r="BA10" s="1"/>
      <c r="BB10" s="1"/>
      <c r="BC10" s="1"/>
      <c r="BD10" s="1"/>
      <c r="BE10" s="1"/>
      <c r="BF10" s="1"/>
      <c r="BG10" s="1"/>
      <c r="BH10" s="1"/>
      <c r="BI10" s="1"/>
    </row>
    <row r="11" spans="1:61" ht="15" customHeight="1" x14ac:dyDescent="0.25">
      <c r="A11" s="1"/>
      <c r="B11" s="420"/>
      <c r="C11" s="259"/>
      <c r="D11" s="260"/>
      <c r="E11" s="271"/>
      <c r="F11" s="259"/>
      <c r="G11" s="259"/>
      <c r="H11" s="259"/>
      <c r="I11" s="260"/>
      <c r="J11" s="397"/>
      <c r="K11" s="394"/>
      <c r="L11" s="390"/>
      <c r="M11" s="394"/>
      <c r="N11" s="390"/>
      <c r="O11" s="391"/>
      <c r="P11" s="397"/>
      <c r="Q11" s="394"/>
      <c r="R11" s="390"/>
      <c r="S11" s="394"/>
      <c r="T11" s="390"/>
      <c r="U11" s="391"/>
      <c r="V11" s="397"/>
      <c r="W11" s="394"/>
      <c r="X11" s="390"/>
      <c r="Y11" s="394"/>
      <c r="Z11" s="390"/>
      <c r="AA11" s="391"/>
      <c r="AB11" s="397"/>
      <c r="AC11" s="394"/>
      <c r="AD11" s="390"/>
      <c r="AE11" s="394"/>
      <c r="AF11" s="390"/>
      <c r="AG11" s="391"/>
      <c r="AH11" s="397"/>
      <c r="AI11" s="394"/>
      <c r="AJ11" s="390"/>
      <c r="AK11" s="394"/>
      <c r="AL11" s="390"/>
      <c r="AM11" s="391"/>
      <c r="AN11" s="1"/>
      <c r="AO11" s="429"/>
      <c r="AP11" s="259"/>
      <c r="AQ11" s="259"/>
      <c r="AR11" s="259"/>
      <c r="AS11" s="259"/>
      <c r="AT11" s="430"/>
      <c r="AU11" s="1"/>
      <c r="AV11" s="1"/>
      <c r="AW11" s="1"/>
      <c r="AX11" s="1"/>
      <c r="AY11" s="1"/>
      <c r="AZ11" s="1"/>
      <c r="BA11" s="1"/>
      <c r="BB11" s="1"/>
      <c r="BC11" s="1"/>
      <c r="BD11" s="1"/>
      <c r="BE11" s="1"/>
      <c r="BF11" s="1"/>
      <c r="BG11" s="1"/>
      <c r="BH11" s="1"/>
      <c r="BI11" s="1"/>
    </row>
    <row r="12" spans="1:61" ht="15" customHeight="1" x14ac:dyDescent="0.25">
      <c r="A12" s="1"/>
      <c r="B12" s="420"/>
      <c r="C12" s="259"/>
      <c r="D12" s="260"/>
      <c r="E12" s="271"/>
      <c r="F12" s="259"/>
      <c r="G12" s="259"/>
      <c r="H12" s="259"/>
      <c r="I12" s="260"/>
      <c r="J12" s="403" t="str">
        <f ca="1">IF(AND('Mapa final'!$P$38="Muy Alta",'Mapa final'!$T$38="Leve"),CONCATENATE("R",'Mapa final'!$A$38),"")</f>
        <v/>
      </c>
      <c r="K12" s="401"/>
      <c r="L12" s="404" t="str">
        <f>IF(AND('Mapa final'!$BJ$255="Muy Alta",'Mapa final'!$BN$255="Leve"),CONCATENATE("R",'Mapa final'!$AU$255),"")</f>
        <v/>
      </c>
      <c r="M12" s="401"/>
      <c r="N12" s="404" t="str">
        <f ca="1">IF(AND('Mapa final'!$P$237="Muy Alta",'Mapa final'!$T$237="Leve"),CONCATENATE("R",'Mapa final'!$A$237),"")</f>
        <v/>
      </c>
      <c r="O12" s="389"/>
      <c r="P12" s="403" t="str">
        <f ca="1">IF(AND('Mapa final'!$P$38="Muy Alta",'Mapa final'!$T$38="Menor"),CONCATENATE("R",'Mapa final'!$A$38),"")</f>
        <v/>
      </c>
      <c r="Q12" s="401"/>
      <c r="R12" s="404" t="str">
        <f>IF(AND('Mapa final'!$BJ$255="Muy Alta",'Mapa final'!$BN$255="Menor"),CONCATENATE("R",'Mapa final'!$AU$255),"")</f>
        <v/>
      </c>
      <c r="S12" s="401"/>
      <c r="T12" s="404" t="str">
        <f ca="1">IF(AND('Mapa final'!$P$237="Muy Alta",'Mapa final'!$T$237="Menor"),CONCATENATE("R",'Mapa final'!$A$237),"")</f>
        <v/>
      </c>
      <c r="U12" s="389"/>
      <c r="V12" s="403" t="str">
        <f ca="1">IF(AND('Mapa final'!$P$38="Muy Alta",'Mapa final'!$T$38="Moderado"),CONCATENATE("R",'Mapa final'!$A$38),"")</f>
        <v/>
      </c>
      <c r="W12" s="401"/>
      <c r="X12" s="404" t="str">
        <f>IF(AND('Mapa final'!$BJ$255="Muy Alta",'Mapa final'!$BN$255="Moderado"),CONCATENATE("R",'Mapa final'!$AU$255),"")</f>
        <v/>
      </c>
      <c r="Y12" s="401"/>
      <c r="Z12" s="404" t="str">
        <f ca="1">IF(AND('Mapa final'!$P$237="Muy Alta",'Mapa final'!$T$237="Moderado"),CONCATENATE("R",'Mapa final'!$A$237),"")</f>
        <v/>
      </c>
      <c r="AA12" s="389"/>
      <c r="AB12" s="403" t="str">
        <f ca="1">IF(AND('Mapa final'!$P$38="Muy Alta",'Mapa final'!$T$38="Mayor"),CONCATENATE("R",'Mapa final'!$A$38),"")</f>
        <v>R10</v>
      </c>
      <c r="AC12" s="401"/>
      <c r="AD12" s="404" t="str">
        <f>IF(AND('Mapa final'!$BJ$255="Muy Alta",'Mapa final'!$BN$255="Mayor"),CONCATENATE("R",'Mapa final'!$AU$255),"")</f>
        <v/>
      </c>
      <c r="AE12" s="401"/>
      <c r="AF12" s="404" t="str">
        <f ca="1">IF(AND('Mapa final'!$P$237="Muy Alta",'Mapa final'!$T$237="Mayor"),CONCATENATE("R",'Mapa final'!$A$237),"")</f>
        <v/>
      </c>
      <c r="AG12" s="389"/>
      <c r="AH12" s="405" t="str">
        <f ca="1">IF(AND('Mapa final'!$P$38="Muy Alta",'Mapa final'!$T$38="Catastrófico"),CONCATENATE("R",'Mapa final'!$A$38),"")</f>
        <v/>
      </c>
      <c r="AI12" s="401"/>
      <c r="AJ12" s="406" t="str">
        <f>IF(AND('Mapa final'!$BJ$255="Muy Alta",'Mapa final'!$BN$255="Catastrófico"),CONCATENATE("R",'Mapa final'!$AU$255),"")</f>
        <v/>
      </c>
      <c r="AK12" s="401"/>
      <c r="AL12" s="406" t="str">
        <f ca="1">IF(AND('Mapa final'!$P$237="Muy Alta",'Mapa final'!$T$237="Catastrófico"),CONCATENATE("R",'Mapa final'!$A$237),"")</f>
        <v/>
      </c>
      <c r="AM12" s="389"/>
      <c r="AN12" s="1"/>
      <c r="AO12" s="429"/>
      <c r="AP12" s="259"/>
      <c r="AQ12" s="259"/>
      <c r="AR12" s="259"/>
      <c r="AS12" s="259"/>
      <c r="AT12" s="430"/>
      <c r="AU12" s="1"/>
      <c r="AV12" s="1"/>
      <c r="AW12" s="1"/>
      <c r="AX12" s="1"/>
      <c r="AY12" s="1"/>
      <c r="AZ12" s="1"/>
      <c r="BA12" s="1"/>
      <c r="BB12" s="1"/>
      <c r="BC12" s="1"/>
      <c r="BD12" s="1"/>
      <c r="BE12" s="1"/>
      <c r="BF12" s="1"/>
      <c r="BG12" s="1"/>
      <c r="BH12" s="1"/>
      <c r="BI12" s="1"/>
    </row>
    <row r="13" spans="1:61" ht="15.75" customHeight="1" x14ac:dyDescent="0.25">
      <c r="A13" s="1"/>
      <c r="B13" s="420"/>
      <c r="C13" s="259"/>
      <c r="D13" s="260"/>
      <c r="E13" s="410"/>
      <c r="F13" s="411"/>
      <c r="G13" s="411"/>
      <c r="H13" s="411"/>
      <c r="I13" s="414"/>
      <c r="J13" s="397"/>
      <c r="K13" s="394"/>
      <c r="L13" s="390"/>
      <c r="M13" s="394"/>
      <c r="N13" s="390"/>
      <c r="O13" s="391"/>
      <c r="P13" s="397"/>
      <c r="Q13" s="394"/>
      <c r="R13" s="390"/>
      <c r="S13" s="394"/>
      <c r="T13" s="390"/>
      <c r="U13" s="391"/>
      <c r="V13" s="397"/>
      <c r="W13" s="394"/>
      <c r="X13" s="390"/>
      <c r="Y13" s="394"/>
      <c r="Z13" s="390"/>
      <c r="AA13" s="391"/>
      <c r="AB13" s="397"/>
      <c r="AC13" s="394"/>
      <c r="AD13" s="390"/>
      <c r="AE13" s="394"/>
      <c r="AF13" s="390"/>
      <c r="AG13" s="391"/>
      <c r="AH13" s="410"/>
      <c r="AI13" s="412"/>
      <c r="AJ13" s="413"/>
      <c r="AK13" s="412"/>
      <c r="AL13" s="413"/>
      <c r="AM13" s="414"/>
      <c r="AN13" s="1"/>
      <c r="AO13" s="431"/>
      <c r="AP13" s="432"/>
      <c r="AQ13" s="432"/>
      <c r="AR13" s="432"/>
      <c r="AS13" s="432"/>
      <c r="AT13" s="433"/>
      <c r="AU13" s="1"/>
      <c r="AV13" s="1"/>
      <c r="AW13" s="1"/>
      <c r="AX13" s="1"/>
      <c r="AY13" s="1"/>
      <c r="AZ13" s="1"/>
      <c r="BA13" s="1"/>
      <c r="BB13" s="1"/>
      <c r="BC13" s="1"/>
      <c r="BD13" s="1"/>
      <c r="BE13" s="1"/>
      <c r="BF13" s="1"/>
      <c r="BG13" s="1"/>
      <c r="BH13" s="1"/>
      <c r="BI13" s="1"/>
    </row>
    <row r="14" spans="1:61" ht="15" customHeight="1" x14ac:dyDescent="0.25">
      <c r="A14" s="1"/>
      <c r="B14" s="420"/>
      <c r="C14" s="259"/>
      <c r="D14" s="260"/>
      <c r="E14" s="408" t="s">
        <v>140</v>
      </c>
      <c r="F14" s="409"/>
      <c r="G14" s="409"/>
      <c r="H14" s="409"/>
      <c r="I14" s="409"/>
      <c r="J14" s="407" t="str">
        <f ca="1">IF(AND('Mapa final'!$P$13="Alta",'Mapa final'!$T$13="Leve"),CONCATENATE("R",'Mapa final'!$A$13),"")</f>
        <v/>
      </c>
      <c r="K14" s="393"/>
      <c r="L14" s="392" t="str">
        <f ca="1">IF(AND('Mapa final'!$P$15="Alta",'Mapa final'!$T$15="Leve"),CONCATENATE("R",'Mapa final'!$A$15),"")</f>
        <v/>
      </c>
      <c r="M14" s="393"/>
      <c r="N14" s="392" t="str">
        <f ca="1">IF(AND('Mapa final'!$P$17="Alta",'Mapa final'!$T$17="Leve"),CONCATENATE("R",'Mapa final'!$A$17),"")</f>
        <v/>
      </c>
      <c r="O14" s="395"/>
      <c r="P14" s="407" t="str">
        <f ca="1">IF(AND('Mapa final'!$P$13="Alta",'Mapa final'!$T$13="Menor"),CONCATENATE("R",'Mapa final'!$A$13),"")</f>
        <v>R1</v>
      </c>
      <c r="Q14" s="393"/>
      <c r="R14" s="392" t="str">
        <f ca="1">IF(AND('Mapa final'!$P$15="Alta",'Mapa final'!$T$15="Menor"),CONCATENATE("R",'Mapa final'!$A$15),"")</f>
        <v/>
      </c>
      <c r="S14" s="393"/>
      <c r="T14" s="392" t="str">
        <f ca="1">IF(AND('Mapa final'!$P$17="Alta",'Mapa final'!$T$17="Menor"),CONCATENATE("R",'Mapa final'!$A$17),"")</f>
        <v/>
      </c>
      <c r="U14" s="395"/>
      <c r="V14" s="396" t="str">
        <f ca="1">IF(AND('Mapa final'!$P$13="Alta",'Mapa final'!$T$13="Moderado"),CONCATENATE("R",'Mapa final'!$A$13),"")</f>
        <v/>
      </c>
      <c r="W14" s="393"/>
      <c r="X14" s="398" t="str">
        <f ca="1">IF(AND('Mapa final'!$P$15="Alta",'Mapa final'!$T$15="Moderado"),CONCATENATE("R",'Mapa final'!$A$15),"")</f>
        <v/>
      </c>
      <c r="Y14" s="393"/>
      <c r="Z14" s="398" t="str">
        <f ca="1">IF(AND('Mapa final'!$P$17="Alta",'Mapa final'!$T$17="Moderado"),CONCATENATE("R",'Mapa final'!$A$17),"")</f>
        <v/>
      </c>
      <c r="AA14" s="395"/>
      <c r="AB14" s="396" t="str">
        <f ca="1">IF(AND('Mapa final'!$P$13="Alta",'Mapa final'!$T$13="Mayor"),CONCATENATE("R",'Mapa final'!$A$13),"")</f>
        <v/>
      </c>
      <c r="AC14" s="393"/>
      <c r="AD14" s="398" t="str">
        <f ca="1">IF(AND('Mapa final'!$P$15="Alta",'Mapa final'!$T$15="Mayor"),CONCATENATE("R",'Mapa final'!$A$15),"")</f>
        <v/>
      </c>
      <c r="AE14" s="393"/>
      <c r="AF14" s="398" t="str">
        <f ca="1">IF(AND('Mapa final'!$P$17="Alta",'Mapa final'!$T$17="Mayor"),CONCATENATE("R",'Mapa final'!$A$17),"")</f>
        <v/>
      </c>
      <c r="AG14" s="395"/>
      <c r="AH14" s="415" t="str">
        <f ca="1">IF(AND('Mapa final'!$P$13="Alta",'Mapa final'!$T$13="Catastrófico"),CONCATENATE("R",'Mapa final'!$A$13),"")</f>
        <v/>
      </c>
      <c r="AI14" s="393"/>
      <c r="AJ14" s="399" t="str">
        <f ca="1">IF(AND('Mapa final'!$P$15="Alta",'Mapa final'!$T$15="Catastrófico"),CONCATENATE("R",'Mapa final'!$A$15),"")</f>
        <v/>
      </c>
      <c r="AK14" s="393"/>
      <c r="AL14" s="399" t="str">
        <f ca="1">IF(AND('Mapa final'!$P$17="Alta",'Mapa final'!$T$17="Catastrófico"),CONCATENATE("R",'Mapa final'!$A$17),"")</f>
        <v/>
      </c>
      <c r="AM14" s="395"/>
      <c r="AN14" s="1"/>
      <c r="AO14" s="435" t="s">
        <v>141</v>
      </c>
      <c r="AP14" s="427"/>
      <c r="AQ14" s="427"/>
      <c r="AR14" s="427"/>
      <c r="AS14" s="427"/>
      <c r="AT14" s="428"/>
      <c r="AU14" s="1"/>
      <c r="AV14" s="1"/>
      <c r="AW14" s="1"/>
      <c r="AX14" s="1"/>
      <c r="AY14" s="1"/>
      <c r="AZ14" s="1"/>
      <c r="BA14" s="1"/>
      <c r="BB14" s="1"/>
      <c r="BC14" s="1"/>
      <c r="BD14" s="1"/>
      <c r="BE14" s="1"/>
      <c r="BF14" s="1"/>
      <c r="BG14" s="1"/>
      <c r="BH14" s="1"/>
      <c r="BI14" s="1"/>
    </row>
    <row r="15" spans="1:61" ht="15" customHeight="1" x14ac:dyDescent="0.25">
      <c r="A15" s="1"/>
      <c r="B15" s="420"/>
      <c r="C15" s="259"/>
      <c r="D15" s="260"/>
      <c r="E15" s="271"/>
      <c r="F15" s="259"/>
      <c r="G15" s="259"/>
      <c r="H15" s="259"/>
      <c r="I15" s="259"/>
      <c r="J15" s="397"/>
      <c r="K15" s="394"/>
      <c r="L15" s="390"/>
      <c r="M15" s="394"/>
      <c r="N15" s="390"/>
      <c r="O15" s="391"/>
      <c r="P15" s="397"/>
      <c r="Q15" s="394"/>
      <c r="R15" s="390"/>
      <c r="S15" s="394"/>
      <c r="T15" s="390"/>
      <c r="U15" s="391"/>
      <c r="V15" s="397"/>
      <c r="W15" s="394"/>
      <c r="X15" s="390"/>
      <c r="Y15" s="394"/>
      <c r="Z15" s="390"/>
      <c r="AA15" s="391"/>
      <c r="AB15" s="397"/>
      <c r="AC15" s="394"/>
      <c r="AD15" s="390"/>
      <c r="AE15" s="394"/>
      <c r="AF15" s="390"/>
      <c r="AG15" s="391"/>
      <c r="AH15" s="397"/>
      <c r="AI15" s="394"/>
      <c r="AJ15" s="390"/>
      <c r="AK15" s="394"/>
      <c r="AL15" s="390"/>
      <c r="AM15" s="391"/>
      <c r="AN15" s="1"/>
      <c r="AO15" s="429"/>
      <c r="AP15" s="259"/>
      <c r="AQ15" s="259"/>
      <c r="AR15" s="259"/>
      <c r="AS15" s="259"/>
      <c r="AT15" s="430"/>
      <c r="AU15" s="1"/>
      <c r="AV15" s="1"/>
      <c r="AW15" s="1"/>
      <c r="AX15" s="1"/>
      <c r="AY15" s="1"/>
      <c r="AZ15" s="1"/>
      <c r="BA15" s="1"/>
      <c r="BB15" s="1"/>
      <c r="BC15" s="1"/>
      <c r="BD15" s="1"/>
      <c r="BE15" s="1"/>
      <c r="BF15" s="1"/>
      <c r="BG15" s="1"/>
      <c r="BH15" s="1"/>
      <c r="BI15" s="1"/>
    </row>
    <row r="16" spans="1:61" ht="15" customHeight="1" x14ac:dyDescent="0.25">
      <c r="A16" s="1"/>
      <c r="B16" s="420"/>
      <c r="C16" s="259"/>
      <c r="D16" s="260"/>
      <c r="E16" s="271"/>
      <c r="F16" s="259"/>
      <c r="G16" s="259"/>
      <c r="H16" s="259"/>
      <c r="I16" s="259"/>
      <c r="J16" s="402" t="str">
        <f ca="1">IF(AND('Mapa final'!$P$20="Alta",'Mapa final'!$T$20="Leve"),CONCATENATE("R",'Mapa final'!$A$20),"")</f>
        <v/>
      </c>
      <c r="K16" s="401"/>
      <c r="L16" s="388" t="str">
        <f ca="1">IF(AND('Mapa final'!$P$22="Alta",'Mapa final'!$T$22="Leve"),CONCATENATE("R",'Mapa final'!$A$22),"")</f>
        <v/>
      </c>
      <c r="M16" s="401"/>
      <c r="N16" s="388" t="str">
        <f ca="1">IF(AND('Mapa final'!$P$25="Alta",'Mapa final'!$T$25="Leve"),CONCATENATE("R",'Mapa final'!$A$25),"")</f>
        <v/>
      </c>
      <c r="O16" s="389"/>
      <c r="P16" s="402" t="str">
        <f ca="1">IF(AND('Mapa final'!$P$20="Alta",'Mapa final'!$T$20="Menor"),CONCATENATE("R",'Mapa final'!$A$20),"")</f>
        <v/>
      </c>
      <c r="Q16" s="401"/>
      <c r="R16" s="388" t="str">
        <f ca="1">IF(AND('Mapa final'!$P$22="Alta",'Mapa final'!$T$22="Menor"),CONCATENATE("R",'Mapa final'!$A$22),"")</f>
        <v/>
      </c>
      <c r="S16" s="401"/>
      <c r="T16" s="388" t="str">
        <f ca="1">IF(AND('Mapa final'!$P$25="Alta",'Mapa final'!$T$25="Menor"),CONCATENATE("R",'Mapa final'!$A$25),"")</f>
        <v/>
      </c>
      <c r="U16" s="389"/>
      <c r="V16" s="403" t="str">
        <f ca="1">IF(AND('Mapa final'!$P$20="Alta",'Mapa final'!$T$20="Moderado"),CONCATENATE("R",'Mapa final'!$A$20),"")</f>
        <v/>
      </c>
      <c r="W16" s="401"/>
      <c r="X16" s="404" t="str">
        <f ca="1">IF(AND('Mapa final'!$P$22="Alta",'Mapa final'!$T$22="Moderado"),CONCATENATE("R",'Mapa final'!$A$22),"")</f>
        <v/>
      </c>
      <c r="Y16" s="401"/>
      <c r="Z16" s="404" t="str">
        <f ca="1">IF(AND('Mapa final'!$P$25="Alta",'Mapa final'!$T$25="Moderado"),CONCATENATE("R",'Mapa final'!$A$25),"")</f>
        <v/>
      </c>
      <c r="AA16" s="389"/>
      <c r="AB16" s="403" t="str">
        <f ca="1">IF(AND('Mapa final'!$P$20="Alta",'Mapa final'!$T$20="Mayor"),CONCATENATE("R",'Mapa final'!$A$20),"")</f>
        <v/>
      </c>
      <c r="AC16" s="401"/>
      <c r="AD16" s="404" t="str">
        <f ca="1">IF(AND('Mapa final'!$P$22="Alta",'Mapa final'!$T$22="Mayor"),CONCATENATE("R",'Mapa final'!$A$22),"")</f>
        <v/>
      </c>
      <c r="AE16" s="401"/>
      <c r="AF16" s="404" t="str">
        <f ca="1">IF(AND('Mapa final'!$P$25="Alta",'Mapa final'!$T$25="Mayor"),CONCATENATE("R",'Mapa final'!$A$25),"")</f>
        <v/>
      </c>
      <c r="AG16" s="389"/>
      <c r="AH16" s="405" t="str">
        <f ca="1">IF(AND('Mapa final'!$P$20="Alta",'Mapa final'!$T$20="Catastrófico"),CONCATENATE("R",'Mapa final'!$A$20),"")</f>
        <v/>
      </c>
      <c r="AI16" s="401"/>
      <c r="AJ16" s="406" t="str">
        <f ca="1">IF(AND('Mapa final'!$P$22="Alta",'Mapa final'!$T$22="Catastrófico"),CONCATENATE("R",'Mapa final'!$A$22),"")</f>
        <v/>
      </c>
      <c r="AK16" s="401"/>
      <c r="AL16" s="406" t="str">
        <f ca="1">IF(AND('Mapa final'!$P$25="Alta",'Mapa final'!$T$25="Catastrófico"),CONCATENATE("R",'Mapa final'!$A$25),"")</f>
        <v/>
      </c>
      <c r="AM16" s="389"/>
      <c r="AN16" s="1"/>
      <c r="AO16" s="429"/>
      <c r="AP16" s="259"/>
      <c r="AQ16" s="259"/>
      <c r="AR16" s="259"/>
      <c r="AS16" s="259"/>
      <c r="AT16" s="430"/>
      <c r="AU16" s="1"/>
      <c r="AV16" s="1"/>
      <c r="AW16" s="1"/>
      <c r="AX16" s="1"/>
      <c r="AY16" s="1"/>
      <c r="AZ16" s="1"/>
      <c r="BA16" s="1"/>
      <c r="BB16" s="1"/>
      <c r="BC16" s="1"/>
      <c r="BD16" s="1"/>
      <c r="BE16" s="1"/>
      <c r="BF16" s="1"/>
      <c r="BG16" s="1"/>
      <c r="BH16" s="1"/>
      <c r="BI16" s="1"/>
    </row>
    <row r="17" spans="1:61" ht="15" customHeight="1" x14ac:dyDescent="0.25">
      <c r="A17" s="1"/>
      <c r="B17" s="420"/>
      <c r="C17" s="259"/>
      <c r="D17" s="260"/>
      <c r="E17" s="271"/>
      <c r="F17" s="259"/>
      <c r="G17" s="259"/>
      <c r="H17" s="259"/>
      <c r="I17" s="259"/>
      <c r="J17" s="397"/>
      <c r="K17" s="394"/>
      <c r="L17" s="390"/>
      <c r="M17" s="394"/>
      <c r="N17" s="390"/>
      <c r="O17" s="391"/>
      <c r="P17" s="397"/>
      <c r="Q17" s="394"/>
      <c r="R17" s="390"/>
      <c r="S17" s="394"/>
      <c r="T17" s="390"/>
      <c r="U17" s="391"/>
      <c r="V17" s="397"/>
      <c r="W17" s="394"/>
      <c r="X17" s="390"/>
      <c r="Y17" s="394"/>
      <c r="Z17" s="390"/>
      <c r="AA17" s="391"/>
      <c r="AB17" s="397"/>
      <c r="AC17" s="394"/>
      <c r="AD17" s="390"/>
      <c r="AE17" s="394"/>
      <c r="AF17" s="390"/>
      <c r="AG17" s="391"/>
      <c r="AH17" s="397"/>
      <c r="AI17" s="394"/>
      <c r="AJ17" s="390"/>
      <c r="AK17" s="394"/>
      <c r="AL17" s="390"/>
      <c r="AM17" s="391"/>
      <c r="AN17" s="1"/>
      <c r="AO17" s="429"/>
      <c r="AP17" s="259"/>
      <c r="AQ17" s="259"/>
      <c r="AR17" s="259"/>
      <c r="AS17" s="259"/>
      <c r="AT17" s="430"/>
      <c r="AU17" s="1"/>
      <c r="AV17" s="1"/>
      <c r="AW17" s="1"/>
      <c r="AX17" s="1"/>
      <c r="AY17" s="1"/>
      <c r="AZ17" s="1"/>
      <c r="BA17" s="1"/>
      <c r="BB17" s="1"/>
      <c r="BC17" s="1"/>
      <c r="BD17" s="1"/>
      <c r="BE17" s="1"/>
      <c r="BF17" s="1"/>
      <c r="BG17" s="1"/>
      <c r="BH17" s="1"/>
      <c r="BI17" s="1"/>
    </row>
    <row r="18" spans="1:61" ht="15" customHeight="1" x14ac:dyDescent="0.25">
      <c r="A18" s="1"/>
      <c r="B18" s="420"/>
      <c r="C18" s="259"/>
      <c r="D18" s="260"/>
      <c r="E18" s="271"/>
      <c r="F18" s="259"/>
      <c r="G18" s="259"/>
      <c r="H18" s="259"/>
      <c r="I18" s="259"/>
      <c r="J18" s="402" t="str">
        <f ca="1">IF(AND('Mapa final'!$P$27="Alta",'Mapa final'!$T$27="Leve"),CONCATENATE("R",'Mapa final'!$A$27),"")</f>
        <v/>
      </c>
      <c r="K18" s="401"/>
      <c r="L18" s="388" t="str">
        <f ca="1">IF(AND('Mapa final'!$P$29="Alta",'Mapa final'!$T$29="Leve"),CONCATENATE("R",'Mapa final'!$A$29),"")</f>
        <v/>
      </c>
      <c r="M18" s="401"/>
      <c r="N18" s="388" t="str">
        <f ca="1">IF(AND('Mapa final'!$P$33="Alta",'Mapa final'!$T$33="Leve"),CONCATENATE("R",'Mapa final'!$A$33),"")</f>
        <v/>
      </c>
      <c r="O18" s="389"/>
      <c r="P18" s="402" t="str">
        <f ca="1">IF(AND('Mapa final'!$P$27="Alta",'Mapa final'!$T$27="Menor"),CONCATENATE("R",'Mapa final'!$A$27),"")</f>
        <v/>
      </c>
      <c r="Q18" s="401"/>
      <c r="R18" s="388" t="str">
        <f ca="1">IF(AND('Mapa final'!$P$29="Alta",'Mapa final'!$T$29="Menor"),CONCATENATE("R",'Mapa final'!$A$29),"")</f>
        <v/>
      </c>
      <c r="S18" s="401"/>
      <c r="T18" s="388" t="str">
        <f ca="1">IF(AND('Mapa final'!$P$33="Alta",'Mapa final'!$T$33="Menor"),CONCATENATE("R",'Mapa final'!$A$33),"")</f>
        <v/>
      </c>
      <c r="U18" s="389"/>
      <c r="V18" s="403" t="str">
        <f ca="1">IF(AND('Mapa final'!$P$27="Alta",'Mapa final'!$T$27="Moderado"),CONCATENATE("R",'Mapa final'!$A$27),"")</f>
        <v/>
      </c>
      <c r="W18" s="401"/>
      <c r="X18" s="404" t="str">
        <f ca="1">IF(AND('Mapa final'!$P$29="Alta",'Mapa final'!$T$29="Moderado"),CONCATENATE("R",'Mapa final'!$A$29),"")</f>
        <v/>
      </c>
      <c r="Y18" s="401"/>
      <c r="Z18" s="404" t="str">
        <f ca="1">IF(AND('Mapa final'!$P$33="Alta",'Mapa final'!$T$33="Moderado"),CONCATENATE("R",'Mapa final'!$A$33),"")</f>
        <v/>
      </c>
      <c r="AA18" s="389"/>
      <c r="AB18" s="403" t="str">
        <f ca="1">IF(AND('Mapa final'!$P$27="Alta",'Mapa final'!$T$27="Mayor"),CONCATENATE("R",'Mapa final'!$A$27),"")</f>
        <v/>
      </c>
      <c r="AC18" s="401"/>
      <c r="AD18" s="404" t="str">
        <f ca="1">IF(AND('Mapa final'!$P$29="Alta",'Mapa final'!$T$29="Mayor"),CONCATENATE("R",'Mapa final'!$A$29),"")</f>
        <v/>
      </c>
      <c r="AE18" s="401"/>
      <c r="AF18" s="404" t="str">
        <f ca="1">IF(AND('Mapa final'!$P$33="Alta",'Mapa final'!$T$33="Mayor"),CONCATENATE("R",'Mapa final'!$A$33),"")</f>
        <v/>
      </c>
      <c r="AG18" s="389"/>
      <c r="AH18" s="405" t="str">
        <f ca="1">IF(AND('Mapa final'!$P$27="Alta",'Mapa final'!$T$27="Catastrófico"),CONCATENATE("R",'Mapa final'!$A$27),"")</f>
        <v/>
      </c>
      <c r="AI18" s="401"/>
      <c r="AJ18" s="406" t="str">
        <f ca="1">IF(AND('Mapa final'!$P$29="Alta",'Mapa final'!$T$29="Catastrófico"),CONCATENATE("R",'Mapa final'!$A$29),"")</f>
        <v/>
      </c>
      <c r="AK18" s="401"/>
      <c r="AL18" s="406" t="str">
        <f ca="1">IF(AND('Mapa final'!$P$33="Alta",'Mapa final'!$T$33="Catastrófico"),CONCATENATE("R",'Mapa final'!$A$33),"")</f>
        <v/>
      </c>
      <c r="AM18" s="389"/>
      <c r="AN18" s="1"/>
      <c r="AO18" s="429"/>
      <c r="AP18" s="259"/>
      <c r="AQ18" s="259"/>
      <c r="AR18" s="259"/>
      <c r="AS18" s="259"/>
      <c r="AT18" s="430"/>
      <c r="AU18" s="1"/>
      <c r="AV18" s="1"/>
      <c r="AW18" s="1"/>
      <c r="AX18" s="1"/>
      <c r="AY18" s="1"/>
      <c r="AZ18" s="1"/>
      <c r="BA18" s="1"/>
      <c r="BB18" s="1"/>
      <c r="BC18" s="1"/>
      <c r="BD18" s="1"/>
      <c r="BE18" s="1"/>
      <c r="BF18" s="1"/>
      <c r="BG18" s="1"/>
      <c r="BH18" s="1"/>
      <c r="BI18" s="1"/>
    </row>
    <row r="19" spans="1:61" ht="15" customHeight="1" x14ac:dyDescent="0.25">
      <c r="A19" s="1"/>
      <c r="B19" s="420"/>
      <c r="C19" s="259"/>
      <c r="D19" s="260"/>
      <c r="E19" s="271"/>
      <c r="F19" s="259"/>
      <c r="G19" s="259"/>
      <c r="H19" s="259"/>
      <c r="I19" s="259"/>
      <c r="J19" s="397"/>
      <c r="K19" s="394"/>
      <c r="L19" s="390"/>
      <c r="M19" s="394"/>
      <c r="N19" s="390"/>
      <c r="O19" s="391"/>
      <c r="P19" s="397"/>
      <c r="Q19" s="394"/>
      <c r="R19" s="390"/>
      <c r="S19" s="394"/>
      <c r="T19" s="390"/>
      <c r="U19" s="391"/>
      <c r="V19" s="397"/>
      <c r="W19" s="394"/>
      <c r="X19" s="390"/>
      <c r="Y19" s="394"/>
      <c r="Z19" s="390"/>
      <c r="AA19" s="391"/>
      <c r="AB19" s="397"/>
      <c r="AC19" s="394"/>
      <c r="AD19" s="390"/>
      <c r="AE19" s="394"/>
      <c r="AF19" s="390"/>
      <c r="AG19" s="391"/>
      <c r="AH19" s="397"/>
      <c r="AI19" s="394"/>
      <c r="AJ19" s="390"/>
      <c r="AK19" s="394"/>
      <c r="AL19" s="390"/>
      <c r="AM19" s="391"/>
      <c r="AN19" s="1"/>
      <c r="AO19" s="429"/>
      <c r="AP19" s="259"/>
      <c r="AQ19" s="259"/>
      <c r="AR19" s="259"/>
      <c r="AS19" s="259"/>
      <c r="AT19" s="430"/>
      <c r="AU19" s="1"/>
      <c r="AV19" s="1"/>
      <c r="AW19" s="1"/>
      <c r="AX19" s="1"/>
      <c r="AY19" s="1"/>
      <c r="AZ19" s="1"/>
      <c r="BA19" s="1"/>
      <c r="BB19" s="1"/>
      <c r="BC19" s="1"/>
      <c r="BD19" s="1"/>
      <c r="BE19" s="1"/>
      <c r="BF19" s="1"/>
      <c r="BG19" s="1"/>
      <c r="BH19" s="1"/>
      <c r="BI19" s="1"/>
    </row>
    <row r="20" spans="1:61" ht="15" customHeight="1" x14ac:dyDescent="0.25">
      <c r="A20" s="1"/>
      <c r="B20" s="420"/>
      <c r="C20" s="259"/>
      <c r="D20" s="260"/>
      <c r="E20" s="271"/>
      <c r="F20" s="259"/>
      <c r="G20" s="259"/>
      <c r="H20" s="259"/>
      <c r="I20" s="259"/>
      <c r="J20" s="402" t="str">
        <f ca="1">IF(AND('Mapa final'!$P$38="Alta",'Mapa final'!$T$38="Leve"),CONCATENATE("R",'Mapa final'!$A$38),"")</f>
        <v/>
      </c>
      <c r="K20" s="401"/>
      <c r="L20" s="388" t="str">
        <f>IF(AND('Mapa final'!$BJ$255="Alta",'Mapa final'!$BN$255="Leve"),CONCATENATE("R",'Mapa final'!$AU$255),"")</f>
        <v/>
      </c>
      <c r="M20" s="401"/>
      <c r="N20" s="388" t="str">
        <f ca="1">IF(AND('Mapa final'!$P$237="Alta",'Mapa final'!$T$237="Leve"),CONCATENATE("R",'Mapa final'!$A$237),"")</f>
        <v/>
      </c>
      <c r="O20" s="389"/>
      <c r="P20" s="402" t="str">
        <f ca="1">IF(AND('Mapa final'!$P$38="Alta",'Mapa final'!$T$38="Menor"),CONCATENATE("R",'Mapa final'!$A$38),"")</f>
        <v/>
      </c>
      <c r="Q20" s="401"/>
      <c r="R20" s="388" t="str">
        <f>IF(AND('Mapa final'!$BJ$255="Alta",'Mapa final'!$BN$255="Menor"),CONCATENATE("R",'Mapa final'!$AU$255),"")</f>
        <v/>
      </c>
      <c r="S20" s="401"/>
      <c r="T20" s="388" t="str">
        <f ca="1">IF(AND('Mapa final'!$P$237="Alta",'Mapa final'!$T$237="Menor"),CONCATENATE("R",'Mapa final'!$A$237),"")</f>
        <v/>
      </c>
      <c r="U20" s="389"/>
      <c r="V20" s="403" t="str">
        <f ca="1">IF(AND('Mapa final'!$P$38="Alta",'Mapa final'!$T$38="Moderado"),CONCATENATE("R",'Mapa final'!$A$38),"")</f>
        <v/>
      </c>
      <c r="W20" s="401"/>
      <c r="X20" s="404" t="str">
        <f>IF(AND('Mapa final'!$BJ$255="Alta",'Mapa final'!$BN$255="Moderado"),CONCATENATE("R",'Mapa final'!$AU$255),"")</f>
        <v/>
      </c>
      <c r="Y20" s="401"/>
      <c r="Z20" s="404" t="str">
        <f ca="1">IF(AND('Mapa final'!$P$237="Alta",'Mapa final'!$T$237="Moderado"),CONCATENATE("R",'Mapa final'!$A$237),"")</f>
        <v/>
      </c>
      <c r="AA20" s="389"/>
      <c r="AB20" s="403" t="str">
        <f ca="1">IF(AND('Mapa final'!$P$38="Alta",'Mapa final'!$T$38="Mayor"),CONCATENATE("R",'Mapa final'!$A$38),"")</f>
        <v/>
      </c>
      <c r="AC20" s="401"/>
      <c r="AD20" s="404" t="str">
        <f>IF(AND('Mapa final'!$BJ$255="Alta",'Mapa final'!$BN$255="Mayor"),CONCATENATE("R",'Mapa final'!$AU$255),"")</f>
        <v/>
      </c>
      <c r="AE20" s="401"/>
      <c r="AF20" s="404" t="str">
        <f ca="1">IF(AND('Mapa final'!$P$237="Alta",'Mapa final'!$T$237="Mayor"),CONCATENATE("R",'Mapa final'!$A$237),"")</f>
        <v/>
      </c>
      <c r="AG20" s="389"/>
      <c r="AH20" s="405" t="str">
        <f ca="1">IF(AND('Mapa final'!$P$38="Alta",'Mapa final'!$T$38="Catastrófico"),CONCATENATE("R",'Mapa final'!$A$38),"")</f>
        <v/>
      </c>
      <c r="AI20" s="401"/>
      <c r="AJ20" s="406" t="str">
        <f>IF(AND('Mapa final'!$BJ$255="Alta",'Mapa final'!$BN$255="Catastrófico"),CONCATENATE("R",'Mapa final'!$AU$255),"")</f>
        <v/>
      </c>
      <c r="AK20" s="401"/>
      <c r="AL20" s="406" t="str">
        <f ca="1">IF(AND('Mapa final'!$P$237="Alta",'Mapa final'!$T$237="Catastrófico"),CONCATENATE("R",'Mapa final'!$A$237),"")</f>
        <v/>
      </c>
      <c r="AM20" s="389"/>
      <c r="AN20" s="1"/>
      <c r="AO20" s="429"/>
      <c r="AP20" s="259"/>
      <c r="AQ20" s="259"/>
      <c r="AR20" s="259"/>
      <c r="AS20" s="259"/>
      <c r="AT20" s="430"/>
      <c r="AU20" s="1"/>
      <c r="AV20" s="1"/>
      <c r="AW20" s="1"/>
      <c r="AX20" s="1"/>
      <c r="AY20" s="1"/>
      <c r="AZ20" s="1"/>
      <c r="BA20" s="1"/>
      <c r="BB20" s="1"/>
      <c r="BC20" s="1"/>
      <c r="BD20" s="1"/>
      <c r="BE20" s="1"/>
      <c r="BF20" s="1"/>
      <c r="BG20" s="1"/>
      <c r="BH20" s="1"/>
      <c r="BI20" s="1"/>
    </row>
    <row r="21" spans="1:61" ht="15.75" customHeight="1" x14ac:dyDescent="0.25">
      <c r="A21" s="1"/>
      <c r="B21" s="420"/>
      <c r="C21" s="259"/>
      <c r="D21" s="260"/>
      <c r="E21" s="410"/>
      <c r="F21" s="411"/>
      <c r="G21" s="411"/>
      <c r="H21" s="411"/>
      <c r="I21" s="411"/>
      <c r="J21" s="410"/>
      <c r="K21" s="412"/>
      <c r="L21" s="413"/>
      <c r="M21" s="412"/>
      <c r="N21" s="413"/>
      <c r="O21" s="414"/>
      <c r="P21" s="410"/>
      <c r="Q21" s="412"/>
      <c r="R21" s="413"/>
      <c r="S21" s="412"/>
      <c r="T21" s="413"/>
      <c r="U21" s="414"/>
      <c r="V21" s="410"/>
      <c r="W21" s="412"/>
      <c r="X21" s="413"/>
      <c r="Y21" s="412"/>
      <c r="Z21" s="413"/>
      <c r="AA21" s="414"/>
      <c r="AB21" s="410"/>
      <c r="AC21" s="412"/>
      <c r="AD21" s="413"/>
      <c r="AE21" s="412"/>
      <c r="AF21" s="413"/>
      <c r="AG21" s="414"/>
      <c r="AH21" s="410"/>
      <c r="AI21" s="412"/>
      <c r="AJ21" s="413"/>
      <c r="AK21" s="412"/>
      <c r="AL21" s="413"/>
      <c r="AM21" s="414"/>
      <c r="AN21" s="1"/>
      <c r="AO21" s="431"/>
      <c r="AP21" s="432"/>
      <c r="AQ21" s="432"/>
      <c r="AR21" s="432"/>
      <c r="AS21" s="432"/>
      <c r="AT21" s="433"/>
      <c r="AU21" s="1"/>
      <c r="AV21" s="1"/>
      <c r="AW21" s="1"/>
      <c r="AX21" s="1"/>
      <c r="AY21" s="1"/>
      <c r="AZ21" s="1"/>
      <c r="BA21" s="1"/>
      <c r="BB21" s="1"/>
      <c r="BC21" s="1"/>
      <c r="BD21" s="1"/>
      <c r="BE21" s="1"/>
      <c r="BF21" s="1"/>
      <c r="BG21" s="1"/>
      <c r="BH21" s="1"/>
      <c r="BI21" s="1"/>
    </row>
    <row r="22" spans="1:61" ht="15.75" customHeight="1" x14ac:dyDescent="0.25">
      <c r="A22" s="1"/>
      <c r="B22" s="420"/>
      <c r="C22" s="259"/>
      <c r="D22" s="260"/>
      <c r="E22" s="408" t="s">
        <v>142</v>
      </c>
      <c r="F22" s="409"/>
      <c r="G22" s="409"/>
      <c r="H22" s="409"/>
      <c r="I22" s="395"/>
      <c r="J22" s="407" t="str">
        <f ca="1">IF(AND('Mapa final'!$P$13="Media",'Mapa final'!$T$13="Leve"),CONCATENATE("R",'Mapa final'!$A$13),"")</f>
        <v/>
      </c>
      <c r="K22" s="393"/>
      <c r="L22" s="392" t="str">
        <f ca="1">IF(AND('Mapa final'!$P$15="Media",'Mapa final'!$T$15="Leve"),CONCATENATE("R",'Mapa final'!$A$15),"")</f>
        <v/>
      </c>
      <c r="M22" s="393"/>
      <c r="N22" s="392" t="str">
        <f ca="1">IF(AND('Mapa final'!$P$17="Media",'Mapa final'!$T$17="Leve"),CONCATENATE("R",'Mapa final'!$A$17),"")</f>
        <v/>
      </c>
      <c r="O22" s="395"/>
      <c r="P22" s="407" t="str">
        <f ca="1">IF(AND('Mapa final'!$P$13="Media",'Mapa final'!$T$13="Menor"),CONCATENATE("R",'Mapa final'!$A$13),"")</f>
        <v/>
      </c>
      <c r="Q22" s="393"/>
      <c r="R22" s="392" t="str">
        <f ca="1">IF(AND('Mapa final'!$P$15="Media",'Mapa final'!$T$15="Menor"),CONCATENATE("R",'Mapa final'!$A$15),"")</f>
        <v/>
      </c>
      <c r="S22" s="393"/>
      <c r="T22" s="392" t="str">
        <f ca="1">IF(AND('Mapa final'!$P$17="Media",'Mapa final'!$T$17="Menor"),CONCATENATE("R",'Mapa final'!$A$17),"")</f>
        <v/>
      </c>
      <c r="U22" s="395"/>
      <c r="V22" s="407" t="str">
        <f ca="1">IF(AND('Mapa final'!$P$13="Media",'Mapa final'!$T$13="Moderado"),CONCATENATE("R",'Mapa final'!$A$13),"")</f>
        <v/>
      </c>
      <c r="W22" s="393"/>
      <c r="X22" s="392" t="str">
        <f ca="1">IF(AND('Mapa final'!$P$15="Media",'Mapa final'!$T$15="Moderado"),CONCATENATE("R",'Mapa final'!$A$15),"")</f>
        <v>R2</v>
      </c>
      <c r="Y22" s="393"/>
      <c r="Z22" s="392" t="str">
        <f ca="1">IF(AND('Mapa final'!$P$17="Media",'Mapa final'!$T$17="Moderado"),CONCATENATE("R",'Mapa final'!$A$17),"")</f>
        <v/>
      </c>
      <c r="AA22" s="395"/>
      <c r="AB22" s="396" t="str">
        <f ca="1">IF(AND('Mapa final'!$P$13="Media",'Mapa final'!$T$13="Mayor"),CONCATENATE("R",'Mapa final'!$A$13),"")</f>
        <v/>
      </c>
      <c r="AC22" s="393"/>
      <c r="AD22" s="398" t="str">
        <f ca="1">IF(AND('Mapa final'!$P$15="Media",'Mapa final'!$T$15="Mayor"),CONCATENATE("R",'Mapa final'!$A$15),"")</f>
        <v/>
      </c>
      <c r="AE22" s="393"/>
      <c r="AF22" s="398" t="str">
        <f ca="1">IF(AND('Mapa final'!$P$17="Media",'Mapa final'!$T$17="Mayor"),CONCATENATE("R",'Mapa final'!$A$17),"")</f>
        <v/>
      </c>
      <c r="AG22" s="395"/>
      <c r="AH22" s="415" t="str">
        <f ca="1">IF(AND('Mapa final'!$P$13="Media",'Mapa final'!$T$13="Catastrófico"),CONCATENATE("R",'Mapa final'!$A$13),"")</f>
        <v/>
      </c>
      <c r="AI22" s="393"/>
      <c r="AJ22" s="399" t="str">
        <f ca="1">IF(AND('Mapa final'!$P$15="Media",'Mapa final'!$T$15="Catastrófico"),CONCATENATE("R",'Mapa final'!$A$15),"")</f>
        <v/>
      </c>
      <c r="AK22" s="393"/>
      <c r="AL22" s="399" t="str">
        <f ca="1">IF(AND('Mapa final'!$P$17="Media",'Mapa final'!$T$17="Catastrófico"),CONCATENATE("R",'Mapa final'!$A$17),"")</f>
        <v/>
      </c>
      <c r="AM22" s="395"/>
      <c r="AN22" s="1"/>
      <c r="AO22" s="436" t="s">
        <v>143</v>
      </c>
      <c r="AP22" s="427"/>
      <c r="AQ22" s="427"/>
      <c r="AR22" s="427"/>
      <c r="AS22" s="427"/>
      <c r="AT22" s="428"/>
      <c r="AU22" s="1"/>
      <c r="AV22" s="1"/>
      <c r="AW22" s="1"/>
      <c r="AX22" s="1"/>
      <c r="AY22" s="1"/>
      <c r="AZ22" s="1"/>
      <c r="BA22" s="1"/>
      <c r="BB22" s="1"/>
      <c r="BC22" s="1"/>
      <c r="BD22" s="1"/>
      <c r="BE22" s="1"/>
      <c r="BF22" s="1"/>
      <c r="BG22" s="1"/>
      <c r="BH22" s="1"/>
      <c r="BI22" s="1"/>
    </row>
    <row r="23" spans="1:61" ht="15.75" customHeight="1" x14ac:dyDescent="0.25">
      <c r="A23" s="1"/>
      <c r="B23" s="420"/>
      <c r="C23" s="259"/>
      <c r="D23" s="260"/>
      <c r="E23" s="271"/>
      <c r="F23" s="259"/>
      <c r="G23" s="259"/>
      <c r="H23" s="259"/>
      <c r="I23" s="260"/>
      <c r="J23" s="397"/>
      <c r="K23" s="394"/>
      <c r="L23" s="390"/>
      <c r="M23" s="394"/>
      <c r="N23" s="390"/>
      <c r="O23" s="391"/>
      <c r="P23" s="397"/>
      <c r="Q23" s="394"/>
      <c r="R23" s="390"/>
      <c r="S23" s="394"/>
      <c r="T23" s="390"/>
      <c r="U23" s="391"/>
      <c r="V23" s="397"/>
      <c r="W23" s="394"/>
      <c r="X23" s="390"/>
      <c r="Y23" s="394"/>
      <c r="Z23" s="390"/>
      <c r="AA23" s="391"/>
      <c r="AB23" s="397"/>
      <c r="AC23" s="394"/>
      <c r="AD23" s="390"/>
      <c r="AE23" s="394"/>
      <c r="AF23" s="390"/>
      <c r="AG23" s="391"/>
      <c r="AH23" s="397"/>
      <c r="AI23" s="394"/>
      <c r="AJ23" s="390"/>
      <c r="AK23" s="394"/>
      <c r="AL23" s="390"/>
      <c r="AM23" s="391"/>
      <c r="AN23" s="1"/>
      <c r="AO23" s="429"/>
      <c r="AP23" s="259"/>
      <c r="AQ23" s="259"/>
      <c r="AR23" s="259"/>
      <c r="AS23" s="259"/>
      <c r="AT23" s="430"/>
      <c r="AU23" s="1"/>
      <c r="AV23" s="1"/>
      <c r="AW23" s="1"/>
      <c r="AX23" s="1"/>
      <c r="AY23" s="1"/>
      <c r="AZ23" s="1"/>
      <c r="BA23" s="1"/>
      <c r="BB23" s="1"/>
      <c r="BC23" s="1"/>
      <c r="BD23" s="1"/>
      <c r="BE23" s="1"/>
      <c r="BF23" s="1"/>
      <c r="BG23" s="1"/>
      <c r="BH23" s="1"/>
      <c r="BI23" s="1"/>
    </row>
    <row r="24" spans="1:61" ht="15.75" customHeight="1" x14ac:dyDescent="0.25">
      <c r="A24" s="1"/>
      <c r="B24" s="420"/>
      <c r="C24" s="259"/>
      <c r="D24" s="260"/>
      <c r="E24" s="271"/>
      <c r="F24" s="259"/>
      <c r="G24" s="259"/>
      <c r="H24" s="259"/>
      <c r="I24" s="260"/>
      <c r="J24" s="402" t="str">
        <f ca="1">IF(AND('Mapa final'!$P$20="Media",'Mapa final'!$T$20="Leve"),CONCATENATE("R",'Mapa final'!$A$20),"")</f>
        <v/>
      </c>
      <c r="K24" s="401"/>
      <c r="L24" s="388" t="str">
        <f ca="1">IF(AND('Mapa final'!$P$22="Media",'Mapa final'!$T$22="Leve"),CONCATENATE("R",'Mapa final'!$A$22),"")</f>
        <v/>
      </c>
      <c r="M24" s="401"/>
      <c r="N24" s="388" t="str">
        <f ca="1">IF(AND('Mapa final'!$P$25="Media",'Mapa final'!$T$25="Leve"),CONCATENATE("R",'Mapa final'!$A$25),"")</f>
        <v/>
      </c>
      <c r="O24" s="389"/>
      <c r="P24" s="402" t="str">
        <f ca="1">IF(AND('Mapa final'!$P$20="Media",'Mapa final'!$T$20="Menor"),CONCATENATE("R",'Mapa final'!$A$20),"")</f>
        <v/>
      </c>
      <c r="Q24" s="401"/>
      <c r="R24" s="388" t="str">
        <f ca="1">IF(AND('Mapa final'!$P$22="Media",'Mapa final'!$T$22="Menor"),CONCATENATE("R",'Mapa final'!$A$22),"")</f>
        <v/>
      </c>
      <c r="S24" s="401"/>
      <c r="T24" s="388" t="str">
        <f ca="1">IF(AND('Mapa final'!$P$25="Media",'Mapa final'!$T$25="Menor"),CONCATENATE("R",'Mapa final'!$A$25),"")</f>
        <v/>
      </c>
      <c r="U24" s="389"/>
      <c r="V24" s="402" t="str">
        <f ca="1">IF(AND('Mapa final'!$P$20="Media",'Mapa final'!$T$20="Moderado"),CONCATENATE("R",'Mapa final'!$A$20),"")</f>
        <v/>
      </c>
      <c r="W24" s="401"/>
      <c r="X24" s="388" t="str">
        <f ca="1">IF(AND('Mapa final'!$P$22="Media",'Mapa final'!$T$22="Moderado"),CONCATENATE("R",'Mapa final'!$A$22),"")</f>
        <v/>
      </c>
      <c r="Y24" s="401"/>
      <c r="Z24" s="388" t="str">
        <f ca="1">IF(AND('Mapa final'!$P$25="Media",'Mapa final'!$T$25="Moderado"),CONCATENATE("R",'Mapa final'!$A$25),"")</f>
        <v>R6</v>
      </c>
      <c r="AA24" s="389"/>
      <c r="AB24" s="403" t="str">
        <f ca="1">IF(AND('Mapa final'!$P$20="Media",'Mapa final'!$T$20="Mayor"),CONCATENATE("R",'Mapa final'!$A$20),"")</f>
        <v/>
      </c>
      <c r="AC24" s="401"/>
      <c r="AD24" s="404" t="str">
        <f ca="1">IF(AND('Mapa final'!$P$22="Media",'Mapa final'!$T$22="Mayor"),CONCATENATE("R",'Mapa final'!$A$22),"")</f>
        <v/>
      </c>
      <c r="AE24" s="401"/>
      <c r="AF24" s="404" t="str">
        <f ca="1">IF(AND('Mapa final'!$P$25="Media",'Mapa final'!$T$25="Mayor"),CONCATENATE("R",'Mapa final'!$A$25),"")</f>
        <v/>
      </c>
      <c r="AG24" s="389"/>
      <c r="AH24" s="405" t="str">
        <f ca="1">IF(AND('Mapa final'!$P$20="Media",'Mapa final'!$T$20="Catastrófico"),CONCATENATE("R",'Mapa final'!$A$20),"")</f>
        <v/>
      </c>
      <c r="AI24" s="401"/>
      <c r="AJ24" s="406" t="str">
        <f ca="1">IF(AND('Mapa final'!$P$22="Media",'Mapa final'!$T$22="Catastrófico"),CONCATENATE("R",'Mapa final'!$A$22),"")</f>
        <v/>
      </c>
      <c r="AK24" s="401"/>
      <c r="AL24" s="406" t="str">
        <f ca="1">IF(AND('Mapa final'!$P$25="Media",'Mapa final'!$T$25="Catastrófico"),CONCATENATE("R",'Mapa final'!$A$25),"")</f>
        <v/>
      </c>
      <c r="AM24" s="389"/>
      <c r="AN24" s="1"/>
      <c r="AO24" s="429"/>
      <c r="AP24" s="259"/>
      <c r="AQ24" s="259"/>
      <c r="AR24" s="259"/>
      <c r="AS24" s="259"/>
      <c r="AT24" s="430"/>
      <c r="AU24" s="1"/>
      <c r="AV24" s="1"/>
      <c r="AW24" s="1"/>
      <c r="AX24" s="1"/>
      <c r="AY24" s="1"/>
      <c r="AZ24" s="1"/>
      <c r="BA24" s="1"/>
      <c r="BB24" s="1"/>
      <c r="BC24" s="1"/>
      <c r="BD24" s="1"/>
      <c r="BE24" s="1"/>
      <c r="BF24" s="1"/>
      <c r="BG24" s="1"/>
      <c r="BH24" s="1"/>
      <c r="BI24" s="1"/>
    </row>
    <row r="25" spans="1:61" ht="15.75" customHeight="1" x14ac:dyDescent="0.25">
      <c r="A25" s="1"/>
      <c r="B25" s="420"/>
      <c r="C25" s="259"/>
      <c r="D25" s="260"/>
      <c r="E25" s="271"/>
      <c r="F25" s="259"/>
      <c r="G25" s="259"/>
      <c r="H25" s="259"/>
      <c r="I25" s="260"/>
      <c r="J25" s="397"/>
      <c r="K25" s="394"/>
      <c r="L25" s="390"/>
      <c r="M25" s="394"/>
      <c r="N25" s="390"/>
      <c r="O25" s="391"/>
      <c r="P25" s="397"/>
      <c r="Q25" s="394"/>
      <c r="R25" s="390"/>
      <c r="S25" s="394"/>
      <c r="T25" s="390"/>
      <c r="U25" s="391"/>
      <c r="V25" s="397"/>
      <c r="W25" s="394"/>
      <c r="X25" s="390"/>
      <c r="Y25" s="394"/>
      <c r="Z25" s="390"/>
      <c r="AA25" s="391"/>
      <c r="AB25" s="397"/>
      <c r="AC25" s="394"/>
      <c r="AD25" s="390"/>
      <c r="AE25" s="394"/>
      <c r="AF25" s="390"/>
      <c r="AG25" s="391"/>
      <c r="AH25" s="397"/>
      <c r="AI25" s="394"/>
      <c r="AJ25" s="390"/>
      <c r="AK25" s="394"/>
      <c r="AL25" s="390"/>
      <c r="AM25" s="391"/>
      <c r="AN25" s="1"/>
      <c r="AO25" s="429"/>
      <c r="AP25" s="259"/>
      <c r="AQ25" s="259"/>
      <c r="AR25" s="259"/>
      <c r="AS25" s="259"/>
      <c r="AT25" s="430"/>
      <c r="AU25" s="1"/>
      <c r="AV25" s="1"/>
      <c r="AW25" s="1"/>
      <c r="AX25" s="1"/>
      <c r="AY25" s="1"/>
      <c r="AZ25" s="1"/>
      <c r="BA25" s="1"/>
      <c r="BB25" s="1"/>
      <c r="BC25" s="1"/>
      <c r="BD25" s="1"/>
      <c r="BE25" s="1"/>
      <c r="BF25" s="1"/>
      <c r="BG25" s="1"/>
      <c r="BH25" s="1"/>
      <c r="BI25" s="1"/>
    </row>
    <row r="26" spans="1:61" ht="15.75" customHeight="1" x14ac:dyDescent="0.25">
      <c r="A26" s="1"/>
      <c r="B26" s="420"/>
      <c r="C26" s="259"/>
      <c r="D26" s="260"/>
      <c r="E26" s="271"/>
      <c r="F26" s="259"/>
      <c r="G26" s="259"/>
      <c r="H26" s="259"/>
      <c r="I26" s="260"/>
      <c r="J26" s="402" t="str">
        <f ca="1">IF(AND('Mapa final'!$P$27="Media",'Mapa final'!$T$27="Leve"),CONCATENATE("R",'Mapa final'!$A$27),"")</f>
        <v/>
      </c>
      <c r="K26" s="401"/>
      <c r="L26" s="388" t="str">
        <f ca="1">IF(AND('Mapa final'!$P$29="Media",'Mapa final'!$T$29="Leve"),CONCATENATE("R",'Mapa final'!$A$29),"")</f>
        <v/>
      </c>
      <c r="M26" s="401"/>
      <c r="N26" s="388" t="str">
        <f ca="1">IF(AND('Mapa final'!$P$33="Media",'Mapa final'!$T$33="Leve"),CONCATENATE("R",'Mapa final'!$A$33),"")</f>
        <v/>
      </c>
      <c r="O26" s="389"/>
      <c r="P26" s="402" t="str">
        <f ca="1">IF(AND('Mapa final'!$P$27="Media",'Mapa final'!$T$27="Menor"),CONCATENATE("R",'Mapa final'!$A$27),"")</f>
        <v/>
      </c>
      <c r="Q26" s="401"/>
      <c r="R26" s="388" t="str">
        <f ca="1">IF(AND('Mapa final'!$P$29="Media",'Mapa final'!$T$29="Menor"),CONCATENATE("R",'Mapa final'!$A$29),"")</f>
        <v/>
      </c>
      <c r="S26" s="401"/>
      <c r="T26" s="388" t="str">
        <f ca="1">IF(AND('Mapa final'!$P$33="Media",'Mapa final'!$T$33="Menor"),CONCATENATE("R",'Mapa final'!$A$33),"")</f>
        <v/>
      </c>
      <c r="U26" s="389"/>
      <c r="V26" s="402" t="str">
        <f ca="1">IF(AND('Mapa final'!$P$27="Media",'Mapa final'!$T$27="Moderado"),CONCATENATE("R",'Mapa final'!$A$27),"")</f>
        <v>R7</v>
      </c>
      <c r="W26" s="401"/>
      <c r="X26" s="388" t="str">
        <f ca="1">IF(AND('Mapa final'!$P$29="Media",'Mapa final'!$T$29="Moderado"),CONCATENATE("R",'Mapa final'!$A$29),"")</f>
        <v/>
      </c>
      <c r="Y26" s="401"/>
      <c r="Z26" s="388" t="str">
        <f ca="1">IF(AND('Mapa final'!$P$33="Media",'Mapa final'!$T$33="Moderado"),CONCATENATE("R",'Mapa final'!$A$33),"")</f>
        <v/>
      </c>
      <c r="AA26" s="389"/>
      <c r="AB26" s="403" t="str">
        <f ca="1">IF(AND('Mapa final'!$P$27="Media",'Mapa final'!$T$27="Mayor"),CONCATENATE("R",'Mapa final'!$A$27),"")</f>
        <v/>
      </c>
      <c r="AC26" s="401"/>
      <c r="AD26" s="404" t="str">
        <f ca="1">IF(AND('Mapa final'!$P$29="Media",'Mapa final'!$T$29="Mayor"),CONCATENATE("R",'Mapa final'!$A$29),"")</f>
        <v/>
      </c>
      <c r="AE26" s="401"/>
      <c r="AF26" s="404" t="str">
        <f ca="1">IF(AND('Mapa final'!$P$33="Media",'Mapa final'!$T$33="Mayor"),CONCATENATE("R",'Mapa final'!$A$33),"")</f>
        <v/>
      </c>
      <c r="AG26" s="389"/>
      <c r="AH26" s="405" t="str">
        <f ca="1">IF(AND('Mapa final'!$P$27="Media",'Mapa final'!$T$27="Catastrófico"),CONCATENATE("R",'Mapa final'!$A$27),"")</f>
        <v/>
      </c>
      <c r="AI26" s="401"/>
      <c r="AJ26" s="406" t="str">
        <f ca="1">IF(AND('Mapa final'!$P$29="Media",'Mapa final'!$T$29="Catastrófico"),CONCATENATE("R",'Mapa final'!$A$29),"")</f>
        <v/>
      </c>
      <c r="AK26" s="401"/>
      <c r="AL26" s="406" t="str">
        <f ca="1">IF(AND('Mapa final'!$P$33="Media",'Mapa final'!$T$33="Catastrófico"),CONCATENATE("R",'Mapa final'!$A$33),"")</f>
        <v>R9</v>
      </c>
      <c r="AM26" s="389"/>
      <c r="AN26" s="1"/>
      <c r="AO26" s="429"/>
      <c r="AP26" s="259"/>
      <c r="AQ26" s="259"/>
      <c r="AR26" s="259"/>
      <c r="AS26" s="259"/>
      <c r="AT26" s="430"/>
      <c r="AU26" s="1"/>
      <c r="AV26" s="1"/>
      <c r="AW26" s="1"/>
      <c r="AX26" s="1"/>
      <c r="AY26" s="1"/>
      <c r="AZ26" s="1"/>
      <c r="BA26" s="1"/>
      <c r="BB26" s="1"/>
      <c r="BC26" s="1"/>
      <c r="BD26" s="1"/>
      <c r="BE26" s="1"/>
      <c r="BF26" s="1"/>
      <c r="BG26" s="1"/>
      <c r="BH26" s="1"/>
      <c r="BI26" s="1"/>
    </row>
    <row r="27" spans="1:61" ht="15.75" customHeight="1" x14ac:dyDescent="0.25">
      <c r="A27" s="1"/>
      <c r="B27" s="420"/>
      <c r="C27" s="259"/>
      <c r="D27" s="260"/>
      <c r="E27" s="271"/>
      <c r="F27" s="259"/>
      <c r="G27" s="259"/>
      <c r="H27" s="259"/>
      <c r="I27" s="260"/>
      <c r="J27" s="397"/>
      <c r="K27" s="394"/>
      <c r="L27" s="390"/>
      <c r="M27" s="394"/>
      <c r="N27" s="390"/>
      <c r="O27" s="391"/>
      <c r="P27" s="397"/>
      <c r="Q27" s="394"/>
      <c r="R27" s="390"/>
      <c r="S27" s="394"/>
      <c r="T27" s="390"/>
      <c r="U27" s="391"/>
      <c r="V27" s="397"/>
      <c r="W27" s="394"/>
      <c r="X27" s="390"/>
      <c r="Y27" s="394"/>
      <c r="Z27" s="390"/>
      <c r="AA27" s="391"/>
      <c r="AB27" s="397"/>
      <c r="AC27" s="394"/>
      <c r="AD27" s="390"/>
      <c r="AE27" s="394"/>
      <c r="AF27" s="390"/>
      <c r="AG27" s="391"/>
      <c r="AH27" s="397"/>
      <c r="AI27" s="394"/>
      <c r="AJ27" s="390"/>
      <c r="AK27" s="394"/>
      <c r="AL27" s="390"/>
      <c r="AM27" s="391"/>
      <c r="AN27" s="1"/>
      <c r="AO27" s="429"/>
      <c r="AP27" s="259"/>
      <c r="AQ27" s="259"/>
      <c r="AR27" s="259"/>
      <c r="AS27" s="259"/>
      <c r="AT27" s="430"/>
      <c r="AU27" s="1"/>
      <c r="AV27" s="1"/>
      <c r="AW27" s="1"/>
      <c r="AX27" s="1"/>
      <c r="AY27" s="1"/>
      <c r="AZ27" s="1"/>
      <c r="BA27" s="1"/>
      <c r="BB27" s="1"/>
      <c r="BC27" s="1"/>
      <c r="BD27" s="1"/>
      <c r="BE27" s="1"/>
      <c r="BF27" s="1"/>
      <c r="BG27" s="1"/>
      <c r="BH27" s="1"/>
      <c r="BI27" s="1"/>
    </row>
    <row r="28" spans="1:61" ht="15.75" customHeight="1" x14ac:dyDescent="0.25">
      <c r="A28" s="1"/>
      <c r="B28" s="420"/>
      <c r="C28" s="259"/>
      <c r="D28" s="260"/>
      <c r="E28" s="271"/>
      <c r="F28" s="259"/>
      <c r="G28" s="259"/>
      <c r="H28" s="259"/>
      <c r="I28" s="260"/>
      <c r="J28" s="402" t="str">
        <f ca="1">IF(AND('Mapa final'!$P$38="Media",'Mapa final'!$T$38="Leve"),CONCATENATE("R",'Mapa final'!$A$38),"")</f>
        <v/>
      </c>
      <c r="K28" s="401"/>
      <c r="L28" s="388" t="str">
        <f>IF(AND('Mapa final'!$BJ$255="Media",'Mapa final'!$BN$255="Leve"),CONCATENATE("R",'Mapa final'!$AU$255),"")</f>
        <v/>
      </c>
      <c r="M28" s="401"/>
      <c r="N28" s="388" t="str">
        <f ca="1">IF(AND('Mapa final'!$P$237="Media",'Mapa final'!$T$237="Leve"),CONCATENATE("R",'Mapa final'!$A$237),"")</f>
        <v/>
      </c>
      <c r="O28" s="389"/>
      <c r="P28" s="402" t="str">
        <f ca="1">IF(AND('Mapa final'!$P$38="Media",'Mapa final'!$T$38="Menor"),CONCATENATE("R",'Mapa final'!$A$38),"")</f>
        <v/>
      </c>
      <c r="Q28" s="401"/>
      <c r="R28" s="388" t="str">
        <f>IF(AND('Mapa final'!$BJ$255="Media",'Mapa final'!$BN$255="Menor"),CONCATENATE("R",'Mapa final'!$AU$255),"")</f>
        <v/>
      </c>
      <c r="S28" s="401"/>
      <c r="T28" s="388" t="str">
        <f ca="1">IF(AND('Mapa final'!$P$237="Media",'Mapa final'!$T$237="Menor"),CONCATENATE("R",'Mapa final'!$A$237),"")</f>
        <v/>
      </c>
      <c r="U28" s="389"/>
      <c r="V28" s="402" t="str">
        <f ca="1">IF(AND('Mapa final'!$P$38="Media",'Mapa final'!$T$38="Moderado"),CONCATENATE("R",'Mapa final'!$A$38),"")</f>
        <v/>
      </c>
      <c r="W28" s="401"/>
      <c r="X28" s="388" t="str">
        <f>IF(AND('Mapa final'!$BJ$255="Media",'Mapa final'!$BN$255="Moderado"),CONCATENATE("R",'Mapa final'!$AU$255),"")</f>
        <v/>
      </c>
      <c r="Y28" s="401"/>
      <c r="Z28" s="388" t="str">
        <f ca="1">IF(AND('Mapa final'!$P$237="Media",'Mapa final'!$T$237="Moderado"),CONCATENATE("R",'Mapa final'!$A$237),"")</f>
        <v/>
      </c>
      <c r="AA28" s="389"/>
      <c r="AB28" s="403" t="str">
        <f ca="1">IF(AND('Mapa final'!$P$38="Media",'Mapa final'!$T$38="Mayor"),CONCATENATE("R",'Mapa final'!$A$38),"")</f>
        <v/>
      </c>
      <c r="AC28" s="401"/>
      <c r="AD28" s="404" t="str">
        <f>IF(AND('Mapa final'!$BJ$255="Media",'Mapa final'!$BN$255="Mayor"),CONCATENATE("R",'Mapa final'!$AU$255),"")</f>
        <v/>
      </c>
      <c r="AE28" s="401"/>
      <c r="AF28" s="404" t="str">
        <f ca="1">IF(AND('Mapa final'!$P$237="Media",'Mapa final'!$T$237="Mayor"),CONCATENATE("R",'Mapa final'!$A$237),"")</f>
        <v/>
      </c>
      <c r="AG28" s="389"/>
      <c r="AH28" s="405" t="str">
        <f ca="1">IF(AND('Mapa final'!$P$38="Media",'Mapa final'!$T$38="Catastrófico"),CONCATENATE("R",'Mapa final'!$A$38),"")</f>
        <v/>
      </c>
      <c r="AI28" s="401"/>
      <c r="AJ28" s="406" t="str">
        <f>IF(AND('Mapa final'!$BJ$255="Media",'Mapa final'!$BN$255="Catastrófico"),CONCATENATE("R",'Mapa final'!$AU$255),"")</f>
        <v/>
      </c>
      <c r="AK28" s="401"/>
      <c r="AL28" s="406" t="str">
        <f ca="1">IF(AND('Mapa final'!$P$237="Media",'Mapa final'!$T$237="Catastrófico"),CONCATENATE("R",'Mapa final'!$A$237),"")</f>
        <v/>
      </c>
      <c r="AM28" s="389"/>
      <c r="AN28" s="1"/>
      <c r="AO28" s="429"/>
      <c r="AP28" s="259"/>
      <c r="AQ28" s="259"/>
      <c r="AR28" s="259"/>
      <c r="AS28" s="259"/>
      <c r="AT28" s="430"/>
      <c r="AU28" s="1"/>
      <c r="AV28" s="1"/>
      <c r="AW28" s="1"/>
      <c r="AX28" s="1"/>
      <c r="AY28" s="1"/>
      <c r="AZ28" s="1"/>
      <c r="BA28" s="1"/>
      <c r="BB28" s="1"/>
      <c r="BC28" s="1"/>
      <c r="BD28" s="1"/>
      <c r="BE28" s="1"/>
      <c r="BF28" s="1"/>
      <c r="BG28" s="1"/>
      <c r="BH28" s="1"/>
      <c r="BI28" s="1"/>
    </row>
    <row r="29" spans="1:61" ht="15.75" customHeight="1" x14ac:dyDescent="0.25">
      <c r="A29" s="1"/>
      <c r="B29" s="420"/>
      <c r="C29" s="259"/>
      <c r="D29" s="260"/>
      <c r="E29" s="410"/>
      <c r="F29" s="411"/>
      <c r="G29" s="411"/>
      <c r="H29" s="411"/>
      <c r="I29" s="414"/>
      <c r="J29" s="397"/>
      <c r="K29" s="394"/>
      <c r="L29" s="390"/>
      <c r="M29" s="394"/>
      <c r="N29" s="390"/>
      <c r="O29" s="391"/>
      <c r="P29" s="410"/>
      <c r="Q29" s="412"/>
      <c r="R29" s="413"/>
      <c r="S29" s="412"/>
      <c r="T29" s="413"/>
      <c r="U29" s="414"/>
      <c r="V29" s="410"/>
      <c r="W29" s="412"/>
      <c r="X29" s="413"/>
      <c r="Y29" s="412"/>
      <c r="Z29" s="413"/>
      <c r="AA29" s="414"/>
      <c r="AB29" s="410"/>
      <c r="AC29" s="412"/>
      <c r="AD29" s="413"/>
      <c r="AE29" s="412"/>
      <c r="AF29" s="413"/>
      <c r="AG29" s="414"/>
      <c r="AH29" s="410"/>
      <c r="AI29" s="412"/>
      <c r="AJ29" s="413"/>
      <c r="AK29" s="412"/>
      <c r="AL29" s="413"/>
      <c r="AM29" s="414"/>
      <c r="AN29" s="1"/>
      <c r="AO29" s="431"/>
      <c r="AP29" s="432"/>
      <c r="AQ29" s="432"/>
      <c r="AR29" s="432"/>
      <c r="AS29" s="432"/>
      <c r="AT29" s="433"/>
      <c r="AU29" s="1"/>
      <c r="AV29" s="1"/>
      <c r="AW29" s="1"/>
      <c r="AX29" s="1"/>
      <c r="AY29" s="1"/>
      <c r="AZ29" s="1"/>
      <c r="BA29" s="1"/>
      <c r="BB29" s="1"/>
      <c r="BC29" s="1"/>
      <c r="BD29" s="1"/>
      <c r="BE29" s="1"/>
      <c r="BF29" s="1"/>
      <c r="BG29" s="1"/>
      <c r="BH29" s="1"/>
      <c r="BI29" s="1"/>
    </row>
    <row r="30" spans="1:61" ht="15.75" customHeight="1" x14ac:dyDescent="0.25">
      <c r="A30" s="1"/>
      <c r="B30" s="420"/>
      <c r="C30" s="259"/>
      <c r="D30" s="260"/>
      <c r="E30" s="408" t="s">
        <v>144</v>
      </c>
      <c r="F30" s="409"/>
      <c r="G30" s="409"/>
      <c r="H30" s="409"/>
      <c r="I30" s="409"/>
      <c r="J30" s="425" t="str">
        <f ca="1">IF(AND('Mapa final'!$P$13="Baja",'Mapa final'!$T$13="Leve"),CONCATENATE("R",'Mapa final'!$A$13),"")</f>
        <v/>
      </c>
      <c r="K30" s="393"/>
      <c r="L30" s="424" t="str">
        <f ca="1">IF(AND('Mapa final'!$P$15="Baja",'Mapa final'!$T$15="Leve"),CONCATENATE("R",'Mapa final'!$A$15),"")</f>
        <v/>
      </c>
      <c r="M30" s="393"/>
      <c r="N30" s="424" t="str">
        <f ca="1">IF(AND('Mapa final'!$P$17="Baja",'Mapa final'!$T$17="Leve"),CONCATENATE("R",'Mapa final'!$A$17),"")</f>
        <v/>
      </c>
      <c r="O30" s="395"/>
      <c r="P30" s="392" t="str">
        <f ca="1">IF(AND('Mapa final'!$P$13="Baja",'Mapa final'!$T$13="Menor"),CONCATENATE("R",'Mapa final'!$A$13),"")</f>
        <v/>
      </c>
      <c r="Q30" s="393"/>
      <c r="R30" s="392" t="str">
        <f ca="1">IF(AND('Mapa final'!$P$15="Baja",'Mapa final'!$T$15="Menor"),CONCATENATE("R",'Mapa final'!$A$15),"")</f>
        <v/>
      </c>
      <c r="S30" s="393"/>
      <c r="T30" s="392" t="str">
        <f ca="1">IF(AND('Mapa final'!$P$17="Baja",'Mapa final'!$T$17="Menor"),CONCATENATE("R",'Mapa final'!$A$17),"")</f>
        <v/>
      </c>
      <c r="U30" s="395"/>
      <c r="V30" s="407" t="str">
        <f ca="1">IF(AND('Mapa final'!$P$13="Baja",'Mapa final'!$T$13="Moderado"),CONCATENATE("R",'Mapa final'!$A$13),"")</f>
        <v/>
      </c>
      <c r="W30" s="393"/>
      <c r="X30" s="392" t="str">
        <f ca="1">IF(AND('Mapa final'!$P$15="Baja",'Mapa final'!$T$15="Moderado"),CONCATENATE("R",'Mapa final'!$A$15),"")</f>
        <v/>
      </c>
      <c r="Y30" s="393"/>
      <c r="Z30" s="392" t="str">
        <f ca="1">IF(AND('Mapa final'!$P$17="Baja",'Mapa final'!$T$17="Moderado"),CONCATENATE("R",'Mapa final'!$A$17),"")</f>
        <v/>
      </c>
      <c r="AA30" s="395"/>
      <c r="AB30" s="396" t="str">
        <f ca="1">IF(AND('Mapa final'!$P$13="Baja",'Mapa final'!$T$13="Mayor"),CONCATENATE("R",'Mapa final'!$A$13),"")</f>
        <v/>
      </c>
      <c r="AC30" s="393"/>
      <c r="AD30" s="398" t="str">
        <f ca="1">IF(AND('Mapa final'!$P$15="Baja",'Mapa final'!$T$15="Mayor"),CONCATENATE("R",'Mapa final'!$A$15),"")</f>
        <v/>
      </c>
      <c r="AE30" s="393"/>
      <c r="AF30" s="398" t="str">
        <f ca="1">IF(AND('Mapa final'!$P$17="Baja",'Mapa final'!$T$17="Mayor"),CONCATENATE("R",'Mapa final'!$A$17),"")</f>
        <v/>
      </c>
      <c r="AG30" s="395"/>
      <c r="AH30" s="415" t="str">
        <f ca="1">IF(AND('Mapa final'!$P$13="Baja",'Mapa final'!$T$13="Catastrófico"),CONCATENATE("R",'Mapa final'!$A$13),"")</f>
        <v/>
      </c>
      <c r="AI30" s="393"/>
      <c r="AJ30" s="399" t="str">
        <f ca="1">IF(AND('Mapa final'!$P$15="Baja",'Mapa final'!$T$15="Catastrófico"),CONCATENATE("R",'Mapa final'!$A$15),"")</f>
        <v/>
      </c>
      <c r="AK30" s="393"/>
      <c r="AL30" s="399" t="str">
        <f ca="1">IF(AND('Mapa final'!$P$17="Baja",'Mapa final'!$T$17="Catastrófico"),CONCATENATE("R",'Mapa final'!$A$17),"")</f>
        <v/>
      </c>
      <c r="AM30" s="395"/>
      <c r="AN30" s="1"/>
      <c r="AO30" s="434" t="s">
        <v>145</v>
      </c>
      <c r="AP30" s="427"/>
      <c r="AQ30" s="427"/>
      <c r="AR30" s="427"/>
      <c r="AS30" s="427"/>
      <c r="AT30" s="428"/>
      <c r="AU30" s="1"/>
      <c r="AV30" s="1"/>
      <c r="AW30" s="1"/>
      <c r="AX30" s="1"/>
      <c r="AY30" s="1"/>
      <c r="AZ30" s="1"/>
      <c r="BA30" s="1"/>
      <c r="BB30" s="1"/>
      <c r="BC30" s="1"/>
      <c r="BD30" s="1"/>
      <c r="BE30" s="1"/>
      <c r="BF30" s="1"/>
      <c r="BG30" s="1"/>
      <c r="BH30" s="1"/>
      <c r="BI30" s="1"/>
    </row>
    <row r="31" spans="1:61" ht="15.75" customHeight="1" x14ac:dyDescent="0.25">
      <c r="A31" s="1"/>
      <c r="B31" s="420"/>
      <c r="C31" s="259"/>
      <c r="D31" s="260"/>
      <c r="E31" s="271"/>
      <c r="F31" s="259"/>
      <c r="G31" s="259"/>
      <c r="H31" s="259"/>
      <c r="I31" s="259"/>
      <c r="J31" s="397"/>
      <c r="K31" s="394"/>
      <c r="L31" s="390"/>
      <c r="M31" s="394"/>
      <c r="N31" s="390"/>
      <c r="O31" s="391"/>
      <c r="P31" s="390"/>
      <c r="Q31" s="394"/>
      <c r="R31" s="390"/>
      <c r="S31" s="394"/>
      <c r="T31" s="390"/>
      <c r="U31" s="391"/>
      <c r="V31" s="397"/>
      <c r="W31" s="394"/>
      <c r="X31" s="390"/>
      <c r="Y31" s="394"/>
      <c r="Z31" s="390"/>
      <c r="AA31" s="391"/>
      <c r="AB31" s="397"/>
      <c r="AC31" s="394"/>
      <c r="AD31" s="390"/>
      <c r="AE31" s="394"/>
      <c r="AF31" s="390"/>
      <c r="AG31" s="391"/>
      <c r="AH31" s="397"/>
      <c r="AI31" s="394"/>
      <c r="AJ31" s="390"/>
      <c r="AK31" s="394"/>
      <c r="AL31" s="390"/>
      <c r="AM31" s="391"/>
      <c r="AN31" s="1"/>
      <c r="AO31" s="429"/>
      <c r="AP31" s="259"/>
      <c r="AQ31" s="259"/>
      <c r="AR31" s="259"/>
      <c r="AS31" s="259"/>
      <c r="AT31" s="430"/>
      <c r="AU31" s="1"/>
      <c r="AV31" s="1"/>
      <c r="AW31" s="1"/>
      <c r="AX31" s="1"/>
      <c r="AY31" s="1"/>
      <c r="AZ31" s="1"/>
      <c r="BA31" s="1"/>
      <c r="BB31" s="1"/>
      <c r="BC31" s="1"/>
      <c r="BD31" s="1"/>
      <c r="BE31" s="1"/>
      <c r="BF31" s="1"/>
      <c r="BG31" s="1"/>
      <c r="BH31" s="1"/>
      <c r="BI31" s="1"/>
    </row>
    <row r="32" spans="1:61" ht="15.75" customHeight="1" x14ac:dyDescent="0.25">
      <c r="A32" s="1"/>
      <c r="B32" s="420"/>
      <c r="C32" s="259"/>
      <c r="D32" s="260"/>
      <c r="E32" s="271"/>
      <c r="F32" s="259"/>
      <c r="G32" s="259"/>
      <c r="H32" s="259"/>
      <c r="I32" s="259"/>
      <c r="J32" s="416" t="str">
        <f ca="1">IF(AND('Mapa final'!$P$20="Baja",'Mapa final'!$T$20="Leve"),CONCATENATE("R",'Mapa final'!$A$20),"")</f>
        <v/>
      </c>
      <c r="K32" s="401"/>
      <c r="L32" s="400" t="str">
        <f ca="1">IF(AND('Mapa final'!$P$22="Baja",'Mapa final'!$T$22="Leve"),CONCATENATE("R",'Mapa final'!$A$22),"")</f>
        <v/>
      </c>
      <c r="M32" s="401"/>
      <c r="N32" s="400" t="str">
        <f ca="1">IF(AND('Mapa final'!$P$25="Baja",'Mapa final'!$T$25="Leve"),CONCATENATE("R",'Mapa final'!$A$25),"")</f>
        <v/>
      </c>
      <c r="O32" s="389"/>
      <c r="P32" s="388" t="str">
        <f ca="1">IF(AND('Mapa final'!$P$20="Baja",'Mapa final'!$T$20="Menor"),CONCATENATE("R",'Mapa final'!$A$20),"")</f>
        <v/>
      </c>
      <c r="Q32" s="401"/>
      <c r="R32" s="388" t="str">
        <f ca="1">IF(AND('Mapa final'!$P$22="Baja",'Mapa final'!$T$22="Menor"),CONCATENATE("R",'Mapa final'!$A$22),"")</f>
        <v/>
      </c>
      <c r="S32" s="401"/>
      <c r="T32" s="388" t="str">
        <f ca="1">IF(AND('Mapa final'!$P$25="Baja",'Mapa final'!$T$25="Menor"),CONCATENATE("R",'Mapa final'!$A$25),"")</f>
        <v/>
      </c>
      <c r="U32" s="389"/>
      <c r="V32" s="402" t="str">
        <f ca="1">IF(AND('Mapa final'!$P$20="Baja",'Mapa final'!$T$20="Moderado"),CONCATENATE("R",'Mapa final'!$A$20),"")</f>
        <v>R4</v>
      </c>
      <c r="W32" s="401"/>
      <c r="X32" s="388" t="str">
        <f ca="1">IF(AND('Mapa final'!$P$22="Baja",'Mapa final'!$T$22="Moderado"),CONCATENATE("R",'Mapa final'!$A$22),"")</f>
        <v/>
      </c>
      <c r="Y32" s="401"/>
      <c r="Z32" s="388" t="str">
        <f ca="1">IF(AND('Mapa final'!$P$25="Baja",'Mapa final'!$T$25="Moderado"),CONCATENATE("R",'Mapa final'!$A$25),"")</f>
        <v/>
      </c>
      <c r="AA32" s="389"/>
      <c r="AB32" s="403" t="str">
        <f ca="1">IF(AND('Mapa final'!$P$20="Baja",'Mapa final'!$T$20="Mayor"),CONCATENATE("R",'Mapa final'!$A$20),"")</f>
        <v/>
      </c>
      <c r="AC32" s="401"/>
      <c r="AD32" s="404" t="str">
        <f ca="1">IF(AND('Mapa final'!$P$22="Baja",'Mapa final'!$T$22="Mayor"),CONCATENATE("R",'Mapa final'!$A$22),"")</f>
        <v/>
      </c>
      <c r="AE32" s="401"/>
      <c r="AF32" s="404" t="str">
        <f ca="1">IF(AND('Mapa final'!$P$25="Baja",'Mapa final'!$T$25="Mayor"),CONCATENATE("R",'Mapa final'!$A$25),"")</f>
        <v/>
      </c>
      <c r="AG32" s="389"/>
      <c r="AH32" s="405" t="str">
        <f ca="1">IF(AND('Mapa final'!$P$20="Baja",'Mapa final'!$T$20="Catastrófico"),CONCATENATE("R",'Mapa final'!$A$20),"")</f>
        <v/>
      </c>
      <c r="AI32" s="401"/>
      <c r="AJ32" s="406" t="str">
        <f ca="1">IF(AND('Mapa final'!$P$22="Baja",'Mapa final'!$T$22="Catastrófico"),CONCATENATE("R",'Mapa final'!$A$22),"")</f>
        <v/>
      </c>
      <c r="AK32" s="401"/>
      <c r="AL32" s="406" t="str">
        <f ca="1">IF(AND('Mapa final'!$P$25="Baja",'Mapa final'!$T$25="Catastrófico"),CONCATENATE("R",'Mapa final'!$A$25),"")</f>
        <v/>
      </c>
      <c r="AM32" s="389"/>
      <c r="AN32" s="1"/>
      <c r="AO32" s="429"/>
      <c r="AP32" s="259"/>
      <c r="AQ32" s="259"/>
      <c r="AR32" s="259"/>
      <c r="AS32" s="259"/>
      <c r="AT32" s="430"/>
      <c r="AU32" s="1"/>
      <c r="AV32" s="1"/>
      <c r="AW32" s="1"/>
      <c r="AX32" s="1"/>
      <c r="AY32" s="1"/>
      <c r="AZ32" s="1"/>
      <c r="BA32" s="1"/>
      <c r="BB32" s="1"/>
      <c r="BC32" s="1"/>
      <c r="BD32" s="1"/>
      <c r="BE32" s="1"/>
      <c r="BF32" s="1"/>
      <c r="BG32" s="1"/>
      <c r="BH32" s="1"/>
      <c r="BI32" s="1"/>
    </row>
    <row r="33" spans="1:61" ht="15.75" customHeight="1" x14ac:dyDescent="0.25">
      <c r="A33" s="1"/>
      <c r="B33" s="420"/>
      <c r="C33" s="259"/>
      <c r="D33" s="260"/>
      <c r="E33" s="271"/>
      <c r="F33" s="259"/>
      <c r="G33" s="259"/>
      <c r="H33" s="259"/>
      <c r="I33" s="259"/>
      <c r="J33" s="397"/>
      <c r="K33" s="394"/>
      <c r="L33" s="390"/>
      <c r="M33" s="394"/>
      <c r="N33" s="390"/>
      <c r="O33" s="391"/>
      <c r="P33" s="390"/>
      <c r="Q33" s="394"/>
      <c r="R33" s="390"/>
      <c r="S33" s="394"/>
      <c r="T33" s="390"/>
      <c r="U33" s="391"/>
      <c r="V33" s="397"/>
      <c r="W33" s="394"/>
      <c r="X33" s="390"/>
      <c r="Y33" s="394"/>
      <c r="Z33" s="390"/>
      <c r="AA33" s="391"/>
      <c r="AB33" s="397"/>
      <c r="AC33" s="394"/>
      <c r="AD33" s="390"/>
      <c r="AE33" s="394"/>
      <c r="AF33" s="390"/>
      <c r="AG33" s="391"/>
      <c r="AH33" s="397"/>
      <c r="AI33" s="394"/>
      <c r="AJ33" s="390"/>
      <c r="AK33" s="394"/>
      <c r="AL33" s="390"/>
      <c r="AM33" s="391"/>
      <c r="AN33" s="1"/>
      <c r="AO33" s="429"/>
      <c r="AP33" s="259"/>
      <c r="AQ33" s="259"/>
      <c r="AR33" s="259"/>
      <c r="AS33" s="259"/>
      <c r="AT33" s="430"/>
      <c r="AU33" s="1"/>
      <c r="AV33" s="1"/>
      <c r="AW33" s="1"/>
      <c r="AX33" s="1"/>
      <c r="AY33" s="1"/>
      <c r="AZ33" s="1"/>
      <c r="BA33" s="1"/>
      <c r="BB33" s="1"/>
      <c r="BC33" s="1"/>
      <c r="BD33" s="1"/>
      <c r="BE33" s="1"/>
      <c r="BF33" s="1"/>
      <c r="BG33" s="1"/>
      <c r="BH33" s="1"/>
      <c r="BI33" s="1"/>
    </row>
    <row r="34" spans="1:61" ht="15.75" customHeight="1" x14ac:dyDescent="0.25">
      <c r="A34" s="1"/>
      <c r="B34" s="420"/>
      <c r="C34" s="259"/>
      <c r="D34" s="260"/>
      <c r="E34" s="271"/>
      <c r="F34" s="259"/>
      <c r="G34" s="259"/>
      <c r="H34" s="259"/>
      <c r="I34" s="259"/>
      <c r="J34" s="416" t="str">
        <f ca="1">IF(AND('Mapa final'!$P$27="Baja",'Mapa final'!$T$27="Leve"),CONCATENATE("R",'Mapa final'!$A$27),"")</f>
        <v/>
      </c>
      <c r="K34" s="401"/>
      <c r="L34" s="400" t="str">
        <f ca="1">IF(AND('Mapa final'!$P$29="Baja",'Mapa final'!$T$29="Leve"),CONCATENATE("R",'Mapa final'!$A$29),"")</f>
        <v/>
      </c>
      <c r="M34" s="401"/>
      <c r="N34" s="400" t="str">
        <f ca="1">IF(AND('Mapa final'!$P$33="Baja",'Mapa final'!$T$33="Leve"),CONCATENATE("R",'Mapa final'!$A$33),"")</f>
        <v/>
      </c>
      <c r="O34" s="389"/>
      <c r="P34" s="388" t="str">
        <f ca="1">IF(AND('Mapa final'!$P$27="Baja",'Mapa final'!$T$27="Menor"),CONCATENATE("R",'Mapa final'!$A$27),"")</f>
        <v/>
      </c>
      <c r="Q34" s="401"/>
      <c r="R34" s="388" t="str">
        <f ca="1">IF(AND('Mapa final'!$P$29="Baja",'Mapa final'!$T$29="Menor"),CONCATENATE("R",'Mapa final'!$A$29),"")</f>
        <v/>
      </c>
      <c r="S34" s="401"/>
      <c r="T34" s="388" t="str">
        <f ca="1">IF(AND('Mapa final'!$P$33="Baja",'Mapa final'!$T$33="Menor"),CONCATENATE("R",'Mapa final'!$A$33),"")</f>
        <v/>
      </c>
      <c r="U34" s="389"/>
      <c r="V34" s="402" t="str">
        <f ca="1">IF(AND('Mapa final'!$P$27="Baja",'Mapa final'!$T$27="Moderado"),CONCATENATE("R",'Mapa final'!$A$27),"")</f>
        <v/>
      </c>
      <c r="W34" s="401"/>
      <c r="X34" s="388" t="str">
        <f ca="1">IF(AND('Mapa final'!$P$29="Baja",'Mapa final'!$T$29="Moderado"),CONCATENATE("R",'Mapa final'!$A$29),"")</f>
        <v/>
      </c>
      <c r="Y34" s="401"/>
      <c r="Z34" s="388" t="str">
        <f ca="1">IF(AND('Mapa final'!$P$33="Baja",'Mapa final'!$T$33="Moderado"),CONCATENATE("R",'Mapa final'!$A$33),"")</f>
        <v/>
      </c>
      <c r="AA34" s="389"/>
      <c r="AB34" s="403" t="str">
        <f ca="1">IF(AND('Mapa final'!$P$27="Baja",'Mapa final'!$T$27="Mayor"),CONCATENATE("R",'Mapa final'!$A$27),"")</f>
        <v/>
      </c>
      <c r="AC34" s="401"/>
      <c r="AD34" s="404" t="str">
        <f ca="1">IF(AND('Mapa final'!$P$29="Baja",'Mapa final'!$T$29="Mayor"),CONCATENATE("R",'Mapa final'!$A$29),"")</f>
        <v/>
      </c>
      <c r="AE34" s="401"/>
      <c r="AF34" s="404" t="str">
        <f ca="1">IF(AND('Mapa final'!$P$33="Baja",'Mapa final'!$T$33="Mayor"),CONCATENATE("R",'Mapa final'!$A$33),"")</f>
        <v/>
      </c>
      <c r="AG34" s="389"/>
      <c r="AH34" s="405" t="str">
        <f ca="1">IF(AND('Mapa final'!$P$27="Baja",'Mapa final'!$T$27="Catastrófico"),CONCATENATE("R",'Mapa final'!$A$27),"")</f>
        <v/>
      </c>
      <c r="AI34" s="401"/>
      <c r="AJ34" s="406" t="str">
        <f ca="1">IF(AND('Mapa final'!$P$29="Baja",'Mapa final'!$T$29="Catastrófico"),CONCATENATE("R",'Mapa final'!$A$29),"")</f>
        <v/>
      </c>
      <c r="AK34" s="401"/>
      <c r="AL34" s="406" t="str">
        <f ca="1">IF(AND('Mapa final'!$P$33="Baja",'Mapa final'!$T$33="Catastrófico"),CONCATENATE("R",'Mapa final'!$A$33),"")</f>
        <v/>
      </c>
      <c r="AM34" s="389"/>
      <c r="AN34" s="1"/>
      <c r="AO34" s="429"/>
      <c r="AP34" s="259"/>
      <c r="AQ34" s="259"/>
      <c r="AR34" s="259"/>
      <c r="AS34" s="259"/>
      <c r="AT34" s="430"/>
      <c r="AU34" s="1"/>
      <c r="AV34" s="1"/>
      <c r="AW34" s="1"/>
      <c r="AX34" s="1"/>
      <c r="AY34" s="1"/>
      <c r="AZ34" s="1"/>
      <c r="BA34" s="1"/>
      <c r="BB34" s="1"/>
      <c r="BC34" s="1"/>
      <c r="BD34" s="1"/>
      <c r="BE34" s="1"/>
      <c r="BF34" s="1"/>
      <c r="BG34" s="1"/>
      <c r="BH34" s="1"/>
      <c r="BI34" s="1"/>
    </row>
    <row r="35" spans="1:61" ht="15.75" customHeight="1" x14ac:dyDescent="0.25">
      <c r="A35" s="1"/>
      <c r="B35" s="420"/>
      <c r="C35" s="259"/>
      <c r="D35" s="260"/>
      <c r="E35" s="271"/>
      <c r="F35" s="259"/>
      <c r="G35" s="259"/>
      <c r="H35" s="259"/>
      <c r="I35" s="259"/>
      <c r="J35" s="397"/>
      <c r="K35" s="394"/>
      <c r="L35" s="390"/>
      <c r="M35" s="394"/>
      <c r="N35" s="390"/>
      <c r="O35" s="391"/>
      <c r="P35" s="390"/>
      <c r="Q35" s="394"/>
      <c r="R35" s="390"/>
      <c r="S35" s="394"/>
      <c r="T35" s="390"/>
      <c r="U35" s="391"/>
      <c r="V35" s="397"/>
      <c r="W35" s="394"/>
      <c r="X35" s="390"/>
      <c r="Y35" s="394"/>
      <c r="Z35" s="390"/>
      <c r="AA35" s="391"/>
      <c r="AB35" s="397"/>
      <c r="AC35" s="394"/>
      <c r="AD35" s="390"/>
      <c r="AE35" s="394"/>
      <c r="AF35" s="390"/>
      <c r="AG35" s="391"/>
      <c r="AH35" s="397"/>
      <c r="AI35" s="394"/>
      <c r="AJ35" s="390"/>
      <c r="AK35" s="394"/>
      <c r="AL35" s="390"/>
      <c r="AM35" s="391"/>
      <c r="AN35" s="1"/>
      <c r="AO35" s="429"/>
      <c r="AP35" s="259"/>
      <c r="AQ35" s="259"/>
      <c r="AR35" s="259"/>
      <c r="AS35" s="259"/>
      <c r="AT35" s="430"/>
      <c r="AU35" s="1"/>
      <c r="AV35" s="1"/>
      <c r="AW35" s="1"/>
      <c r="AX35" s="1"/>
      <c r="AY35" s="1"/>
      <c r="AZ35" s="1"/>
      <c r="BA35" s="1"/>
      <c r="BB35" s="1"/>
      <c r="BC35" s="1"/>
      <c r="BD35" s="1"/>
      <c r="BE35" s="1"/>
      <c r="BF35" s="1"/>
      <c r="BG35" s="1"/>
      <c r="BH35" s="1"/>
      <c r="BI35" s="1"/>
    </row>
    <row r="36" spans="1:61" ht="15.75" customHeight="1" x14ac:dyDescent="0.25">
      <c r="A36" s="1"/>
      <c r="B36" s="420"/>
      <c r="C36" s="259"/>
      <c r="D36" s="260"/>
      <c r="E36" s="271"/>
      <c r="F36" s="259"/>
      <c r="G36" s="259"/>
      <c r="H36" s="259"/>
      <c r="I36" s="259"/>
      <c r="J36" s="416" t="str">
        <f ca="1">IF(AND('Mapa final'!$P$38="Baja",'Mapa final'!$T$38="Leve"),CONCATENATE("R",'Mapa final'!$A$38),"")</f>
        <v/>
      </c>
      <c r="K36" s="401"/>
      <c r="L36" s="400" t="str">
        <f>IF(AND('Mapa final'!$BJ$255="Baja",'Mapa final'!$BN$255="Leve"),CONCATENATE("R",'Mapa final'!$AU$255),"")</f>
        <v/>
      </c>
      <c r="M36" s="401"/>
      <c r="N36" s="400" t="str">
        <f ca="1">IF(AND('Mapa final'!$P$237="Baja",'Mapa final'!$T$237="Leve"),CONCATENATE("R",'Mapa final'!$A$237),"")</f>
        <v/>
      </c>
      <c r="O36" s="389"/>
      <c r="P36" s="388" t="str">
        <f ca="1">IF(AND('Mapa final'!$P$38="Baja",'Mapa final'!$T$38="Menor"),CONCATENATE("R",'Mapa final'!$A$38),"")</f>
        <v/>
      </c>
      <c r="Q36" s="401"/>
      <c r="R36" s="388" t="str">
        <f>IF(AND('Mapa final'!$BJ$255="Baja",'Mapa final'!$BN$255="Menor"),CONCATENATE("R",'Mapa final'!$AU$255),"")</f>
        <v/>
      </c>
      <c r="S36" s="401"/>
      <c r="T36" s="388" t="str">
        <f ca="1">IF(AND('Mapa final'!$P$237="Baja",'Mapa final'!$T$237="Menor"),CONCATENATE("R",'Mapa final'!$A$237),"")</f>
        <v/>
      </c>
      <c r="U36" s="389"/>
      <c r="V36" s="402" t="str">
        <f ca="1">IF(AND('Mapa final'!$P$38="Baja",'Mapa final'!$T$38="Moderado"),CONCATENATE("R",'Mapa final'!$A$38),"")</f>
        <v/>
      </c>
      <c r="W36" s="401"/>
      <c r="X36" s="388" t="str">
        <f>IF(AND('Mapa final'!$BJ$255="Baja",'Mapa final'!$BN$255="Moderado"),CONCATENATE("R",'Mapa final'!$AU$255),"")</f>
        <v/>
      </c>
      <c r="Y36" s="401"/>
      <c r="Z36" s="388" t="str">
        <f ca="1">IF(AND('Mapa final'!$P$237="Baja",'Mapa final'!$T$237="Moderado"),CONCATENATE("R",'Mapa final'!$A$237),"")</f>
        <v/>
      </c>
      <c r="AA36" s="389"/>
      <c r="AB36" s="403" t="str">
        <f ca="1">IF(AND('Mapa final'!$P$38="Baja",'Mapa final'!$T$38="Mayor"),CONCATENATE("R",'Mapa final'!$A$38),"")</f>
        <v/>
      </c>
      <c r="AC36" s="401"/>
      <c r="AD36" s="404" t="str">
        <f>IF(AND('Mapa final'!$BJ$255="Baja",'Mapa final'!$BN$255="Mayor"),CONCATENATE("R",'Mapa final'!$AU$255),"")</f>
        <v/>
      </c>
      <c r="AE36" s="401"/>
      <c r="AF36" s="404" t="str">
        <f ca="1">IF(AND('Mapa final'!$P$237="Baja",'Mapa final'!$T$237="Mayor"),CONCATENATE("R",'Mapa final'!$A$237),"")</f>
        <v/>
      </c>
      <c r="AG36" s="389"/>
      <c r="AH36" s="405" t="str">
        <f ca="1">IF(AND('Mapa final'!$P$38="Baja",'Mapa final'!$T$38="Catastrófico"),CONCATENATE("R",'Mapa final'!$A$38),"")</f>
        <v/>
      </c>
      <c r="AI36" s="401"/>
      <c r="AJ36" s="406" t="str">
        <f>IF(AND('Mapa final'!$BJ$255="Baja",'Mapa final'!$BN$255="Catastrófico"),CONCATENATE("R",'Mapa final'!$AU$255),"")</f>
        <v/>
      </c>
      <c r="AK36" s="401"/>
      <c r="AL36" s="406" t="str">
        <f ca="1">IF(AND('Mapa final'!$P$237="Baja",'Mapa final'!$T$237="Catastrófico"),CONCATENATE("R",'Mapa final'!$A$237),"")</f>
        <v/>
      </c>
      <c r="AM36" s="389"/>
      <c r="AN36" s="1"/>
      <c r="AO36" s="429"/>
      <c r="AP36" s="259"/>
      <c r="AQ36" s="259"/>
      <c r="AR36" s="259"/>
      <c r="AS36" s="259"/>
      <c r="AT36" s="430"/>
      <c r="AU36" s="1"/>
      <c r="AV36" s="1"/>
      <c r="AW36" s="1"/>
      <c r="AX36" s="1"/>
      <c r="AY36" s="1"/>
      <c r="AZ36" s="1"/>
      <c r="BA36" s="1"/>
      <c r="BB36" s="1"/>
      <c r="BC36" s="1"/>
      <c r="BD36" s="1"/>
      <c r="BE36" s="1"/>
      <c r="BF36" s="1"/>
      <c r="BG36" s="1"/>
      <c r="BH36" s="1"/>
      <c r="BI36" s="1"/>
    </row>
    <row r="37" spans="1:61" ht="15.75" customHeight="1" x14ac:dyDescent="0.25">
      <c r="A37" s="1"/>
      <c r="B37" s="420"/>
      <c r="C37" s="259"/>
      <c r="D37" s="260"/>
      <c r="E37" s="410"/>
      <c r="F37" s="411"/>
      <c r="G37" s="411"/>
      <c r="H37" s="411"/>
      <c r="I37" s="411"/>
      <c r="J37" s="410"/>
      <c r="K37" s="412"/>
      <c r="L37" s="413"/>
      <c r="M37" s="412"/>
      <c r="N37" s="413"/>
      <c r="O37" s="414"/>
      <c r="P37" s="413"/>
      <c r="Q37" s="412"/>
      <c r="R37" s="413"/>
      <c r="S37" s="412"/>
      <c r="T37" s="413"/>
      <c r="U37" s="414"/>
      <c r="V37" s="410"/>
      <c r="W37" s="412"/>
      <c r="X37" s="413"/>
      <c r="Y37" s="412"/>
      <c r="Z37" s="413"/>
      <c r="AA37" s="414"/>
      <c r="AB37" s="410"/>
      <c r="AC37" s="412"/>
      <c r="AD37" s="413"/>
      <c r="AE37" s="412"/>
      <c r="AF37" s="413"/>
      <c r="AG37" s="414"/>
      <c r="AH37" s="410"/>
      <c r="AI37" s="412"/>
      <c r="AJ37" s="413"/>
      <c r="AK37" s="412"/>
      <c r="AL37" s="413"/>
      <c r="AM37" s="414"/>
      <c r="AN37" s="1"/>
      <c r="AO37" s="431"/>
      <c r="AP37" s="432"/>
      <c r="AQ37" s="432"/>
      <c r="AR37" s="432"/>
      <c r="AS37" s="432"/>
      <c r="AT37" s="433"/>
      <c r="AU37" s="1"/>
      <c r="AV37" s="1"/>
      <c r="AW37" s="1"/>
      <c r="AX37" s="1"/>
      <c r="AY37" s="1"/>
      <c r="AZ37" s="1"/>
      <c r="BA37" s="1"/>
      <c r="BB37" s="1"/>
      <c r="BC37" s="1"/>
      <c r="BD37" s="1"/>
      <c r="BE37" s="1"/>
      <c r="BF37" s="1"/>
      <c r="BG37" s="1"/>
      <c r="BH37" s="1"/>
      <c r="BI37" s="1"/>
    </row>
    <row r="38" spans="1:61" ht="15.75" customHeight="1" x14ac:dyDescent="0.25">
      <c r="A38" s="1"/>
      <c r="B38" s="420"/>
      <c r="C38" s="259"/>
      <c r="D38" s="260"/>
      <c r="E38" s="408" t="s">
        <v>146</v>
      </c>
      <c r="F38" s="409"/>
      <c r="G38" s="409"/>
      <c r="H38" s="409"/>
      <c r="I38" s="395"/>
      <c r="J38" s="425" t="str">
        <f ca="1">IF(AND('Mapa final'!$P$13="Muy Baja",'Mapa final'!$T$13="Leve"),CONCATENATE("R",'Mapa final'!$A$13),"")</f>
        <v/>
      </c>
      <c r="K38" s="393"/>
      <c r="L38" s="424" t="str">
        <f ca="1">IF(AND('Mapa final'!$P$15="Muy Baja",'Mapa final'!$T$15="Leve"),CONCATENATE("R",'Mapa final'!$A$15),"")</f>
        <v/>
      </c>
      <c r="M38" s="393"/>
      <c r="N38" s="424" t="str">
        <f ca="1">IF(AND('Mapa final'!$P$17="Muy Baja",'Mapa final'!$T$17="Leve"),CONCATENATE("R",'Mapa final'!$A$17),"")</f>
        <v/>
      </c>
      <c r="O38" s="395"/>
      <c r="P38" s="425" t="str">
        <f ca="1">IF(AND('Mapa final'!$P$13="Muy Baja",'Mapa final'!$T$13="Menor"),CONCATENATE("R",'Mapa final'!$A$13),"")</f>
        <v/>
      </c>
      <c r="Q38" s="393"/>
      <c r="R38" s="424" t="str">
        <f ca="1">IF(AND('Mapa final'!$P$15="Muy Baja",'Mapa final'!$T$15="Menor"),CONCATENATE("R",'Mapa final'!$A$15),"")</f>
        <v/>
      </c>
      <c r="S38" s="393"/>
      <c r="T38" s="424" t="str">
        <f ca="1">IF(AND('Mapa final'!$P$17="Muy Baja",'Mapa final'!$T$17="Menor"),CONCATENATE("R",'Mapa final'!$A$17),"")</f>
        <v/>
      </c>
      <c r="U38" s="395"/>
      <c r="V38" s="407" t="str">
        <f ca="1">IF(AND('Mapa final'!$P$13="Muy Baja",'Mapa final'!$T$13="Moderado"),CONCATENATE("R",'Mapa final'!$A$13),"")</f>
        <v/>
      </c>
      <c r="W38" s="393"/>
      <c r="X38" s="392" t="str">
        <f ca="1">IF(AND('Mapa final'!$P$15="Muy Baja",'Mapa final'!$T$15="Moderado"),CONCATENATE("R",'Mapa final'!$A$15),"")</f>
        <v/>
      </c>
      <c r="Y38" s="393"/>
      <c r="Z38" s="392" t="str">
        <f ca="1">IF(AND('Mapa final'!$P$17="Muy Baja",'Mapa final'!$T$17="Moderado"),CONCATENATE("R",'Mapa final'!$A$17),"")</f>
        <v/>
      </c>
      <c r="AA38" s="395"/>
      <c r="AB38" s="396" t="str">
        <f ca="1">IF(AND('Mapa final'!$P$13="Muy Baja",'Mapa final'!$T$13="Mayor"),CONCATENATE("R",'Mapa final'!$A$13),"")</f>
        <v/>
      </c>
      <c r="AC38" s="393"/>
      <c r="AD38" s="398" t="str">
        <f ca="1">IF(AND('Mapa final'!$P$15="Muy Baja",'Mapa final'!$T$15="Mayor"),CONCATENATE("R",'Mapa final'!$A$15),"")</f>
        <v/>
      </c>
      <c r="AE38" s="393"/>
      <c r="AF38" s="398" t="str">
        <f ca="1">IF(AND('Mapa final'!$P$17="Muy Baja",'Mapa final'!$T$17="Mayor"),CONCATENATE("R",'Mapa final'!$A$17),"")</f>
        <v>R3</v>
      </c>
      <c r="AG38" s="395"/>
      <c r="AH38" s="415" t="str">
        <f ca="1">IF(AND('Mapa final'!$P$13="Muy Baja",'Mapa final'!$T$13="Catastrófico"),CONCATENATE("R",'Mapa final'!$A$13),"")</f>
        <v/>
      </c>
      <c r="AI38" s="393"/>
      <c r="AJ38" s="399" t="str">
        <f ca="1">IF(AND('Mapa final'!$P$15="Muy Baja",'Mapa final'!$T$15="Catastrófico"),CONCATENATE("R",'Mapa final'!$A$15),"")</f>
        <v/>
      </c>
      <c r="AK38" s="393"/>
      <c r="AL38" s="399" t="str">
        <f ca="1">IF(AND('Mapa final'!$P$17="Muy Baja",'Mapa final'!$T$17="Catastrófico"),CONCATENATE("R",'Mapa final'!$A$17),"")</f>
        <v/>
      </c>
      <c r="AM38" s="395"/>
      <c r="AN38" s="1"/>
      <c r="AO38" s="1"/>
      <c r="AP38" s="1"/>
      <c r="AQ38" s="1"/>
      <c r="AR38" s="1"/>
      <c r="AS38" s="1"/>
      <c r="AT38" s="1"/>
      <c r="AU38" s="1"/>
      <c r="AV38" s="1"/>
      <c r="AW38" s="1"/>
      <c r="AX38" s="1"/>
      <c r="AY38" s="1"/>
      <c r="AZ38" s="1"/>
      <c r="BA38" s="1"/>
      <c r="BB38" s="1"/>
      <c r="BC38" s="1"/>
      <c r="BD38" s="1"/>
      <c r="BE38" s="1"/>
      <c r="BF38" s="1"/>
      <c r="BG38" s="1"/>
      <c r="BH38" s="1"/>
      <c r="BI38" s="1"/>
    </row>
    <row r="39" spans="1:61" ht="15.75" customHeight="1" x14ac:dyDescent="0.25">
      <c r="A39" s="1"/>
      <c r="B39" s="420"/>
      <c r="C39" s="259"/>
      <c r="D39" s="260"/>
      <c r="E39" s="271"/>
      <c r="F39" s="259"/>
      <c r="G39" s="259"/>
      <c r="H39" s="259"/>
      <c r="I39" s="260"/>
      <c r="J39" s="397"/>
      <c r="K39" s="394"/>
      <c r="L39" s="390"/>
      <c r="M39" s="394"/>
      <c r="N39" s="390"/>
      <c r="O39" s="391"/>
      <c r="P39" s="397"/>
      <c r="Q39" s="394"/>
      <c r="R39" s="390"/>
      <c r="S39" s="394"/>
      <c r="T39" s="390"/>
      <c r="U39" s="391"/>
      <c r="V39" s="397"/>
      <c r="W39" s="394"/>
      <c r="X39" s="390"/>
      <c r="Y39" s="394"/>
      <c r="Z39" s="390"/>
      <c r="AA39" s="391"/>
      <c r="AB39" s="397"/>
      <c r="AC39" s="394"/>
      <c r="AD39" s="390"/>
      <c r="AE39" s="394"/>
      <c r="AF39" s="390"/>
      <c r="AG39" s="391"/>
      <c r="AH39" s="397"/>
      <c r="AI39" s="394"/>
      <c r="AJ39" s="390"/>
      <c r="AK39" s="394"/>
      <c r="AL39" s="390"/>
      <c r="AM39" s="391"/>
      <c r="AN39" s="1"/>
      <c r="AO39" s="1"/>
      <c r="AP39" s="1"/>
      <c r="AQ39" s="1"/>
      <c r="AR39" s="1"/>
      <c r="AS39" s="1"/>
      <c r="AT39" s="1"/>
      <c r="AU39" s="1"/>
      <c r="AV39" s="1"/>
      <c r="AW39" s="1"/>
      <c r="AX39" s="1"/>
      <c r="AY39" s="1"/>
      <c r="AZ39" s="1"/>
      <c r="BA39" s="1"/>
      <c r="BB39" s="1"/>
      <c r="BC39" s="1"/>
      <c r="BD39" s="1"/>
      <c r="BE39" s="1"/>
      <c r="BF39" s="1"/>
      <c r="BG39" s="1"/>
      <c r="BH39" s="1"/>
      <c r="BI39" s="1"/>
    </row>
    <row r="40" spans="1:61" ht="15.75" customHeight="1" x14ac:dyDescent="0.25">
      <c r="A40" s="1"/>
      <c r="B40" s="420"/>
      <c r="C40" s="259"/>
      <c r="D40" s="260"/>
      <c r="E40" s="271"/>
      <c r="F40" s="259"/>
      <c r="G40" s="259"/>
      <c r="H40" s="259"/>
      <c r="I40" s="260"/>
      <c r="J40" s="416" t="str">
        <f ca="1">IF(AND('Mapa final'!$P$20="Muy Baja",'Mapa final'!$T$20="Leve"),CONCATENATE("R",'Mapa final'!$A$20),"")</f>
        <v/>
      </c>
      <c r="K40" s="401"/>
      <c r="L40" s="400" t="str">
        <f ca="1">IF(AND('Mapa final'!$P$22="Muy Baja",'Mapa final'!$T$22="Leve"),CONCATENATE("R",'Mapa final'!$A$22),"")</f>
        <v/>
      </c>
      <c r="M40" s="401"/>
      <c r="N40" s="400" t="str">
        <f ca="1">IF(AND('Mapa final'!$P$25="Muy Baja",'Mapa final'!$T$25="Leve"),CONCATENATE("R",'Mapa final'!$A$25),"")</f>
        <v/>
      </c>
      <c r="O40" s="389"/>
      <c r="P40" s="416" t="str">
        <f ca="1">IF(AND('Mapa final'!$P$20="Muy Baja",'Mapa final'!$T$20="Menor"),CONCATENATE("R",'Mapa final'!$A$20),"")</f>
        <v/>
      </c>
      <c r="Q40" s="401"/>
      <c r="R40" s="400" t="str">
        <f ca="1">IF(AND('Mapa final'!$P$22="Muy Baja",'Mapa final'!$T$22="Menor"),CONCATENATE("R",'Mapa final'!$A$22),"")</f>
        <v/>
      </c>
      <c r="S40" s="401"/>
      <c r="T40" s="400" t="str">
        <f ca="1">IF(AND('Mapa final'!$P$25="Muy Baja",'Mapa final'!$T$25="Menor"),CONCATENATE("R",'Mapa final'!$A$25),"")</f>
        <v/>
      </c>
      <c r="U40" s="389"/>
      <c r="V40" s="402" t="str">
        <f ca="1">IF(AND('Mapa final'!$P$20="Muy Baja",'Mapa final'!$T$20="Moderado"),CONCATENATE("R",'Mapa final'!$A$20),"")</f>
        <v/>
      </c>
      <c r="W40" s="401"/>
      <c r="X40" s="388" t="str">
        <f ca="1">IF(AND('Mapa final'!$P$22="Muy Baja",'Mapa final'!$T$22="Moderado"),CONCATENATE("R",'Mapa final'!$A$22),"")</f>
        <v/>
      </c>
      <c r="Y40" s="401"/>
      <c r="Z40" s="388" t="str">
        <f ca="1">IF(AND('Mapa final'!$P$25="Muy Baja",'Mapa final'!$T$25="Moderado"),CONCATENATE("R",'Mapa final'!$A$25),"")</f>
        <v/>
      </c>
      <c r="AA40" s="389"/>
      <c r="AB40" s="403" t="str">
        <f ca="1">IF(AND('Mapa final'!$P$20="Muy Baja",'Mapa final'!$T$20="Mayor"),CONCATENATE("R",'Mapa final'!$A$20),"")</f>
        <v/>
      </c>
      <c r="AC40" s="401"/>
      <c r="AD40" s="404" t="str">
        <f ca="1">IF(AND('Mapa final'!$P$22="Muy Baja",'Mapa final'!$T$22="Mayor"),CONCATENATE("R",'Mapa final'!$A$22),"")</f>
        <v>R5</v>
      </c>
      <c r="AE40" s="401"/>
      <c r="AF40" s="404" t="str">
        <f ca="1">IF(AND('Mapa final'!$P$25="Muy Baja",'Mapa final'!$T$25="Mayor"),CONCATENATE("R",'Mapa final'!$A$25),"")</f>
        <v/>
      </c>
      <c r="AG40" s="389"/>
      <c r="AH40" s="405" t="str">
        <f ca="1">IF(AND('Mapa final'!$P$20="Muy Baja",'Mapa final'!$T$20="Catastrófico"),CONCATENATE("R",'Mapa final'!$A$20),"")</f>
        <v/>
      </c>
      <c r="AI40" s="401"/>
      <c r="AJ40" s="406" t="str">
        <f ca="1">IF(AND('Mapa final'!$P$22="Muy Baja",'Mapa final'!$T$22="Catastrófico"),CONCATENATE("R",'Mapa final'!$A$22),"")</f>
        <v/>
      </c>
      <c r="AK40" s="401"/>
      <c r="AL40" s="406" t="str">
        <f ca="1">IF(AND('Mapa final'!$P$25="Muy Baja",'Mapa final'!$T$25="Catastrófico"),CONCATENATE("R",'Mapa final'!$A$25),"")</f>
        <v/>
      </c>
      <c r="AM40" s="389"/>
      <c r="AN40" s="1"/>
      <c r="AO40" s="1"/>
      <c r="AP40" s="1"/>
      <c r="AQ40" s="1"/>
      <c r="AR40" s="1"/>
      <c r="AS40" s="1"/>
      <c r="AT40" s="1"/>
      <c r="AU40" s="1"/>
      <c r="AV40" s="1"/>
      <c r="AW40" s="1"/>
      <c r="AX40" s="1"/>
      <c r="AY40" s="1"/>
      <c r="AZ40" s="1"/>
      <c r="BA40" s="1"/>
      <c r="BB40" s="1"/>
      <c r="BC40" s="1"/>
      <c r="BD40" s="1"/>
      <c r="BE40" s="1"/>
      <c r="BF40" s="1"/>
      <c r="BG40" s="1"/>
      <c r="BH40" s="1"/>
      <c r="BI40" s="1"/>
    </row>
    <row r="41" spans="1:61" ht="15.75" customHeight="1" x14ac:dyDescent="0.25">
      <c r="A41" s="1"/>
      <c r="B41" s="420"/>
      <c r="C41" s="259"/>
      <c r="D41" s="260"/>
      <c r="E41" s="271"/>
      <c r="F41" s="259"/>
      <c r="G41" s="259"/>
      <c r="H41" s="259"/>
      <c r="I41" s="260"/>
      <c r="J41" s="397"/>
      <c r="K41" s="394"/>
      <c r="L41" s="390"/>
      <c r="M41" s="394"/>
      <c r="N41" s="390"/>
      <c r="O41" s="391"/>
      <c r="P41" s="397"/>
      <c r="Q41" s="394"/>
      <c r="R41" s="390"/>
      <c r="S41" s="394"/>
      <c r="T41" s="390"/>
      <c r="U41" s="391"/>
      <c r="V41" s="397"/>
      <c r="W41" s="394"/>
      <c r="X41" s="390"/>
      <c r="Y41" s="394"/>
      <c r="Z41" s="390"/>
      <c r="AA41" s="391"/>
      <c r="AB41" s="397"/>
      <c r="AC41" s="394"/>
      <c r="AD41" s="390"/>
      <c r="AE41" s="394"/>
      <c r="AF41" s="390"/>
      <c r="AG41" s="391"/>
      <c r="AH41" s="397"/>
      <c r="AI41" s="394"/>
      <c r="AJ41" s="390"/>
      <c r="AK41" s="394"/>
      <c r="AL41" s="390"/>
      <c r="AM41" s="391"/>
      <c r="AN41" s="1"/>
      <c r="AO41" s="1"/>
      <c r="AP41" s="1"/>
      <c r="AQ41" s="1"/>
      <c r="AR41" s="1"/>
      <c r="AS41" s="1"/>
      <c r="AT41" s="1"/>
      <c r="AU41" s="1"/>
      <c r="AV41" s="1"/>
      <c r="AW41" s="1"/>
      <c r="AX41" s="1"/>
      <c r="AY41" s="1"/>
      <c r="AZ41" s="1"/>
      <c r="BA41" s="1"/>
      <c r="BB41" s="1"/>
      <c r="BC41" s="1"/>
      <c r="BD41" s="1"/>
      <c r="BE41" s="1"/>
      <c r="BF41" s="1"/>
      <c r="BG41" s="1"/>
      <c r="BH41" s="1"/>
      <c r="BI41" s="1"/>
    </row>
    <row r="42" spans="1:61" ht="15.75" customHeight="1" x14ac:dyDescent="0.25">
      <c r="A42" s="1"/>
      <c r="B42" s="420"/>
      <c r="C42" s="259"/>
      <c r="D42" s="260"/>
      <c r="E42" s="271"/>
      <c r="F42" s="259"/>
      <c r="G42" s="259"/>
      <c r="H42" s="259"/>
      <c r="I42" s="260"/>
      <c r="J42" s="416" t="str">
        <f ca="1">IF(AND('Mapa final'!$P$27="Muy Baja",'Mapa final'!$T$27="Leve"),CONCATENATE("R",'Mapa final'!$A$27),"")</f>
        <v/>
      </c>
      <c r="K42" s="401"/>
      <c r="L42" s="400" t="str">
        <f ca="1">IF(AND('Mapa final'!$P$29="Muy Baja",'Mapa final'!$T$29="Leve"),CONCATENATE("R",'Mapa final'!$A$29),"")</f>
        <v/>
      </c>
      <c r="M42" s="401"/>
      <c r="N42" s="400" t="str">
        <f ca="1">IF(AND('Mapa final'!$P$33="Muy Baja",'Mapa final'!$T$33="Leve"),CONCATENATE("R",'Mapa final'!$A$33),"")</f>
        <v/>
      </c>
      <c r="O42" s="389"/>
      <c r="P42" s="416" t="str">
        <f ca="1">IF(AND('Mapa final'!$P$27="Muy Baja",'Mapa final'!$T$27="Menor"),CONCATENATE("R",'Mapa final'!$A$27),"")</f>
        <v/>
      </c>
      <c r="Q42" s="401"/>
      <c r="R42" s="400" t="str">
        <f ca="1">IF(AND('Mapa final'!$P$29="Muy Baja",'Mapa final'!$T$29="Menor"),CONCATENATE("R",'Mapa final'!$A$29),"")</f>
        <v/>
      </c>
      <c r="S42" s="401"/>
      <c r="T42" s="400" t="str">
        <f ca="1">IF(AND('Mapa final'!$P$33="Muy Baja",'Mapa final'!$T$33="Menor"),CONCATENATE("R",'Mapa final'!$A$33),"")</f>
        <v/>
      </c>
      <c r="U42" s="389"/>
      <c r="V42" s="402" t="str">
        <f ca="1">IF(AND('Mapa final'!$P$27="Muy Baja",'Mapa final'!$T$27="Moderado"),CONCATENATE("R",'Mapa final'!$A$27),"")</f>
        <v/>
      </c>
      <c r="W42" s="401"/>
      <c r="X42" s="388" t="str">
        <f ca="1">IF(AND('Mapa final'!$P$29="Muy Baja",'Mapa final'!$T$29="Moderado"),CONCATENATE("R",'Mapa final'!$A$29),"")</f>
        <v/>
      </c>
      <c r="Y42" s="401"/>
      <c r="Z42" s="388" t="str">
        <f ca="1">IF(AND('Mapa final'!$P$33="Muy Baja",'Mapa final'!$T$33="Moderado"),CONCATENATE("R",'Mapa final'!$A$33),"")</f>
        <v/>
      </c>
      <c r="AA42" s="389"/>
      <c r="AB42" s="403" t="str">
        <f ca="1">IF(AND('Mapa final'!$P$27="Muy Baja",'Mapa final'!$T$27="Mayor"),CONCATENATE("R",'Mapa final'!$A$27),"")</f>
        <v/>
      </c>
      <c r="AC42" s="401"/>
      <c r="AD42" s="404" t="str">
        <f ca="1">IF(AND('Mapa final'!$P$29="Muy Baja",'Mapa final'!$T$29="Mayor"),CONCATENATE("R",'Mapa final'!$A$29),"")</f>
        <v/>
      </c>
      <c r="AE42" s="401"/>
      <c r="AF42" s="404" t="str">
        <f ca="1">IF(AND('Mapa final'!$P$33="Muy Baja",'Mapa final'!$T$33="Mayor"),CONCATENATE("R",'Mapa final'!$A$33),"")</f>
        <v/>
      </c>
      <c r="AG42" s="389"/>
      <c r="AH42" s="405" t="str">
        <f ca="1">IF(AND('Mapa final'!$P$27="Muy Baja",'Mapa final'!$T$27="Catastrófico"),CONCATENATE("R",'Mapa final'!$A$27),"")</f>
        <v/>
      </c>
      <c r="AI42" s="401"/>
      <c r="AJ42" s="406" t="str">
        <f ca="1">IF(AND('Mapa final'!$P$29="Muy Baja",'Mapa final'!$T$29="Catastrófico"),CONCATENATE("R",'Mapa final'!$A$29),"")</f>
        <v/>
      </c>
      <c r="AK42" s="401"/>
      <c r="AL42" s="406" t="str">
        <f ca="1">IF(AND('Mapa final'!$P$33="Muy Baja",'Mapa final'!$T$33="Catastrófico"),CONCATENATE("R",'Mapa final'!$A$33),"")</f>
        <v/>
      </c>
      <c r="AM42" s="389"/>
      <c r="AN42" s="1"/>
      <c r="AO42" s="1"/>
      <c r="AP42" s="1"/>
      <c r="AQ42" s="1"/>
      <c r="AR42" s="1"/>
      <c r="AS42" s="1"/>
      <c r="AT42" s="1"/>
      <c r="AU42" s="1"/>
      <c r="AV42" s="1"/>
      <c r="AW42" s="1"/>
      <c r="AX42" s="1"/>
      <c r="AY42" s="1"/>
      <c r="AZ42" s="1"/>
      <c r="BA42" s="1"/>
      <c r="BB42" s="1"/>
      <c r="BC42" s="1"/>
      <c r="BD42" s="1"/>
      <c r="BE42" s="1"/>
      <c r="BF42" s="1"/>
      <c r="BG42" s="1"/>
      <c r="BH42" s="1"/>
      <c r="BI42" s="1"/>
    </row>
    <row r="43" spans="1:61" ht="15.75" customHeight="1" x14ac:dyDescent="0.25">
      <c r="A43" s="1"/>
      <c r="B43" s="420"/>
      <c r="C43" s="259"/>
      <c r="D43" s="260"/>
      <c r="E43" s="271"/>
      <c r="F43" s="259"/>
      <c r="G43" s="259"/>
      <c r="H43" s="259"/>
      <c r="I43" s="260"/>
      <c r="J43" s="397"/>
      <c r="K43" s="394"/>
      <c r="L43" s="390"/>
      <c r="M43" s="394"/>
      <c r="N43" s="390"/>
      <c r="O43" s="391"/>
      <c r="P43" s="397"/>
      <c r="Q43" s="394"/>
      <c r="R43" s="390"/>
      <c r="S43" s="394"/>
      <c r="T43" s="390"/>
      <c r="U43" s="391"/>
      <c r="V43" s="397"/>
      <c r="W43" s="394"/>
      <c r="X43" s="390"/>
      <c r="Y43" s="394"/>
      <c r="Z43" s="390"/>
      <c r="AA43" s="391"/>
      <c r="AB43" s="397"/>
      <c r="AC43" s="394"/>
      <c r="AD43" s="390"/>
      <c r="AE43" s="394"/>
      <c r="AF43" s="390"/>
      <c r="AG43" s="391"/>
      <c r="AH43" s="397"/>
      <c r="AI43" s="394"/>
      <c r="AJ43" s="390"/>
      <c r="AK43" s="394"/>
      <c r="AL43" s="390"/>
      <c r="AM43" s="391"/>
      <c r="AN43" s="1"/>
      <c r="AO43" s="1"/>
      <c r="AP43" s="1"/>
      <c r="AQ43" s="1"/>
      <c r="AR43" s="1"/>
      <c r="AS43" s="1"/>
      <c r="AT43" s="1"/>
      <c r="AU43" s="1"/>
      <c r="AV43" s="1"/>
      <c r="AW43" s="1"/>
      <c r="AX43" s="1"/>
      <c r="AY43" s="1"/>
      <c r="AZ43" s="1"/>
      <c r="BA43" s="1"/>
      <c r="BB43" s="1"/>
      <c r="BC43" s="1"/>
      <c r="BD43" s="1"/>
      <c r="BE43" s="1"/>
      <c r="BF43" s="1"/>
      <c r="BG43" s="1"/>
      <c r="BH43" s="1"/>
      <c r="BI43" s="1"/>
    </row>
    <row r="44" spans="1:61" ht="15.75" customHeight="1" x14ac:dyDescent="0.25">
      <c r="A44" s="1"/>
      <c r="B44" s="420"/>
      <c r="C44" s="259"/>
      <c r="D44" s="260"/>
      <c r="E44" s="271"/>
      <c r="F44" s="259"/>
      <c r="G44" s="259"/>
      <c r="H44" s="259"/>
      <c r="I44" s="260"/>
      <c r="J44" s="416" t="str">
        <f ca="1">IF(AND('Mapa final'!$P$38="Muy Baja",'Mapa final'!$T$38="Leve"),CONCATENATE("R",'Mapa final'!$A$38),"")</f>
        <v/>
      </c>
      <c r="K44" s="401"/>
      <c r="L44" s="400" t="str">
        <f>IF(AND('Mapa final'!$BJ$255="Muy Baja",'Mapa final'!$BN$255="Leve"),CONCATENATE("R",'Mapa final'!$AU$255),"")</f>
        <v/>
      </c>
      <c r="M44" s="401"/>
      <c r="N44" s="400" t="str">
        <f ca="1">IF(AND('Mapa final'!$P$237="Muy Baja",'Mapa final'!$T$237="Leve"),CONCATENATE("R",'Mapa final'!$A$237),"")</f>
        <v/>
      </c>
      <c r="O44" s="389"/>
      <c r="P44" s="416" t="str">
        <f ca="1">IF(AND('Mapa final'!$P$38="Muy Baja",'Mapa final'!$T$38="Menor"),CONCATENATE("R",'Mapa final'!$A$38),"")</f>
        <v/>
      </c>
      <c r="Q44" s="401"/>
      <c r="R44" s="400" t="str">
        <f>IF(AND('Mapa final'!$BJ$255="Muy Baja",'Mapa final'!$BN$255="Menor"),CONCATENATE("R",'Mapa final'!$AU$255),"")</f>
        <v/>
      </c>
      <c r="S44" s="401"/>
      <c r="T44" s="400" t="str">
        <f ca="1">IF(AND('Mapa final'!$P$237="Muy Baja",'Mapa final'!$T$237="Menor"),CONCATENATE("R",'Mapa final'!$A$237),"")</f>
        <v/>
      </c>
      <c r="U44" s="389"/>
      <c r="V44" s="402" t="str">
        <f ca="1">IF(AND('Mapa final'!$P$38="Muy Baja",'Mapa final'!$T$38="Moderado"),CONCATENATE("R",'Mapa final'!$A$38),"")</f>
        <v/>
      </c>
      <c r="W44" s="401"/>
      <c r="X44" s="388" t="str">
        <f>IF(AND('Mapa final'!$BJ$255="Muy Baja",'Mapa final'!$BN$255="Moderado"),CONCATENATE("R",'Mapa final'!$AU$255),"")</f>
        <v/>
      </c>
      <c r="Y44" s="401"/>
      <c r="Z44" s="388" t="str">
        <f ca="1">IF(AND('Mapa final'!$P$237="Muy Baja",'Mapa final'!$T$237="Moderado"),CONCATENATE("R",'Mapa final'!$A$237),"")</f>
        <v>R91</v>
      </c>
      <c r="AA44" s="389"/>
      <c r="AB44" s="403" t="str">
        <f ca="1">IF(AND('Mapa final'!$P$38="Muy Baja",'Mapa final'!$T$38="Mayor"),CONCATENATE("R",'Mapa final'!$A$38),"")</f>
        <v/>
      </c>
      <c r="AC44" s="401"/>
      <c r="AD44" s="404" t="str">
        <f>IF(AND('Mapa final'!$BJ$255="Muy Baja",'Mapa final'!$BN$255="Mayor"),CONCATENATE("R",'Mapa final'!$AU$255),"")</f>
        <v/>
      </c>
      <c r="AE44" s="401"/>
      <c r="AF44" s="404" t="str">
        <f ca="1">IF(AND('Mapa final'!$P$237="Muy Baja",'Mapa final'!$T$237="Mayor"),CONCATENATE("R",'Mapa final'!$A$237),"")</f>
        <v/>
      </c>
      <c r="AG44" s="389"/>
      <c r="AH44" s="405" t="str">
        <f ca="1">IF(AND('Mapa final'!$P$38="Muy Baja",'Mapa final'!$T$38="Catastrófico"),CONCATENATE("R",'Mapa final'!$A$38),"")</f>
        <v/>
      </c>
      <c r="AI44" s="401"/>
      <c r="AJ44" s="406" t="str">
        <f>IF(AND('Mapa final'!$BJ$255="Muy Baja",'Mapa final'!$BN$255="Catastrófico"),CONCATENATE("R",'Mapa final'!$AU$255),"")</f>
        <v/>
      </c>
      <c r="AK44" s="401"/>
      <c r="AL44" s="406" t="str">
        <f ca="1">IF(AND('Mapa final'!$P$237="Muy Baja",'Mapa final'!$T$237="Catastrófico"),CONCATENATE("R",'Mapa final'!$A$237),"")</f>
        <v/>
      </c>
      <c r="AM44" s="389"/>
      <c r="AN44" s="1"/>
      <c r="AO44" s="1"/>
      <c r="AP44" s="1"/>
      <c r="AQ44" s="1"/>
      <c r="AR44" s="1"/>
      <c r="AS44" s="1"/>
      <c r="AT44" s="1"/>
      <c r="AU44" s="1"/>
      <c r="AV44" s="1"/>
      <c r="AW44" s="1"/>
      <c r="AX44" s="1"/>
      <c r="AY44" s="1"/>
      <c r="AZ44" s="1"/>
      <c r="BA44" s="1"/>
      <c r="BB44" s="1"/>
      <c r="BC44" s="1"/>
      <c r="BD44" s="1"/>
      <c r="BE44" s="1"/>
      <c r="BF44" s="1"/>
      <c r="BG44" s="1"/>
      <c r="BH44" s="1"/>
      <c r="BI44" s="1"/>
    </row>
    <row r="45" spans="1:61" ht="15.75" customHeight="1" x14ac:dyDescent="0.25">
      <c r="A45" s="1"/>
      <c r="B45" s="390"/>
      <c r="C45" s="422"/>
      <c r="D45" s="391"/>
      <c r="E45" s="410"/>
      <c r="F45" s="411"/>
      <c r="G45" s="411"/>
      <c r="H45" s="411"/>
      <c r="I45" s="414"/>
      <c r="J45" s="410"/>
      <c r="K45" s="412"/>
      <c r="L45" s="413"/>
      <c r="M45" s="412"/>
      <c r="N45" s="413"/>
      <c r="O45" s="414"/>
      <c r="P45" s="410"/>
      <c r="Q45" s="412"/>
      <c r="R45" s="413"/>
      <c r="S45" s="412"/>
      <c r="T45" s="413"/>
      <c r="U45" s="414"/>
      <c r="V45" s="410"/>
      <c r="W45" s="412"/>
      <c r="X45" s="413"/>
      <c r="Y45" s="412"/>
      <c r="Z45" s="413"/>
      <c r="AA45" s="414"/>
      <c r="AB45" s="410"/>
      <c r="AC45" s="412"/>
      <c r="AD45" s="413"/>
      <c r="AE45" s="412"/>
      <c r="AF45" s="413"/>
      <c r="AG45" s="414"/>
      <c r="AH45" s="410"/>
      <c r="AI45" s="412"/>
      <c r="AJ45" s="413"/>
      <c r="AK45" s="412"/>
      <c r="AL45" s="413"/>
      <c r="AM45" s="414"/>
      <c r="AN45" s="1"/>
      <c r="AO45" s="1"/>
      <c r="AP45" s="1"/>
      <c r="AQ45" s="1"/>
      <c r="AR45" s="1"/>
      <c r="AS45" s="1"/>
      <c r="AT45" s="1"/>
      <c r="AU45" s="1"/>
      <c r="AV45" s="1"/>
      <c r="AW45" s="1"/>
      <c r="AX45" s="1"/>
      <c r="AY45" s="1"/>
      <c r="AZ45" s="1"/>
      <c r="BA45" s="1"/>
      <c r="BB45" s="1"/>
      <c r="BC45" s="1"/>
      <c r="BD45" s="1"/>
      <c r="BE45" s="1"/>
      <c r="BF45" s="1"/>
      <c r="BG45" s="1"/>
      <c r="BH45" s="1"/>
      <c r="BI45" s="1"/>
    </row>
    <row r="46" spans="1:61" ht="15.75" customHeight="1" x14ac:dyDescent="0.25">
      <c r="A46" s="1"/>
      <c r="B46" s="1"/>
      <c r="C46" s="1"/>
      <c r="D46" s="1"/>
      <c r="E46" s="1"/>
      <c r="F46" s="1"/>
      <c r="G46" s="1"/>
      <c r="H46" s="1"/>
      <c r="I46" s="1"/>
      <c r="J46" s="408" t="s">
        <v>147</v>
      </c>
      <c r="K46" s="409"/>
      <c r="L46" s="409"/>
      <c r="M46" s="409"/>
      <c r="N46" s="409"/>
      <c r="O46" s="395"/>
      <c r="P46" s="408" t="s">
        <v>148</v>
      </c>
      <c r="Q46" s="409"/>
      <c r="R46" s="409"/>
      <c r="S46" s="409"/>
      <c r="T46" s="409"/>
      <c r="U46" s="395"/>
      <c r="V46" s="408" t="s">
        <v>149</v>
      </c>
      <c r="W46" s="409"/>
      <c r="X46" s="409"/>
      <c r="Y46" s="409"/>
      <c r="Z46" s="409"/>
      <c r="AA46" s="395"/>
      <c r="AB46" s="408" t="s">
        <v>150</v>
      </c>
      <c r="AC46" s="409"/>
      <c r="AD46" s="409"/>
      <c r="AE46" s="409"/>
      <c r="AF46" s="409"/>
      <c r="AG46" s="395"/>
      <c r="AH46" s="408" t="s">
        <v>151</v>
      </c>
      <c r="AI46" s="409"/>
      <c r="AJ46" s="409"/>
      <c r="AK46" s="409"/>
      <c r="AL46" s="409"/>
      <c r="AM46" s="395"/>
      <c r="AN46" s="1"/>
      <c r="AO46" s="1"/>
      <c r="AP46" s="1"/>
      <c r="AQ46" s="1"/>
      <c r="AR46" s="1"/>
      <c r="AS46" s="1"/>
      <c r="AT46" s="1"/>
      <c r="AU46" s="1"/>
      <c r="AV46" s="1"/>
      <c r="AW46" s="1"/>
      <c r="AX46" s="1"/>
      <c r="AY46" s="1"/>
      <c r="AZ46" s="1"/>
      <c r="BA46" s="1"/>
      <c r="BB46" s="1"/>
      <c r="BC46" s="1"/>
      <c r="BD46" s="1"/>
      <c r="BE46" s="1"/>
      <c r="BF46" s="1"/>
      <c r="BG46" s="1"/>
      <c r="BH46" s="1"/>
      <c r="BI46" s="1"/>
    </row>
    <row r="47" spans="1:61" ht="15.75" customHeight="1" x14ac:dyDescent="0.25">
      <c r="A47" s="1"/>
      <c r="B47" s="1"/>
      <c r="C47" s="1"/>
      <c r="D47" s="1"/>
      <c r="E47" s="1"/>
      <c r="F47" s="1"/>
      <c r="G47" s="1"/>
      <c r="H47" s="1"/>
      <c r="I47" s="1"/>
      <c r="J47" s="271"/>
      <c r="K47" s="259"/>
      <c r="L47" s="259"/>
      <c r="M47" s="259"/>
      <c r="N47" s="259"/>
      <c r="O47" s="260"/>
      <c r="P47" s="271"/>
      <c r="Q47" s="259"/>
      <c r="R47" s="259"/>
      <c r="S47" s="259"/>
      <c r="T47" s="259"/>
      <c r="U47" s="260"/>
      <c r="V47" s="271"/>
      <c r="W47" s="259"/>
      <c r="X47" s="259"/>
      <c r="Y47" s="259"/>
      <c r="Z47" s="259"/>
      <c r="AA47" s="260"/>
      <c r="AB47" s="271"/>
      <c r="AC47" s="259"/>
      <c r="AD47" s="259"/>
      <c r="AE47" s="259"/>
      <c r="AF47" s="259"/>
      <c r="AG47" s="260"/>
      <c r="AH47" s="271"/>
      <c r="AI47" s="259"/>
      <c r="AJ47" s="259"/>
      <c r="AK47" s="259"/>
      <c r="AL47" s="259"/>
      <c r="AM47" s="260"/>
      <c r="AN47" s="1"/>
      <c r="AO47" s="1"/>
      <c r="AP47" s="1"/>
      <c r="AQ47" s="1"/>
      <c r="AR47" s="1"/>
      <c r="AS47" s="1"/>
      <c r="AT47" s="1"/>
      <c r="AU47" s="1"/>
      <c r="AV47" s="1"/>
      <c r="AW47" s="1"/>
      <c r="AX47" s="1"/>
      <c r="AY47" s="1"/>
      <c r="AZ47" s="1"/>
      <c r="BA47" s="1"/>
      <c r="BB47" s="1"/>
      <c r="BC47" s="1"/>
      <c r="BD47" s="1"/>
      <c r="BE47" s="1"/>
      <c r="BF47" s="1"/>
      <c r="BG47" s="1"/>
      <c r="BH47" s="1"/>
      <c r="BI47" s="1"/>
    </row>
    <row r="48" spans="1:61" ht="15.75" customHeight="1" x14ac:dyDescent="0.25">
      <c r="A48" s="1"/>
      <c r="B48" s="1"/>
      <c r="C48" s="1"/>
      <c r="D48" s="1"/>
      <c r="E48" s="1"/>
      <c r="F48" s="1"/>
      <c r="G48" s="1"/>
      <c r="H48" s="1"/>
      <c r="I48" s="1"/>
      <c r="J48" s="271"/>
      <c r="K48" s="259"/>
      <c r="L48" s="259"/>
      <c r="M48" s="259"/>
      <c r="N48" s="259"/>
      <c r="O48" s="260"/>
      <c r="P48" s="271"/>
      <c r="Q48" s="259"/>
      <c r="R48" s="259"/>
      <c r="S48" s="259"/>
      <c r="T48" s="259"/>
      <c r="U48" s="260"/>
      <c r="V48" s="271"/>
      <c r="W48" s="259"/>
      <c r="X48" s="259"/>
      <c r="Y48" s="259"/>
      <c r="Z48" s="259"/>
      <c r="AA48" s="260"/>
      <c r="AB48" s="271"/>
      <c r="AC48" s="259"/>
      <c r="AD48" s="259"/>
      <c r="AE48" s="259"/>
      <c r="AF48" s="259"/>
      <c r="AG48" s="260"/>
      <c r="AH48" s="271"/>
      <c r="AI48" s="259"/>
      <c r="AJ48" s="259"/>
      <c r="AK48" s="259"/>
      <c r="AL48" s="259"/>
      <c r="AM48" s="260"/>
      <c r="AN48" s="1"/>
      <c r="AO48" s="1"/>
      <c r="AP48" s="1"/>
      <c r="AQ48" s="1"/>
      <c r="AR48" s="1"/>
      <c r="AS48" s="1"/>
      <c r="AT48" s="1"/>
      <c r="AU48" s="1"/>
      <c r="AV48" s="1"/>
      <c r="AW48" s="1"/>
      <c r="AX48" s="1"/>
      <c r="AY48" s="1"/>
      <c r="AZ48" s="1"/>
      <c r="BA48" s="1"/>
      <c r="BB48" s="1"/>
      <c r="BC48" s="1"/>
      <c r="BD48" s="1"/>
      <c r="BE48" s="1"/>
      <c r="BF48" s="1"/>
      <c r="BG48" s="1"/>
      <c r="BH48" s="1"/>
      <c r="BI48" s="1"/>
    </row>
    <row r="49" spans="1:61" ht="15.75" customHeight="1" x14ac:dyDescent="0.25">
      <c r="A49" s="1"/>
      <c r="B49" s="1"/>
      <c r="C49" s="1"/>
      <c r="D49" s="1"/>
      <c r="E49" s="1"/>
      <c r="F49" s="1"/>
      <c r="G49" s="1"/>
      <c r="H49" s="1"/>
      <c r="I49" s="1"/>
      <c r="J49" s="271"/>
      <c r="K49" s="259"/>
      <c r="L49" s="259"/>
      <c r="M49" s="259"/>
      <c r="N49" s="259"/>
      <c r="O49" s="260"/>
      <c r="P49" s="271"/>
      <c r="Q49" s="259"/>
      <c r="R49" s="259"/>
      <c r="S49" s="259"/>
      <c r="T49" s="259"/>
      <c r="U49" s="260"/>
      <c r="V49" s="271"/>
      <c r="W49" s="259"/>
      <c r="X49" s="259"/>
      <c r="Y49" s="259"/>
      <c r="Z49" s="259"/>
      <c r="AA49" s="260"/>
      <c r="AB49" s="271"/>
      <c r="AC49" s="259"/>
      <c r="AD49" s="259"/>
      <c r="AE49" s="259"/>
      <c r="AF49" s="259"/>
      <c r="AG49" s="260"/>
      <c r="AH49" s="271"/>
      <c r="AI49" s="259"/>
      <c r="AJ49" s="259"/>
      <c r="AK49" s="259"/>
      <c r="AL49" s="259"/>
      <c r="AM49" s="260"/>
      <c r="AN49" s="1"/>
      <c r="AO49" s="1"/>
      <c r="AP49" s="1"/>
      <c r="AQ49" s="1"/>
      <c r="AR49" s="1"/>
      <c r="AS49" s="1"/>
      <c r="AT49" s="1"/>
      <c r="AU49" s="1"/>
      <c r="AV49" s="1"/>
      <c r="AW49" s="1"/>
      <c r="AX49" s="1"/>
      <c r="AY49" s="1"/>
      <c r="AZ49" s="1"/>
      <c r="BA49" s="1"/>
      <c r="BB49" s="1"/>
      <c r="BC49" s="1"/>
      <c r="BD49" s="1"/>
      <c r="BE49" s="1"/>
      <c r="BF49" s="1"/>
      <c r="BG49" s="1"/>
      <c r="BH49" s="1"/>
      <c r="BI49" s="1"/>
    </row>
    <row r="50" spans="1:61" ht="15.75" customHeight="1" x14ac:dyDescent="0.25">
      <c r="A50" s="1"/>
      <c r="B50" s="1"/>
      <c r="C50" s="1"/>
      <c r="D50" s="1"/>
      <c r="E50" s="1"/>
      <c r="F50" s="1"/>
      <c r="G50" s="1"/>
      <c r="H50" s="1"/>
      <c r="I50" s="1"/>
      <c r="J50" s="271"/>
      <c r="K50" s="259"/>
      <c r="L50" s="259"/>
      <c r="M50" s="259"/>
      <c r="N50" s="259"/>
      <c r="O50" s="260"/>
      <c r="P50" s="271"/>
      <c r="Q50" s="259"/>
      <c r="R50" s="259"/>
      <c r="S50" s="259"/>
      <c r="T50" s="259"/>
      <c r="U50" s="260"/>
      <c r="V50" s="271"/>
      <c r="W50" s="259"/>
      <c r="X50" s="259"/>
      <c r="Y50" s="259"/>
      <c r="Z50" s="259"/>
      <c r="AA50" s="260"/>
      <c r="AB50" s="271"/>
      <c r="AC50" s="259"/>
      <c r="AD50" s="259"/>
      <c r="AE50" s="259"/>
      <c r="AF50" s="259"/>
      <c r="AG50" s="260"/>
      <c r="AH50" s="271"/>
      <c r="AI50" s="259"/>
      <c r="AJ50" s="259"/>
      <c r="AK50" s="259"/>
      <c r="AL50" s="259"/>
      <c r="AM50" s="260"/>
      <c r="AN50" s="1"/>
      <c r="AO50" s="1"/>
      <c r="AP50" s="1"/>
      <c r="AQ50" s="1"/>
      <c r="AR50" s="1"/>
      <c r="AS50" s="1"/>
      <c r="AT50" s="1"/>
      <c r="AU50" s="1"/>
      <c r="AV50" s="1"/>
      <c r="AW50" s="1"/>
      <c r="AX50" s="1"/>
      <c r="AY50" s="1"/>
      <c r="AZ50" s="1"/>
      <c r="BA50" s="1"/>
      <c r="BB50" s="1"/>
      <c r="BC50" s="1"/>
      <c r="BD50" s="1"/>
      <c r="BE50" s="1"/>
      <c r="BF50" s="1"/>
      <c r="BG50" s="1"/>
      <c r="BH50" s="1"/>
      <c r="BI50" s="1"/>
    </row>
    <row r="51" spans="1:61" ht="15.75" customHeight="1" x14ac:dyDescent="0.25">
      <c r="A51" s="1"/>
      <c r="B51" s="1"/>
      <c r="C51" s="1"/>
      <c r="D51" s="1"/>
      <c r="E51" s="1"/>
      <c r="F51" s="1"/>
      <c r="G51" s="1"/>
      <c r="H51" s="1"/>
      <c r="I51" s="1"/>
      <c r="J51" s="410"/>
      <c r="K51" s="411"/>
      <c r="L51" s="411"/>
      <c r="M51" s="411"/>
      <c r="N51" s="411"/>
      <c r="O51" s="414"/>
      <c r="P51" s="410"/>
      <c r="Q51" s="411"/>
      <c r="R51" s="411"/>
      <c r="S51" s="411"/>
      <c r="T51" s="411"/>
      <c r="U51" s="414"/>
      <c r="V51" s="410"/>
      <c r="W51" s="411"/>
      <c r="X51" s="411"/>
      <c r="Y51" s="411"/>
      <c r="Z51" s="411"/>
      <c r="AA51" s="414"/>
      <c r="AB51" s="410"/>
      <c r="AC51" s="411"/>
      <c r="AD51" s="411"/>
      <c r="AE51" s="411"/>
      <c r="AF51" s="411"/>
      <c r="AG51" s="414"/>
      <c r="AH51" s="410"/>
      <c r="AI51" s="411"/>
      <c r="AJ51" s="411"/>
      <c r="AK51" s="411"/>
      <c r="AL51" s="411"/>
      <c r="AM51" s="414"/>
      <c r="AN51" s="1"/>
      <c r="AO51" s="1"/>
      <c r="AP51" s="1"/>
      <c r="AQ51" s="1"/>
      <c r="AR51" s="1"/>
      <c r="AS51" s="1"/>
      <c r="AT51" s="1"/>
      <c r="AU51" s="1"/>
      <c r="AV51" s="1"/>
      <c r="AW51" s="1"/>
      <c r="AX51" s="1"/>
      <c r="AY51" s="1"/>
      <c r="AZ51" s="1"/>
      <c r="BA51" s="1"/>
      <c r="BB51" s="1"/>
      <c r="BC51" s="1"/>
      <c r="BD51" s="1"/>
      <c r="BE51" s="1"/>
      <c r="BF51" s="1"/>
      <c r="BG51" s="1"/>
      <c r="BH51" s="1"/>
      <c r="BI51" s="1"/>
    </row>
    <row r="52" spans="1:61"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5" customHeight="1" x14ac:dyDescent="0.25">
      <c r="A53" s="1"/>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1"/>
      <c r="AV53" s="1"/>
      <c r="AW53" s="1"/>
      <c r="AX53" s="1"/>
      <c r="AY53" s="1"/>
      <c r="AZ53" s="1"/>
      <c r="BA53" s="1"/>
      <c r="BB53" s="1"/>
      <c r="BC53" s="1"/>
      <c r="BD53" s="1"/>
      <c r="BE53" s="1"/>
      <c r="BF53" s="1"/>
      <c r="BG53" s="1"/>
      <c r="BH53" s="1"/>
      <c r="BI53" s="1"/>
    </row>
    <row r="54" spans="1:61" ht="15" customHeight="1" x14ac:dyDescent="0.25">
      <c r="A54" s="1"/>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1"/>
      <c r="AV54" s="1"/>
      <c r="AW54" s="1"/>
      <c r="AX54" s="1"/>
      <c r="AY54" s="1"/>
      <c r="AZ54" s="1"/>
      <c r="BA54" s="1"/>
      <c r="BB54" s="1"/>
      <c r="BC54" s="1"/>
      <c r="BD54" s="1"/>
      <c r="BE54" s="1"/>
      <c r="BF54" s="1"/>
      <c r="BG54" s="1"/>
      <c r="BH54" s="1"/>
      <c r="BI54" s="1"/>
    </row>
    <row r="55" spans="1:61"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1"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1"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1"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61"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61"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61"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61"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row>
    <row r="69" spans="1:61"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row>
    <row r="70" spans="1:61"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row>
    <row r="71" spans="1:61"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row>
    <row r="72" spans="1:61"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row>
    <row r="73" spans="1:61"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row>
    <row r="74" spans="1:61"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row>
    <row r="75" spans="1:61"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row>
    <row r="76" spans="1:61"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row>
    <row r="77" spans="1:61"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row>
    <row r="78" spans="1:61"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row>
    <row r="79" spans="1:61"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row>
    <row r="80" spans="1:61"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row>
    <row r="81" spans="1:61"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row>
    <row r="82" spans="1:61"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row>
    <row r="83" spans="1:61"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row>
    <row r="84" spans="1:61"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row>
    <row r="85" spans="1:61"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row>
    <row r="86" spans="1:61"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row>
    <row r="87" spans="1:61"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row>
    <row r="88" spans="1:61"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row>
    <row r="89" spans="1:61"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row>
    <row r="90" spans="1:61"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row>
    <row r="91" spans="1:61"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row>
    <row r="92" spans="1:61"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row>
    <row r="93" spans="1:61"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row>
    <row r="94" spans="1:61"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row>
    <row r="95" spans="1:61"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row>
    <row r="96" spans="1:61"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row>
    <row r="97" spans="1:61"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row>
    <row r="98" spans="1:61"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row>
    <row r="99" spans="1:61"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row>
    <row r="100" spans="1:61"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row>
    <row r="101" spans="1:61"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row>
    <row r="102" spans="1:61"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row>
    <row r="103" spans="1:61"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row>
    <row r="104" spans="1:61"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row>
    <row r="105" spans="1:61"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row>
    <row r="106" spans="1:61"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row>
    <row r="107" spans="1:61"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row>
    <row r="108" spans="1:61"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row>
    <row r="109" spans="1:61"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row>
    <row r="110" spans="1:61"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row>
    <row r="111" spans="1:61"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row>
    <row r="112" spans="1:61"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row>
    <row r="113" spans="1:61"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row>
    <row r="114" spans="1:61"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row>
    <row r="115" spans="1:61"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row>
    <row r="116" spans="1:61"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row>
    <row r="117" spans="1:61"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row>
    <row r="118" spans="1:61"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row>
    <row r="119" spans="1:61"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row>
    <row r="120" spans="1:61"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row>
    <row r="121" spans="1:61"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row>
    <row r="122" spans="1:61" ht="15.75" customHeight="1"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row>
    <row r="123" spans="1:61" ht="15.75" customHeight="1"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row>
    <row r="124" spans="1:61" ht="15.75" customHeight="1"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row>
    <row r="125" spans="1:61" ht="15.75" customHeight="1"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row>
    <row r="126" spans="1:61" ht="15.75" customHeight="1"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row>
    <row r="127" spans="1:61" ht="15.75" customHeight="1"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row>
    <row r="128" spans="1:61" ht="15.75" customHeight="1"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row>
    <row r="129" spans="2:61" ht="15.75" customHeight="1"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row>
    <row r="130" spans="2:61" ht="15.75" customHeight="1"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row>
    <row r="131" spans="2:61" ht="15.75" customHeight="1"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row>
    <row r="132" spans="2:61" ht="15.75" customHeight="1"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row>
    <row r="133" spans="2:61" ht="15.75" customHeight="1"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row>
    <row r="134" spans="2:61" ht="15.75" customHeight="1"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row>
    <row r="135" spans="2:61" ht="15.75" customHeight="1"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row>
    <row r="136" spans="2:61" ht="15.75" customHeight="1"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row>
    <row r="137" spans="2:61" ht="15.75" customHeight="1" x14ac:dyDescent="0.25">
      <c r="B137" s="1"/>
      <c r="C137" s="1"/>
      <c r="D137" s="1"/>
      <c r="E137" s="1"/>
      <c r="F137" s="1"/>
      <c r="G137" s="1"/>
      <c r="H137" s="1"/>
      <c r="I137" s="1"/>
    </row>
    <row r="138" spans="2:61" ht="15.75" customHeight="1" x14ac:dyDescent="0.25">
      <c r="B138" s="1"/>
      <c r="C138" s="1"/>
      <c r="D138" s="1"/>
      <c r="E138" s="1"/>
      <c r="F138" s="1"/>
      <c r="G138" s="1"/>
      <c r="H138" s="1"/>
      <c r="I138" s="1"/>
    </row>
    <row r="139" spans="2:61" ht="15.75" customHeight="1" x14ac:dyDescent="0.25">
      <c r="B139" s="1"/>
      <c r="C139" s="1"/>
      <c r="D139" s="1"/>
      <c r="E139" s="1"/>
      <c r="F139" s="1"/>
      <c r="G139" s="1"/>
      <c r="H139" s="1"/>
      <c r="I139" s="1"/>
    </row>
    <row r="140" spans="2:61" ht="15.75" customHeight="1" x14ac:dyDescent="0.25">
      <c r="B140" s="1"/>
      <c r="C140" s="1"/>
      <c r="D140" s="1"/>
      <c r="E140" s="1"/>
      <c r="F140" s="1"/>
      <c r="G140" s="1"/>
      <c r="H140" s="1"/>
      <c r="I140" s="1"/>
    </row>
    <row r="141" spans="2:61" ht="15.75" customHeight="1" x14ac:dyDescent="0.25"/>
    <row r="142" spans="2:61" ht="15.75" customHeight="1" x14ac:dyDescent="0.25"/>
    <row r="143" spans="2:61" ht="15.75" customHeight="1" x14ac:dyDescent="0.25"/>
    <row r="144" spans="2:61"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317">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 ref="J8:K9"/>
    <mergeCell ref="L8:M9"/>
    <mergeCell ref="J12:K13"/>
    <mergeCell ref="L12:M13"/>
    <mergeCell ref="N12:O13"/>
    <mergeCell ref="P12:Q13"/>
    <mergeCell ref="R12:S13"/>
    <mergeCell ref="J6:K7"/>
    <mergeCell ref="J10:K11"/>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J40:AK41"/>
    <mergeCell ref="AL40:AM41"/>
    <mergeCell ref="T38:U39"/>
    <mergeCell ref="V38:W39"/>
    <mergeCell ref="X38:Y39"/>
    <mergeCell ref="Z38:AA39"/>
    <mergeCell ref="AB38:AC39"/>
    <mergeCell ref="AD38:AE39"/>
    <mergeCell ref="AF38:AG39"/>
    <mergeCell ref="AH38:AI39"/>
    <mergeCell ref="AJ38:AK39"/>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J46:O51"/>
    <mergeCell ref="P44:Q45"/>
    <mergeCell ref="R44:S45"/>
    <mergeCell ref="P46:U51"/>
    <mergeCell ref="T44:U45"/>
    <mergeCell ref="V44:W45"/>
    <mergeCell ref="X44:Y45"/>
    <mergeCell ref="Z44:AA45"/>
    <mergeCell ref="V46:AA51"/>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00"/>
  <sheetViews>
    <sheetView zoomScale="40" zoomScaleNormal="40" workbookViewId="0"/>
  </sheetViews>
  <sheetFormatPr baseColWidth="10" defaultColWidth="14.42578125" defaultRowHeight="15" customHeight="1" x14ac:dyDescent="0.25"/>
  <cols>
    <col min="1" max="1" width="11.42578125" customWidth="1"/>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0" max="40" width="11.42578125" customWidth="1"/>
    <col min="41" max="46" width="5.7109375" customWidth="1"/>
    <col min="47" max="61" width="11.42578125" customWidth="1"/>
  </cols>
  <sheetData>
    <row r="1" spans="1:6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row>
    <row r="2" spans="1:61" ht="18" customHeight="1" x14ac:dyDescent="0.25">
      <c r="A2" s="1"/>
      <c r="B2" s="437" t="s">
        <v>152</v>
      </c>
      <c r="C2" s="259"/>
      <c r="D2" s="259"/>
      <c r="E2" s="259"/>
      <c r="F2" s="259"/>
      <c r="G2" s="259"/>
      <c r="H2" s="259"/>
      <c r="I2" s="259"/>
      <c r="J2" s="418" t="s">
        <v>15</v>
      </c>
      <c r="K2" s="419"/>
      <c r="L2" s="419"/>
      <c r="M2" s="419"/>
      <c r="N2" s="419"/>
      <c r="O2" s="419"/>
      <c r="P2" s="419"/>
      <c r="Q2" s="419"/>
      <c r="R2" s="419"/>
      <c r="S2" s="419"/>
      <c r="T2" s="419"/>
      <c r="U2" s="419"/>
      <c r="V2" s="419"/>
      <c r="W2" s="419"/>
      <c r="X2" s="419"/>
      <c r="Y2" s="419"/>
      <c r="Z2" s="419"/>
      <c r="AA2" s="419"/>
      <c r="AB2" s="419"/>
      <c r="AC2" s="419"/>
      <c r="AD2" s="419"/>
      <c r="AE2" s="419"/>
      <c r="AF2" s="419"/>
      <c r="AG2" s="419"/>
      <c r="AH2" s="419"/>
      <c r="AI2" s="419"/>
      <c r="AJ2" s="419"/>
      <c r="AK2" s="419"/>
      <c r="AL2" s="419"/>
      <c r="AM2" s="401"/>
      <c r="AN2" s="1"/>
      <c r="AO2" s="1"/>
      <c r="AP2" s="1"/>
      <c r="AQ2" s="1"/>
      <c r="AR2" s="1"/>
      <c r="AS2" s="1"/>
      <c r="AT2" s="1"/>
      <c r="AU2" s="1"/>
      <c r="AV2" s="1"/>
      <c r="AW2" s="1"/>
      <c r="AX2" s="1"/>
      <c r="AY2" s="1"/>
      <c r="AZ2" s="1"/>
      <c r="BA2" s="1"/>
      <c r="BB2" s="1"/>
      <c r="BC2" s="1"/>
      <c r="BD2" s="1"/>
      <c r="BE2" s="1"/>
      <c r="BF2" s="1"/>
      <c r="BG2" s="1"/>
      <c r="BH2" s="1"/>
      <c r="BI2" s="1"/>
    </row>
    <row r="3" spans="1:61" ht="18.75" customHeight="1" x14ac:dyDescent="0.25">
      <c r="A3" s="1"/>
      <c r="B3" s="259"/>
      <c r="C3" s="259"/>
      <c r="D3" s="259"/>
      <c r="E3" s="259"/>
      <c r="F3" s="259"/>
      <c r="G3" s="259"/>
      <c r="H3" s="259"/>
      <c r="I3" s="259"/>
      <c r="J3" s="420"/>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421"/>
      <c r="AN3" s="1"/>
      <c r="AO3" s="1"/>
      <c r="AP3" s="1"/>
      <c r="AQ3" s="1"/>
      <c r="AR3" s="1"/>
      <c r="AS3" s="1"/>
      <c r="AT3" s="1"/>
      <c r="AU3" s="1"/>
      <c r="AV3" s="1"/>
      <c r="AW3" s="1"/>
      <c r="AX3" s="1"/>
      <c r="AY3" s="1"/>
      <c r="AZ3" s="1"/>
      <c r="BA3" s="1"/>
      <c r="BB3" s="1"/>
      <c r="BC3" s="1"/>
      <c r="BD3" s="1"/>
      <c r="BE3" s="1"/>
      <c r="BF3" s="1"/>
      <c r="BG3" s="1"/>
      <c r="BH3" s="1"/>
      <c r="BI3" s="1"/>
    </row>
    <row r="4" spans="1:61" ht="15" customHeight="1" x14ac:dyDescent="0.25">
      <c r="A4" s="1"/>
      <c r="B4" s="259"/>
      <c r="C4" s="259"/>
      <c r="D4" s="259"/>
      <c r="E4" s="259"/>
      <c r="F4" s="259"/>
      <c r="G4" s="259"/>
      <c r="H4" s="259"/>
      <c r="I4" s="259"/>
      <c r="J4" s="390"/>
      <c r="K4" s="422"/>
      <c r="L4" s="422"/>
      <c r="M4" s="422"/>
      <c r="N4" s="422"/>
      <c r="O4" s="422"/>
      <c r="P4" s="422"/>
      <c r="Q4" s="422"/>
      <c r="R4" s="422"/>
      <c r="S4" s="422"/>
      <c r="T4" s="422"/>
      <c r="U4" s="422"/>
      <c r="V4" s="422"/>
      <c r="W4" s="422"/>
      <c r="X4" s="422"/>
      <c r="Y4" s="422"/>
      <c r="Z4" s="422"/>
      <c r="AA4" s="422"/>
      <c r="AB4" s="422"/>
      <c r="AC4" s="422"/>
      <c r="AD4" s="422"/>
      <c r="AE4" s="422"/>
      <c r="AF4" s="422"/>
      <c r="AG4" s="422"/>
      <c r="AH4" s="422"/>
      <c r="AI4" s="422"/>
      <c r="AJ4" s="422"/>
      <c r="AK4" s="422"/>
      <c r="AL4" s="422"/>
      <c r="AM4" s="394"/>
      <c r="AN4" s="1"/>
      <c r="AO4" s="1"/>
      <c r="AP4" s="1"/>
      <c r="AQ4" s="1"/>
      <c r="AR4" s="1"/>
      <c r="AS4" s="1"/>
      <c r="AT4" s="1"/>
      <c r="AU4" s="1"/>
      <c r="AV4" s="1"/>
      <c r="AW4" s="1"/>
      <c r="AX4" s="1"/>
      <c r="AY4" s="1"/>
      <c r="AZ4" s="1"/>
      <c r="BA4" s="1"/>
      <c r="BB4" s="1"/>
      <c r="BC4" s="1"/>
      <c r="BD4" s="1"/>
      <c r="BE4" s="1"/>
      <c r="BF4" s="1"/>
      <c r="BG4" s="1"/>
      <c r="BH4" s="1"/>
      <c r="BI4" s="1"/>
    </row>
    <row r="5" spans="1:61" x14ac:dyDescent="0.2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row>
    <row r="6" spans="1:61" ht="15" customHeight="1" x14ac:dyDescent="0.25">
      <c r="A6" s="1"/>
      <c r="B6" s="423" t="s">
        <v>137</v>
      </c>
      <c r="C6" s="419"/>
      <c r="D6" s="389"/>
      <c r="E6" s="438" t="s">
        <v>138</v>
      </c>
      <c r="F6" s="409"/>
      <c r="G6" s="409"/>
      <c r="H6" s="409"/>
      <c r="I6" s="395"/>
      <c r="J6" s="33" t="str">
        <f ca="1">IF(AND('Mapa final'!$AG$13="Muy Alta",'Mapa final'!$AI$13="Leve"),CONCATENATE("R1C",'Mapa final'!$W$13),"")</f>
        <v/>
      </c>
      <c r="K6" s="34" t="str">
        <f ca="1">IF(AND('Mapa final'!$AG$14="Muy Alta",'Mapa final'!$AI$14="Leve"),CONCATENATE("R1C",'Mapa final'!$W$14),"")</f>
        <v/>
      </c>
      <c r="L6" s="34" t="e">
        <f>IF(AND('Mapa final'!#REF!="Muy Alta",'Mapa final'!#REF!="Leve"),CONCATENATE("R1C",'Mapa final'!#REF!),"")</f>
        <v>#REF!</v>
      </c>
      <c r="M6" s="34" t="e">
        <f>IF(AND('Mapa final'!#REF!="Muy Alta",'Mapa final'!#REF!="Leve"),CONCATENATE("R1C",'Mapa final'!#REF!),"")</f>
        <v>#REF!</v>
      </c>
      <c r="N6" s="34" t="e">
        <f>IF(AND('Mapa final'!#REF!="Muy Alta",'Mapa final'!#REF!="Leve"),CONCATENATE("R1C",'Mapa final'!#REF!),"")</f>
        <v>#REF!</v>
      </c>
      <c r="O6" s="35" t="e">
        <f>IF(AND('Mapa final'!#REF!="Muy Alta",'Mapa final'!#REF!="Leve"),CONCATENATE("R1C",'Mapa final'!#REF!),"")</f>
        <v>#REF!</v>
      </c>
      <c r="P6" s="33" t="str">
        <f ca="1">IF(AND('Mapa final'!$AG$13="Muy Alta",'Mapa final'!$AI$13="Menor"),CONCATENATE("R1C",'Mapa final'!$W$13),"")</f>
        <v/>
      </c>
      <c r="Q6" s="34" t="str">
        <f ca="1">IF(AND('Mapa final'!$AG$14="Muy Alta",'Mapa final'!$AI$14="Menor"),CONCATENATE("R1C",'Mapa final'!$W$14),"")</f>
        <v/>
      </c>
      <c r="R6" s="34" t="e">
        <f>IF(AND('Mapa final'!#REF!="Muy Alta",'Mapa final'!#REF!="Menor"),CONCATENATE("R1C",'Mapa final'!#REF!),"")</f>
        <v>#REF!</v>
      </c>
      <c r="S6" s="34" t="e">
        <f>IF(AND('Mapa final'!#REF!="Muy Alta",'Mapa final'!#REF!="Menor"),CONCATENATE("R1C",'Mapa final'!#REF!),"")</f>
        <v>#REF!</v>
      </c>
      <c r="T6" s="34" t="e">
        <f>IF(AND('Mapa final'!#REF!="Muy Alta",'Mapa final'!#REF!="Menor"),CONCATENATE("R1C",'Mapa final'!#REF!),"")</f>
        <v>#REF!</v>
      </c>
      <c r="U6" s="35" t="e">
        <f>IF(AND('Mapa final'!#REF!="Muy Alta",'Mapa final'!#REF!="Menor"),CONCATENATE("R1C",'Mapa final'!#REF!),"")</f>
        <v>#REF!</v>
      </c>
      <c r="V6" s="33" t="str">
        <f ca="1">IF(AND('Mapa final'!$AG$13="Muy Alta",'Mapa final'!$AI$13="Moderado"),CONCATENATE("R1C",'Mapa final'!$W$13),"")</f>
        <v/>
      </c>
      <c r="W6" s="34" t="str">
        <f ca="1">IF(AND('Mapa final'!$AG$14="Muy Alta",'Mapa final'!$AI$14="Moderado"),CONCATENATE("R1C",'Mapa final'!$W$14),"")</f>
        <v/>
      </c>
      <c r="X6" s="34" t="e">
        <f>IF(AND('Mapa final'!#REF!="Muy Alta",'Mapa final'!#REF!="Moderado"),CONCATENATE("R1C",'Mapa final'!#REF!),"")</f>
        <v>#REF!</v>
      </c>
      <c r="Y6" s="34" t="e">
        <f>IF(AND('Mapa final'!#REF!="Muy Alta",'Mapa final'!#REF!="Moderado"),CONCATENATE("R1C",'Mapa final'!#REF!),"")</f>
        <v>#REF!</v>
      </c>
      <c r="Z6" s="34" t="e">
        <f>IF(AND('Mapa final'!#REF!="Muy Alta",'Mapa final'!#REF!="Moderado"),CONCATENATE("R1C",'Mapa final'!#REF!),"")</f>
        <v>#REF!</v>
      </c>
      <c r="AA6" s="35" t="e">
        <f>IF(AND('Mapa final'!#REF!="Muy Alta",'Mapa final'!#REF!="Moderado"),CONCATENATE("R1C",'Mapa final'!#REF!),"")</f>
        <v>#REF!</v>
      </c>
      <c r="AB6" s="33" t="str">
        <f ca="1">IF(AND('Mapa final'!$AG$13="Muy Alta",'Mapa final'!$AI$13="Mayor"),CONCATENATE("R1C",'Mapa final'!$W$13),"")</f>
        <v/>
      </c>
      <c r="AC6" s="34" t="str">
        <f ca="1">IF(AND('Mapa final'!$AG$14="Muy Alta",'Mapa final'!$AI$14="Mayor"),CONCATENATE("R1C",'Mapa final'!$W$14),"")</f>
        <v/>
      </c>
      <c r="AD6" s="34" t="e">
        <f>IF(AND('Mapa final'!#REF!="Muy Alta",'Mapa final'!#REF!="Mayor"),CONCATENATE("R1C",'Mapa final'!#REF!),"")</f>
        <v>#REF!</v>
      </c>
      <c r="AE6" s="34" t="e">
        <f>IF(AND('Mapa final'!#REF!="Muy Alta",'Mapa final'!#REF!="Mayor"),CONCATENATE("R1C",'Mapa final'!#REF!),"")</f>
        <v>#REF!</v>
      </c>
      <c r="AF6" s="34" t="e">
        <f>IF(AND('Mapa final'!#REF!="Muy Alta",'Mapa final'!#REF!="Mayor"),CONCATENATE("R1C",'Mapa final'!#REF!),"")</f>
        <v>#REF!</v>
      </c>
      <c r="AG6" s="35" t="e">
        <f>IF(AND('Mapa final'!#REF!="Muy Alta",'Mapa final'!#REF!="Mayor"),CONCATENATE("R1C",'Mapa final'!#REF!),"")</f>
        <v>#REF!</v>
      </c>
      <c r="AH6" s="36" t="str">
        <f ca="1">IF(AND('Mapa final'!$AG$13="Muy Alta",'Mapa final'!$AI$13="Catastrófico"),CONCATENATE("R1C",'Mapa final'!$W$13),"")</f>
        <v/>
      </c>
      <c r="AI6" s="37" t="str">
        <f ca="1">IF(AND('Mapa final'!$AG$14="Muy Alta",'Mapa final'!$AI$14="Catastrófico"),CONCATENATE("R1C",'Mapa final'!$W$14),"")</f>
        <v/>
      </c>
      <c r="AJ6" s="37" t="e">
        <f>IF(AND('Mapa final'!#REF!="Muy Alta",'Mapa final'!#REF!="Catastrófico"),CONCATENATE("R1C",'Mapa final'!#REF!),"")</f>
        <v>#REF!</v>
      </c>
      <c r="AK6" s="37" t="e">
        <f>IF(AND('Mapa final'!#REF!="Muy Alta",'Mapa final'!#REF!="Catastrófico"),CONCATENATE("R1C",'Mapa final'!#REF!),"")</f>
        <v>#REF!</v>
      </c>
      <c r="AL6" s="37" t="e">
        <f>IF(AND('Mapa final'!#REF!="Muy Alta",'Mapa final'!#REF!="Catastrófico"),CONCATENATE("R1C",'Mapa final'!#REF!),"")</f>
        <v>#REF!</v>
      </c>
      <c r="AM6" s="38" t="e">
        <f>IF(AND('Mapa final'!#REF!="Muy Alta",'Mapa final'!#REF!="Catastrófico"),CONCATENATE("R1C",'Mapa final'!#REF!),"")</f>
        <v>#REF!</v>
      </c>
      <c r="AN6" s="1"/>
      <c r="AO6" s="441" t="s">
        <v>139</v>
      </c>
      <c r="AP6" s="427"/>
      <c r="AQ6" s="427"/>
      <c r="AR6" s="427"/>
      <c r="AS6" s="427"/>
      <c r="AT6" s="428"/>
      <c r="AU6" s="1"/>
      <c r="AV6" s="1"/>
      <c r="AW6" s="1"/>
      <c r="AX6" s="1"/>
      <c r="AY6" s="1"/>
      <c r="AZ6" s="1"/>
      <c r="BA6" s="1"/>
      <c r="BB6" s="1"/>
      <c r="BC6" s="1"/>
      <c r="BD6" s="1"/>
      <c r="BE6" s="1"/>
      <c r="BF6" s="1"/>
      <c r="BG6" s="1"/>
      <c r="BH6" s="1"/>
      <c r="BI6" s="1"/>
    </row>
    <row r="7" spans="1:61" ht="15" customHeight="1" x14ac:dyDescent="0.25">
      <c r="A7" s="1"/>
      <c r="B7" s="420"/>
      <c r="C7" s="259"/>
      <c r="D7" s="260"/>
      <c r="E7" s="271"/>
      <c r="F7" s="259"/>
      <c r="G7" s="259"/>
      <c r="H7" s="259"/>
      <c r="I7" s="260"/>
      <c r="J7" s="39" t="str">
        <f ca="1">IF(AND('Mapa final'!$AG$15="Muy Alta",'Mapa final'!$AI$15="Leve"),CONCATENATE("R2C",'Mapa final'!$W$15),"")</f>
        <v/>
      </c>
      <c r="K7" s="40" t="str">
        <f ca="1">IF(AND('Mapa final'!$AG$16="Muy Alta",'Mapa final'!$AI$16="Leve"),CONCATENATE("R2C",'Mapa final'!$W$16),"")</f>
        <v/>
      </c>
      <c r="L7" s="40" t="e">
        <f>IF(AND('Mapa final'!#REF!="Muy Alta",'Mapa final'!#REF!="Leve"),CONCATENATE("R2C",'Mapa final'!#REF!),"")</f>
        <v>#REF!</v>
      </c>
      <c r="M7" s="40" t="e">
        <f>IF(AND('Mapa final'!#REF!="Muy Alta",'Mapa final'!#REF!="Leve"),CONCATENATE("R2C",'Mapa final'!#REF!),"")</f>
        <v>#REF!</v>
      </c>
      <c r="N7" s="40" t="e">
        <f>IF(AND('Mapa final'!#REF!="Muy Alta",'Mapa final'!#REF!="Leve"),CONCATENATE("R2C",'Mapa final'!#REF!),"")</f>
        <v>#REF!</v>
      </c>
      <c r="O7" s="41" t="e">
        <f>IF(AND('Mapa final'!#REF!="Muy Alta",'Mapa final'!#REF!="Leve"),CONCATENATE("R2C",'Mapa final'!#REF!),"")</f>
        <v>#REF!</v>
      </c>
      <c r="P7" s="39" t="str">
        <f ca="1">IF(AND('Mapa final'!$AG$15="Muy Alta",'Mapa final'!$AI$15="Menor"),CONCATENATE("R2C",'Mapa final'!$W$15),"")</f>
        <v/>
      </c>
      <c r="Q7" s="40" t="str">
        <f ca="1">IF(AND('Mapa final'!$AG$16="Muy Alta",'Mapa final'!$AI$16="Menor"),CONCATENATE("R2C",'Mapa final'!$W$16),"")</f>
        <v/>
      </c>
      <c r="R7" s="40" t="e">
        <f>IF(AND('Mapa final'!#REF!="Muy Alta",'Mapa final'!#REF!="Menor"),CONCATENATE("R2C",'Mapa final'!#REF!),"")</f>
        <v>#REF!</v>
      </c>
      <c r="S7" s="40" t="e">
        <f>IF(AND('Mapa final'!#REF!="Muy Alta",'Mapa final'!#REF!="Menor"),CONCATENATE("R2C",'Mapa final'!#REF!),"")</f>
        <v>#REF!</v>
      </c>
      <c r="T7" s="40" t="e">
        <f>IF(AND('Mapa final'!#REF!="Muy Alta",'Mapa final'!#REF!="Menor"),CONCATENATE("R2C",'Mapa final'!#REF!),"")</f>
        <v>#REF!</v>
      </c>
      <c r="U7" s="41" t="e">
        <f>IF(AND('Mapa final'!#REF!="Muy Alta",'Mapa final'!#REF!="Menor"),CONCATENATE("R2C",'Mapa final'!#REF!),"")</f>
        <v>#REF!</v>
      </c>
      <c r="V7" s="39" t="str">
        <f ca="1">IF(AND('Mapa final'!$AG$15="Muy Alta",'Mapa final'!$AI$15="Moderado"),CONCATENATE("R2C",'Mapa final'!$W$15),"")</f>
        <v/>
      </c>
      <c r="W7" s="40" t="str">
        <f ca="1">IF(AND('Mapa final'!$AG$16="Muy Alta",'Mapa final'!$AI$16="Moderado"),CONCATENATE("R2C",'Mapa final'!$W$16),"")</f>
        <v/>
      </c>
      <c r="X7" s="40" t="e">
        <f>IF(AND('Mapa final'!#REF!="Muy Alta",'Mapa final'!#REF!="Moderado"),CONCATENATE("R2C",'Mapa final'!#REF!),"")</f>
        <v>#REF!</v>
      </c>
      <c r="Y7" s="40" t="e">
        <f>IF(AND('Mapa final'!#REF!="Muy Alta",'Mapa final'!#REF!="Moderado"),CONCATENATE("R2C",'Mapa final'!#REF!),"")</f>
        <v>#REF!</v>
      </c>
      <c r="Z7" s="40" t="e">
        <f>IF(AND('Mapa final'!#REF!="Muy Alta",'Mapa final'!#REF!="Moderado"),CONCATENATE("R2C",'Mapa final'!#REF!),"")</f>
        <v>#REF!</v>
      </c>
      <c r="AA7" s="41" t="e">
        <f>IF(AND('Mapa final'!#REF!="Muy Alta",'Mapa final'!#REF!="Moderado"),CONCATENATE("R2C",'Mapa final'!#REF!),"")</f>
        <v>#REF!</v>
      </c>
      <c r="AB7" s="39" t="str">
        <f ca="1">IF(AND('Mapa final'!$AG$15="Muy Alta",'Mapa final'!$AI$15="Mayor"),CONCATENATE("R2C",'Mapa final'!$W$15),"")</f>
        <v/>
      </c>
      <c r="AC7" s="40" t="str">
        <f ca="1">IF(AND('Mapa final'!$AG$16="Muy Alta",'Mapa final'!$AI$16="Mayor"),CONCATENATE("R2C",'Mapa final'!$W$16),"")</f>
        <v/>
      </c>
      <c r="AD7" s="40" t="e">
        <f>IF(AND('Mapa final'!#REF!="Muy Alta",'Mapa final'!#REF!="Mayor"),CONCATENATE("R2C",'Mapa final'!#REF!),"")</f>
        <v>#REF!</v>
      </c>
      <c r="AE7" s="40" t="e">
        <f>IF(AND('Mapa final'!#REF!="Muy Alta",'Mapa final'!#REF!="Mayor"),CONCATENATE("R2C",'Mapa final'!#REF!),"")</f>
        <v>#REF!</v>
      </c>
      <c r="AF7" s="40" t="e">
        <f>IF(AND('Mapa final'!#REF!="Muy Alta",'Mapa final'!#REF!="Mayor"),CONCATENATE("R2C",'Mapa final'!#REF!),"")</f>
        <v>#REF!</v>
      </c>
      <c r="AG7" s="41" t="e">
        <f>IF(AND('Mapa final'!#REF!="Muy Alta",'Mapa final'!#REF!="Mayor"),CONCATENATE("R2C",'Mapa final'!#REF!),"")</f>
        <v>#REF!</v>
      </c>
      <c r="AH7" s="42" t="str">
        <f ca="1">IF(AND('Mapa final'!$AG$15="Muy Alta",'Mapa final'!$AI$15="Catastrófico"),CONCATENATE("R2C",'Mapa final'!$W$15),"")</f>
        <v/>
      </c>
      <c r="AI7" s="43" t="str">
        <f ca="1">IF(AND('Mapa final'!$AG$16="Muy Alta",'Mapa final'!$AI$16="Catastrófico"),CONCATENATE("R2C",'Mapa final'!$W$16),"")</f>
        <v/>
      </c>
      <c r="AJ7" s="43" t="e">
        <f>IF(AND('Mapa final'!#REF!="Muy Alta",'Mapa final'!#REF!="Catastrófico"),CONCATENATE("R2C",'Mapa final'!#REF!),"")</f>
        <v>#REF!</v>
      </c>
      <c r="AK7" s="43" t="e">
        <f>IF(AND('Mapa final'!#REF!="Muy Alta",'Mapa final'!#REF!="Catastrófico"),CONCATENATE("R2C",'Mapa final'!#REF!),"")</f>
        <v>#REF!</v>
      </c>
      <c r="AL7" s="43" t="e">
        <f>IF(AND('Mapa final'!#REF!="Muy Alta",'Mapa final'!#REF!="Catastrófico"),CONCATENATE("R2C",'Mapa final'!#REF!),"")</f>
        <v>#REF!</v>
      </c>
      <c r="AM7" s="44" t="e">
        <f>IF(AND('Mapa final'!#REF!="Muy Alta",'Mapa final'!#REF!="Catastrófico"),CONCATENATE("R2C",'Mapa final'!#REF!),"")</f>
        <v>#REF!</v>
      </c>
      <c r="AN7" s="1"/>
      <c r="AO7" s="429"/>
      <c r="AP7" s="259"/>
      <c r="AQ7" s="259"/>
      <c r="AR7" s="259"/>
      <c r="AS7" s="259"/>
      <c r="AT7" s="430"/>
      <c r="AU7" s="1"/>
      <c r="AV7" s="1"/>
      <c r="AW7" s="1"/>
      <c r="AX7" s="1"/>
      <c r="AY7" s="1"/>
      <c r="AZ7" s="1"/>
      <c r="BA7" s="1"/>
      <c r="BB7" s="1"/>
      <c r="BC7" s="1"/>
      <c r="BD7" s="1"/>
      <c r="BE7" s="1"/>
      <c r="BF7" s="1"/>
      <c r="BG7" s="1"/>
      <c r="BH7" s="1"/>
      <c r="BI7" s="1"/>
    </row>
    <row r="8" spans="1:61" ht="15" customHeight="1" x14ac:dyDescent="0.25">
      <c r="A8" s="1"/>
      <c r="B8" s="420"/>
      <c r="C8" s="259"/>
      <c r="D8" s="260"/>
      <c r="E8" s="271"/>
      <c r="F8" s="259"/>
      <c r="G8" s="259"/>
      <c r="H8" s="259"/>
      <c r="I8" s="260"/>
      <c r="J8" s="39" t="str">
        <f ca="1">IF(AND('Mapa final'!$AG$17="Muy Alta",'Mapa final'!$AI$17="Leve"),CONCATENATE("R3C",'Mapa final'!$W$17),"")</f>
        <v/>
      </c>
      <c r="K8" s="40" t="str">
        <f ca="1">IF(AND('Mapa final'!$AG$18="Muy Alta",'Mapa final'!$AI$18="Leve"),CONCATENATE("R3C",'Mapa final'!$W$18),"")</f>
        <v/>
      </c>
      <c r="L8" s="40" t="str">
        <f ca="1">IF(AND('Mapa final'!$AG$19="Muy Alta",'Mapa final'!$AI$19="Leve"),CONCATENATE("R3C",'Mapa final'!$W$19),"")</f>
        <v/>
      </c>
      <c r="M8" s="40" t="e">
        <f>IF(AND('Mapa final'!#REF!="Muy Alta",'Mapa final'!#REF!="Leve"),CONCATENATE("R3C",'Mapa final'!#REF!),"")</f>
        <v>#REF!</v>
      </c>
      <c r="N8" s="40" t="e">
        <f>IF(AND('Mapa final'!#REF!="Muy Alta",'Mapa final'!#REF!="Leve"),CONCATENATE("R3C",'Mapa final'!#REF!),"")</f>
        <v>#REF!</v>
      </c>
      <c r="O8" s="41" t="e">
        <f>IF(AND('Mapa final'!#REF!="Muy Alta",'Mapa final'!#REF!="Leve"),CONCATENATE("R3C",'Mapa final'!#REF!),"")</f>
        <v>#REF!</v>
      </c>
      <c r="P8" s="39" t="str">
        <f ca="1">IF(AND('Mapa final'!$AG$17="Muy Alta",'Mapa final'!$AI$17="Menor"),CONCATENATE("R3C",'Mapa final'!$W$17),"")</f>
        <v/>
      </c>
      <c r="Q8" s="40" t="str">
        <f ca="1">IF(AND('Mapa final'!$AG$18="Muy Alta",'Mapa final'!$AI$18="Menor"),CONCATENATE("R3C",'Mapa final'!$W$18),"")</f>
        <v/>
      </c>
      <c r="R8" s="40" t="str">
        <f ca="1">IF(AND('Mapa final'!$AG$19="Muy Alta",'Mapa final'!$AI$19="Menor"),CONCATENATE("R3C",'Mapa final'!$W$19),"")</f>
        <v/>
      </c>
      <c r="S8" s="40" t="e">
        <f>IF(AND('Mapa final'!#REF!="Muy Alta",'Mapa final'!#REF!="Menor"),CONCATENATE("R3C",'Mapa final'!#REF!),"")</f>
        <v>#REF!</v>
      </c>
      <c r="T8" s="40" t="e">
        <f>IF(AND('Mapa final'!#REF!="Muy Alta",'Mapa final'!#REF!="Menor"),CONCATENATE("R3C",'Mapa final'!#REF!),"")</f>
        <v>#REF!</v>
      </c>
      <c r="U8" s="41" t="e">
        <f>IF(AND('Mapa final'!#REF!="Muy Alta",'Mapa final'!#REF!="Menor"),CONCATENATE("R3C",'Mapa final'!#REF!),"")</f>
        <v>#REF!</v>
      </c>
      <c r="V8" s="39" t="str">
        <f ca="1">IF(AND('Mapa final'!$AG$17="Muy Alta",'Mapa final'!$AI$17="Moderado"),CONCATENATE("R3C",'Mapa final'!$W$17),"")</f>
        <v/>
      </c>
      <c r="W8" s="40" t="str">
        <f ca="1">IF(AND('Mapa final'!$AG$18="Muy Alta",'Mapa final'!$AI$18="Moderado"),CONCATENATE("R3C",'Mapa final'!$W$18),"")</f>
        <v/>
      </c>
      <c r="X8" s="40" t="str">
        <f ca="1">IF(AND('Mapa final'!$AG$19="Muy Alta",'Mapa final'!$AI$19="Moderado"),CONCATENATE("R3C",'Mapa final'!$W$19),"")</f>
        <v/>
      </c>
      <c r="Y8" s="40" t="e">
        <f>IF(AND('Mapa final'!#REF!="Muy Alta",'Mapa final'!#REF!="Moderado"),CONCATENATE("R3C",'Mapa final'!#REF!),"")</f>
        <v>#REF!</v>
      </c>
      <c r="Z8" s="40" t="e">
        <f>IF(AND('Mapa final'!#REF!="Muy Alta",'Mapa final'!#REF!="Moderado"),CONCATENATE("R3C",'Mapa final'!#REF!),"")</f>
        <v>#REF!</v>
      </c>
      <c r="AA8" s="41" t="e">
        <f>IF(AND('Mapa final'!#REF!="Muy Alta",'Mapa final'!#REF!="Moderado"),CONCATENATE("R3C",'Mapa final'!#REF!),"")</f>
        <v>#REF!</v>
      </c>
      <c r="AB8" s="39" t="str">
        <f ca="1">IF(AND('Mapa final'!$AG$17="Muy Alta",'Mapa final'!$AI$17="Mayor"),CONCATENATE("R3C",'Mapa final'!$W$17),"")</f>
        <v/>
      </c>
      <c r="AC8" s="40" t="str">
        <f ca="1">IF(AND('Mapa final'!$AG$18="Muy Alta",'Mapa final'!$AI$18="Mayor"),CONCATENATE("R3C",'Mapa final'!$W$18),"")</f>
        <v/>
      </c>
      <c r="AD8" s="40" t="str">
        <f ca="1">IF(AND('Mapa final'!$AG$19="Muy Alta",'Mapa final'!$AI$19="Mayor"),CONCATENATE("R3C",'Mapa final'!$W$19),"")</f>
        <v/>
      </c>
      <c r="AE8" s="40" t="e">
        <f>IF(AND('Mapa final'!#REF!="Muy Alta",'Mapa final'!#REF!="Mayor"),CONCATENATE("R3C",'Mapa final'!#REF!),"")</f>
        <v>#REF!</v>
      </c>
      <c r="AF8" s="40" t="e">
        <f>IF(AND('Mapa final'!#REF!="Muy Alta",'Mapa final'!#REF!="Mayor"),CONCATENATE("R3C",'Mapa final'!#REF!),"")</f>
        <v>#REF!</v>
      </c>
      <c r="AG8" s="41" t="e">
        <f>IF(AND('Mapa final'!#REF!="Muy Alta",'Mapa final'!#REF!="Mayor"),CONCATENATE("R3C",'Mapa final'!#REF!),"")</f>
        <v>#REF!</v>
      </c>
      <c r="AH8" s="42" t="str">
        <f ca="1">IF(AND('Mapa final'!$AG$17="Muy Alta",'Mapa final'!$AI$17="Catastrófico"),CONCATENATE("R3C",'Mapa final'!$W$17),"")</f>
        <v/>
      </c>
      <c r="AI8" s="43" t="str">
        <f ca="1">IF(AND('Mapa final'!$AG$18="Muy Alta",'Mapa final'!$AI$18="Catastrófico"),CONCATENATE("R3C",'Mapa final'!$W$18),"")</f>
        <v/>
      </c>
      <c r="AJ8" s="43" t="str">
        <f ca="1">IF(AND('Mapa final'!$AG$19="Muy Alta",'Mapa final'!$AI$19="Catastrófico"),CONCATENATE("R3C",'Mapa final'!$W$19),"")</f>
        <v/>
      </c>
      <c r="AK8" s="43" t="e">
        <f>IF(AND('Mapa final'!#REF!="Muy Alta",'Mapa final'!#REF!="Catastrófico"),CONCATENATE("R3C",'Mapa final'!#REF!),"")</f>
        <v>#REF!</v>
      </c>
      <c r="AL8" s="43" t="e">
        <f>IF(AND('Mapa final'!#REF!="Muy Alta",'Mapa final'!#REF!="Catastrófico"),CONCATENATE("R3C",'Mapa final'!#REF!),"")</f>
        <v>#REF!</v>
      </c>
      <c r="AM8" s="44" t="e">
        <f>IF(AND('Mapa final'!#REF!="Muy Alta",'Mapa final'!#REF!="Catastrófico"),CONCATENATE("R3C",'Mapa final'!#REF!),"")</f>
        <v>#REF!</v>
      </c>
      <c r="AN8" s="1"/>
      <c r="AO8" s="429"/>
      <c r="AP8" s="259"/>
      <c r="AQ8" s="259"/>
      <c r="AR8" s="259"/>
      <c r="AS8" s="259"/>
      <c r="AT8" s="430"/>
      <c r="AU8" s="1"/>
      <c r="AV8" s="1"/>
      <c r="AW8" s="1"/>
      <c r="AX8" s="1"/>
      <c r="AY8" s="1"/>
      <c r="AZ8" s="1"/>
      <c r="BA8" s="1"/>
      <c r="BB8" s="1"/>
      <c r="BC8" s="1"/>
      <c r="BD8" s="1"/>
      <c r="BE8" s="1"/>
      <c r="BF8" s="1"/>
      <c r="BG8" s="1"/>
      <c r="BH8" s="1"/>
      <c r="BI8" s="1"/>
    </row>
    <row r="9" spans="1:61" ht="15" customHeight="1" x14ac:dyDescent="0.25">
      <c r="A9" s="1"/>
      <c r="B9" s="420"/>
      <c r="C9" s="259"/>
      <c r="D9" s="260"/>
      <c r="E9" s="271"/>
      <c r="F9" s="259"/>
      <c r="G9" s="259"/>
      <c r="H9" s="259"/>
      <c r="I9" s="260"/>
      <c r="J9" s="39" t="str">
        <f ca="1">IF(AND('Mapa final'!$AG$20="Muy Alta",'Mapa final'!$AI$20="Leve"),CONCATENATE("R4C",'Mapa final'!$W$20),"")</f>
        <v/>
      </c>
      <c r="K9" s="40" t="str">
        <f ca="1">IF(AND('Mapa final'!$AG$21="Muy Alta",'Mapa final'!$AI$21="Leve"),CONCATENATE("R4C",'Mapa final'!$W$21),"")</f>
        <v/>
      </c>
      <c r="L9" s="40" t="e">
        <f>IF(AND('Mapa final'!#REF!="Muy Alta",'Mapa final'!#REF!="Leve"),CONCATENATE("R4C",'Mapa final'!#REF!),"")</f>
        <v>#REF!</v>
      </c>
      <c r="M9" s="40" t="e">
        <f>IF(AND('Mapa final'!#REF!="Muy Alta",'Mapa final'!#REF!="Leve"),CONCATENATE("R4C",'Mapa final'!#REF!),"")</f>
        <v>#REF!</v>
      </c>
      <c r="N9" s="40" t="e">
        <f>IF(AND('Mapa final'!#REF!="Muy Alta",'Mapa final'!#REF!="Leve"),CONCATENATE("R4C",'Mapa final'!#REF!),"")</f>
        <v>#REF!</v>
      </c>
      <c r="O9" s="41" t="e">
        <f>IF(AND('Mapa final'!#REF!="Muy Alta",'Mapa final'!#REF!="Leve"),CONCATENATE("R4C",'Mapa final'!#REF!),"")</f>
        <v>#REF!</v>
      </c>
      <c r="P9" s="39" t="str">
        <f ca="1">IF(AND('Mapa final'!$AG$20="Muy Alta",'Mapa final'!$AI$20="Menor"),CONCATENATE("R4C",'Mapa final'!$W$20),"")</f>
        <v/>
      </c>
      <c r="Q9" s="40" t="str">
        <f ca="1">IF(AND('Mapa final'!$AG$21="Muy Alta",'Mapa final'!$AI$21="Menor"),CONCATENATE("R4C",'Mapa final'!$W$21),"")</f>
        <v/>
      </c>
      <c r="R9" s="40" t="e">
        <f>IF(AND('Mapa final'!#REF!="Muy Alta",'Mapa final'!#REF!="Menor"),CONCATENATE("R4C",'Mapa final'!#REF!),"")</f>
        <v>#REF!</v>
      </c>
      <c r="S9" s="40" t="e">
        <f>IF(AND('Mapa final'!#REF!="Muy Alta",'Mapa final'!#REF!="Menor"),CONCATENATE("R4C",'Mapa final'!#REF!),"")</f>
        <v>#REF!</v>
      </c>
      <c r="T9" s="40" t="e">
        <f>IF(AND('Mapa final'!#REF!="Muy Alta",'Mapa final'!#REF!="Menor"),CONCATENATE("R4C",'Mapa final'!#REF!),"")</f>
        <v>#REF!</v>
      </c>
      <c r="U9" s="41" t="e">
        <f>IF(AND('Mapa final'!#REF!="Muy Alta",'Mapa final'!#REF!="Menor"),CONCATENATE("R4C",'Mapa final'!#REF!),"")</f>
        <v>#REF!</v>
      </c>
      <c r="V9" s="39" t="str">
        <f ca="1">IF(AND('Mapa final'!$AG$20="Muy Alta",'Mapa final'!$AI$20="Moderado"),CONCATENATE("R4C",'Mapa final'!$W$20),"")</f>
        <v/>
      </c>
      <c r="W9" s="40" t="str">
        <f ca="1">IF(AND('Mapa final'!$AG$21="Muy Alta",'Mapa final'!$AI$21="Moderado"),CONCATENATE("R4C",'Mapa final'!$W$21),"")</f>
        <v/>
      </c>
      <c r="X9" s="40" t="e">
        <f>IF(AND('Mapa final'!#REF!="Muy Alta",'Mapa final'!#REF!="Moderado"),CONCATENATE("R4C",'Mapa final'!#REF!),"")</f>
        <v>#REF!</v>
      </c>
      <c r="Y9" s="40" t="e">
        <f>IF(AND('Mapa final'!#REF!="Muy Alta",'Mapa final'!#REF!="Moderado"),CONCATENATE("R4C",'Mapa final'!#REF!),"")</f>
        <v>#REF!</v>
      </c>
      <c r="Z9" s="40" t="e">
        <f>IF(AND('Mapa final'!#REF!="Muy Alta",'Mapa final'!#REF!="Moderado"),CONCATENATE("R4C",'Mapa final'!#REF!),"")</f>
        <v>#REF!</v>
      </c>
      <c r="AA9" s="41" t="e">
        <f>IF(AND('Mapa final'!#REF!="Muy Alta",'Mapa final'!#REF!="Moderado"),CONCATENATE("R4C",'Mapa final'!#REF!),"")</f>
        <v>#REF!</v>
      </c>
      <c r="AB9" s="39" t="str">
        <f ca="1">IF(AND('Mapa final'!$AG$20="Muy Alta",'Mapa final'!$AI$20="Mayor"),CONCATENATE("R4C",'Mapa final'!$W$20),"")</f>
        <v/>
      </c>
      <c r="AC9" s="40" t="str">
        <f ca="1">IF(AND('Mapa final'!$AG$21="Muy Alta",'Mapa final'!$AI$21="Mayor"),CONCATENATE("R4C",'Mapa final'!$W$21),"")</f>
        <v/>
      </c>
      <c r="AD9" s="40" t="e">
        <f>IF(AND('Mapa final'!#REF!="Muy Alta",'Mapa final'!#REF!="Mayor"),CONCATENATE("R4C",'Mapa final'!#REF!),"")</f>
        <v>#REF!</v>
      </c>
      <c r="AE9" s="40" t="e">
        <f>IF(AND('Mapa final'!#REF!="Muy Alta",'Mapa final'!#REF!="Mayor"),CONCATENATE("R4C",'Mapa final'!#REF!),"")</f>
        <v>#REF!</v>
      </c>
      <c r="AF9" s="40" t="e">
        <f>IF(AND('Mapa final'!#REF!="Muy Alta",'Mapa final'!#REF!="Mayor"),CONCATENATE("R4C",'Mapa final'!#REF!),"")</f>
        <v>#REF!</v>
      </c>
      <c r="AG9" s="41" t="e">
        <f>IF(AND('Mapa final'!#REF!="Muy Alta",'Mapa final'!#REF!="Mayor"),CONCATENATE("R4C",'Mapa final'!#REF!),"")</f>
        <v>#REF!</v>
      </c>
      <c r="AH9" s="42" t="str">
        <f ca="1">IF(AND('Mapa final'!$AG$20="Muy Alta",'Mapa final'!$AI$20="Catastrófico"),CONCATENATE("R4C",'Mapa final'!$W$20),"")</f>
        <v/>
      </c>
      <c r="AI9" s="43" t="str">
        <f ca="1">IF(AND('Mapa final'!$AG$21="Muy Alta",'Mapa final'!$AI$21="Catastrófico"),CONCATENATE("R4C",'Mapa final'!$W$21),"")</f>
        <v/>
      </c>
      <c r="AJ9" s="43" t="e">
        <f>IF(AND('Mapa final'!#REF!="Muy Alta",'Mapa final'!#REF!="Catastrófico"),CONCATENATE("R4C",'Mapa final'!#REF!),"")</f>
        <v>#REF!</v>
      </c>
      <c r="AK9" s="43" t="e">
        <f>IF(AND('Mapa final'!#REF!="Muy Alta",'Mapa final'!#REF!="Catastrófico"),CONCATENATE("R4C",'Mapa final'!#REF!),"")</f>
        <v>#REF!</v>
      </c>
      <c r="AL9" s="43" t="e">
        <f>IF(AND('Mapa final'!#REF!="Muy Alta",'Mapa final'!#REF!="Catastrófico"),CONCATENATE("R4C",'Mapa final'!#REF!),"")</f>
        <v>#REF!</v>
      </c>
      <c r="AM9" s="44" t="e">
        <f>IF(AND('Mapa final'!#REF!="Muy Alta",'Mapa final'!#REF!="Catastrófico"),CONCATENATE("R4C",'Mapa final'!#REF!),"")</f>
        <v>#REF!</v>
      </c>
      <c r="AN9" s="1"/>
      <c r="AO9" s="429"/>
      <c r="AP9" s="259"/>
      <c r="AQ9" s="259"/>
      <c r="AR9" s="259"/>
      <c r="AS9" s="259"/>
      <c r="AT9" s="430"/>
      <c r="AU9" s="1"/>
      <c r="AV9" s="1"/>
      <c r="AW9" s="1"/>
      <c r="AX9" s="1"/>
      <c r="AY9" s="1"/>
      <c r="AZ9" s="1"/>
      <c r="BA9" s="1"/>
      <c r="BB9" s="1"/>
      <c r="BC9" s="1"/>
      <c r="BD9" s="1"/>
      <c r="BE9" s="1"/>
      <c r="BF9" s="1"/>
      <c r="BG9" s="1"/>
      <c r="BH9" s="1"/>
      <c r="BI9" s="1"/>
    </row>
    <row r="10" spans="1:61" ht="15" customHeight="1" x14ac:dyDescent="0.25">
      <c r="A10" s="1"/>
      <c r="B10" s="420"/>
      <c r="C10" s="259"/>
      <c r="D10" s="260"/>
      <c r="E10" s="271"/>
      <c r="F10" s="259"/>
      <c r="G10" s="259"/>
      <c r="H10" s="259"/>
      <c r="I10" s="260"/>
      <c r="J10" s="39" t="str">
        <f ca="1">IF(AND('Mapa final'!$AG$22="Muy Alta",'Mapa final'!$AI$22="Leve"),CONCATENATE("R5C",'Mapa final'!$W$22),"")</f>
        <v/>
      </c>
      <c r="K10" s="40" t="str">
        <f ca="1">IF(AND('Mapa final'!$AG$23="Muy Alta",'Mapa final'!$AI$23="Leve"),CONCATENATE("R5C",'Mapa final'!$W$23),"")</f>
        <v/>
      </c>
      <c r="L10" s="40" t="str">
        <f ca="1">IF(AND('Mapa final'!$AG$24="Muy Alta",'Mapa final'!$AI$24="Leve"),CONCATENATE("R5C",'Mapa final'!$W$24),"")</f>
        <v/>
      </c>
      <c r="M10" s="40" t="e">
        <f>IF(AND('Mapa final'!#REF!="Muy Alta",'Mapa final'!#REF!="Leve"),CONCATENATE("R5C",'Mapa final'!#REF!),"")</f>
        <v>#REF!</v>
      </c>
      <c r="N10" s="40" t="e">
        <f>IF(AND('Mapa final'!#REF!="Muy Alta",'Mapa final'!#REF!="Leve"),CONCATENATE("R5C",'Mapa final'!#REF!),"")</f>
        <v>#REF!</v>
      </c>
      <c r="O10" s="41" t="e">
        <f>IF(AND('Mapa final'!#REF!="Muy Alta",'Mapa final'!#REF!="Leve"),CONCATENATE("R5C",'Mapa final'!#REF!),"")</f>
        <v>#REF!</v>
      </c>
      <c r="P10" s="39" t="str">
        <f ca="1">IF(AND('Mapa final'!$AG$22="Muy Alta",'Mapa final'!$AI$22="Menor"),CONCATENATE("R5C",'Mapa final'!$W$22),"")</f>
        <v/>
      </c>
      <c r="Q10" s="40" t="str">
        <f ca="1">IF(AND('Mapa final'!$AG$23="Muy Alta",'Mapa final'!$AI$23="Menor"),CONCATENATE("R5C",'Mapa final'!$W$23),"")</f>
        <v/>
      </c>
      <c r="R10" s="40" t="str">
        <f ca="1">IF(AND('Mapa final'!$AG$24="Muy Alta",'Mapa final'!$AI$24="Menor"),CONCATENATE("R5C",'Mapa final'!$W$24),"")</f>
        <v/>
      </c>
      <c r="S10" s="40" t="e">
        <f>IF(AND('Mapa final'!#REF!="Muy Alta",'Mapa final'!#REF!="Menor"),CONCATENATE("R5C",'Mapa final'!#REF!),"")</f>
        <v>#REF!</v>
      </c>
      <c r="T10" s="40" t="e">
        <f>IF(AND('Mapa final'!#REF!="Muy Alta",'Mapa final'!#REF!="Menor"),CONCATENATE("R5C",'Mapa final'!#REF!),"")</f>
        <v>#REF!</v>
      </c>
      <c r="U10" s="41" t="e">
        <f>IF(AND('Mapa final'!#REF!="Muy Alta",'Mapa final'!#REF!="Menor"),CONCATENATE("R5C",'Mapa final'!#REF!),"")</f>
        <v>#REF!</v>
      </c>
      <c r="V10" s="39" t="str">
        <f ca="1">IF(AND('Mapa final'!$AG$22="Muy Alta",'Mapa final'!$AI$22="Moderado"),CONCATENATE("R5C",'Mapa final'!$W$22),"")</f>
        <v/>
      </c>
      <c r="W10" s="40" t="str">
        <f ca="1">IF(AND('Mapa final'!$AG$23="Muy Alta",'Mapa final'!$AI$23="Moderado"),CONCATENATE("R5C",'Mapa final'!$W$23),"")</f>
        <v/>
      </c>
      <c r="X10" s="40" t="str">
        <f ca="1">IF(AND('Mapa final'!$AG$24="Muy Alta",'Mapa final'!$AI$24="Moderado"),CONCATENATE("R5C",'Mapa final'!$W$24),"")</f>
        <v/>
      </c>
      <c r="Y10" s="40" t="e">
        <f>IF(AND('Mapa final'!#REF!="Muy Alta",'Mapa final'!#REF!="Moderado"),CONCATENATE("R5C",'Mapa final'!#REF!),"")</f>
        <v>#REF!</v>
      </c>
      <c r="Z10" s="40" t="e">
        <f>IF(AND('Mapa final'!#REF!="Muy Alta",'Mapa final'!#REF!="Moderado"),CONCATENATE("R5C",'Mapa final'!#REF!),"")</f>
        <v>#REF!</v>
      </c>
      <c r="AA10" s="41" t="e">
        <f>IF(AND('Mapa final'!#REF!="Muy Alta",'Mapa final'!#REF!="Moderado"),CONCATENATE("R5C",'Mapa final'!#REF!),"")</f>
        <v>#REF!</v>
      </c>
      <c r="AB10" s="39" t="str">
        <f ca="1">IF(AND('Mapa final'!$AG$22="Muy Alta",'Mapa final'!$AI$22="Mayor"),CONCATENATE("R5C",'Mapa final'!$W$22),"")</f>
        <v/>
      </c>
      <c r="AC10" s="40" t="str">
        <f ca="1">IF(AND('Mapa final'!$AG$23="Muy Alta",'Mapa final'!$AI$23="Mayor"),CONCATENATE("R5C",'Mapa final'!$W$23),"")</f>
        <v/>
      </c>
      <c r="AD10" s="40" t="str">
        <f ca="1">IF(AND('Mapa final'!$AG$24="Muy Alta",'Mapa final'!$AI$24="Mayor"),CONCATENATE("R5C",'Mapa final'!$W$24),"")</f>
        <v/>
      </c>
      <c r="AE10" s="40" t="e">
        <f>IF(AND('Mapa final'!#REF!="Muy Alta",'Mapa final'!#REF!="Mayor"),CONCATENATE("R5C",'Mapa final'!#REF!),"")</f>
        <v>#REF!</v>
      </c>
      <c r="AF10" s="40" t="e">
        <f>IF(AND('Mapa final'!#REF!="Muy Alta",'Mapa final'!#REF!="Mayor"),CONCATENATE("R5C",'Mapa final'!#REF!),"")</f>
        <v>#REF!</v>
      </c>
      <c r="AG10" s="41" t="e">
        <f>IF(AND('Mapa final'!#REF!="Muy Alta",'Mapa final'!#REF!="Mayor"),CONCATENATE("R5C",'Mapa final'!#REF!),"")</f>
        <v>#REF!</v>
      </c>
      <c r="AH10" s="42" t="str">
        <f ca="1">IF(AND('Mapa final'!$AG$22="Muy Alta",'Mapa final'!$AI$22="Catastrófico"),CONCATENATE("R5C",'Mapa final'!$W$22),"")</f>
        <v/>
      </c>
      <c r="AI10" s="43" t="str">
        <f ca="1">IF(AND('Mapa final'!$AG$23="Muy Alta",'Mapa final'!$AI$23="Catastrófico"),CONCATENATE("R5C",'Mapa final'!$W$23),"")</f>
        <v/>
      </c>
      <c r="AJ10" s="43" t="str">
        <f ca="1">IF(AND('Mapa final'!$AG$24="Muy Alta",'Mapa final'!$AI$24="Catastrófico"),CONCATENATE("R5C",'Mapa final'!$W$24),"")</f>
        <v/>
      </c>
      <c r="AK10" s="43" t="e">
        <f>IF(AND('Mapa final'!#REF!="Muy Alta",'Mapa final'!#REF!="Catastrófico"),CONCATENATE("R5C",'Mapa final'!#REF!),"")</f>
        <v>#REF!</v>
      </c>
      <c r="AL10" s="43" t="e">
        <f>IF(AND('Mapa final'!#REF!="Muy Alta",'Mapa final'!#REF!="Catastrófico"),CONCATENATE("R5C",'Mapa final'!#REF!),"")</f>
        <v>#REF!</v>
      </c>
      <c r="AM10" s="44" t="e">
        <f>IF(AND('Mapa final'!#REF!="Muy Alta",'Mapa final'!#REF!="Catastrófico"),CONCATENATE("R5C",'Mapa final'!#REF!),"")</f>
        <v>#REF!</v>
      </c>
      <c r="AN10" s="1"/>
      <c r="AO10" s="429"/>
      <c r="AP10" s="259"/>
      <c r="AQ10" s="259"/>
      <c r="AR10" s="259"/>
      <c r="AS10" s="259"/>
      <c r="AT10" s="430"/>
      <c r="AU10" s="1"/>
      <c r="AV10" s="1"/>
      <c r="AW10" s="1"/>
      <c r="AX10" s="1"/>
      <c r="AY10" s="1"/>
      <c r="AZ10" s="1"/>
      <c r="BA10" s="1"/>
      <c r="BB10" s="1"/>
      <c r="BC10" s="1"/>
      <c r="BD10" s="1"/>
      <c r="BE10" s="1"/>
      <c r="BF10" s="1"/>
      <c r="BG10" s="1"/>
      <c r="BH10" s="1"/>
      <c r="BI10" s="1"/>
    </row>
    <row r="11" spans="1:61" ht="15" customHeight="1" x14ac:dyDescent="0.25">
      <c r="A11" s="1"/>
      <c r="B11" s="420"/>
      <c r="C11" s="259"/>
      <c r="D11" s="260"/>
      <c r="E11" s="271"/>
      <c r="F11" s="259"/>
      <c r="G11" s="259"/>
      <c r="H11" s="259"/>
      <c r="I11" s="260"/>
      <c r="J11" s="39" t="str">
        <f ca="1">IF(AND('Mapa final'!$AG$25="Muy Alta",'Mapa final'!$AI$25="Leve"),CONCATENATE("R6C",'Mapa final'!$W$25),"")</f>
        <v/>
      </c>
      <c r="K11" s="40" t="str">
        <f ca="1">IF(AND('Mapa final'!$AG$26="Muy Alta",'Mapa final'!$AI$26="Leve"),CONCATENATE("R6C",'Mapa final'!$W$26),"")</f>
        <v/>
      </c>
      <c r="L11" s="40" t="e">
        <f>IF(AND('Mapa final'!#REF!="Muy Alta",'Mapa final'!#REF!="Leve"),CONCATENATE("R6C",'Mapa final'!#REF!),"")</f>
        <v>#REF!</v>
      </c>
      <c r="M11" s="40" t="e">
        <f>IF(AND('Mapa final'!#REF!="Muy Alta",'Mapa final'!#REF!="Leve"),CONCATENATE("R6C",'Mapa final'!#REF!),"")</f>
        <v>#REF!</v>
      </c>
      <c r="N11" s="40" t="e">
        <f>IF(AND('Mapa final'!#REF!="Muy Alta",'Mapa final'!#REF!="Leve"),CONCATENATE("R6C",'Mapa final'!#REF!),"")</f>
        <v>#REF!</v>
      </c>
      <c r="O11" s="41" t="e">
        <f>IF(AND('Mapa final'!#REF!="Muy Alta",'Mapa final'!#REF!="Leve"),CONCATENATE("R6C",'Mapa final'!#REF!),"")</f>
        <v>#REF!</v>
      </c>
      <c r="P11" s="39" t="str">
        <f ca="1">IF(AND('Mapa final'!$AG$25="Muy Alta",'Mapa final'!$AI$25="Menor"),CONCATENATE("R6C",'Mapa final'!$W$25),"")</f>
        <v/>
      </c>
      <c r="Q11" s="40" t="str">
        <f ca="1">IF(AND('Mapa final'!$AG$26="Muy Alta",'Mapa final'!$AI$26="Menor"),CONCATENATE("R6C",'Mapa final'!$W$26),"")</f>
        <v/>
      </c>
      <c r="R11" s="40" t="e">
        <f>IF(AND('Mapa final'!#REF!="Muy Alta",'Mapa final'!#REF!="Menor"),CONCATENATE("R6C",'Mapa final'!#REF!),"")</f>
        <v>#REF!</v>
      </c>
      <c r="S11" s="40" t="e">
        <f>IF(AND('Mapa final'!#REF!="Muy Alta",'Mapa final'!#REF!="Menor"),CONCATENATE("R6C",'Mapa final'!#REF!),"")</f>
        <v>#REF!</v>
      </c>
      <c r="T11" s="40" t="e">
        <f>IF(AND('Mapa final'!#REF!="Muy Alta",'Mapa final'!#REF!="Menor"),CONCATENATE("R6C",'Mapa final'!#REF!),"")</f>
        <v>#REF!</v>
      </c>
      <c r="U11" s="41" t="e">
        <f>IF(AND('Mapa final'!#REF!="Muy Alta",'Mapa final'!#REF!="Menor"),CONCATENATE("R6C",'Mapa final'!#REF!),"")</f>
        <v>#REF!</v>
      </c>
      <c r="V11" s="39" t="str">
        <f ca="1">IF(AND('Mapa final'!$AG$25="Muy Alta",'Mapa final'!$AI$25="Moderado"),CONCATENATE("R6C",'Mapa final'!$W$25),"")</f>
        <v/>
      </c>
      <c r="W11" s="40" t="str">
        <f ca="1">IF(AND('Mapa final'!$AG$26="Muy Alta",'Mapa final'!$AI$26="Moderado"),CONCATENATE("R6C",'Mapa final'!$W$26),"")</f>
        <v/>
      </c>
      <c r="X11" s="40" t="e">
        <f>IF(AND('Mapa final'!#REF!="Muy Alta",'Mapa final'!#REF!="Moderado"),CONCATENATE("R6C",'Mapa final'!#REF!),"")</f>
        <v>#REF!</v>
      </c>
      <c r="Y11" s="40" t="e">
        <f>IF(AND('Mapa final'!#REF!="Muy Alta",'Mapa final'!#REF!="Moderado"),CONCATENATE("R6C",'Mapa final'!#REF!),"")</f>
        <v>#REF!</v>
      </c>
      <c r="Z11" s="40" t="e">
        <f>IF(AND('Mapa final'!#REF!="Muy Alta",'Mapa final'!#REF!="Moderado"),CONCATENATE("R6C",'Mapa final'!#REF!),"")</f>
        <v>#REF!</v>
      </c>
      <c r="AA11" s="41" t="e">
        <f>IF(AND('Mapa final'!#REF!="Muy Alta",'Mapa final'!#REF!="Moderado"),CONCATENATE("R6C",'Mapa final'!#REF!),"")</f>
        <v>#REF!</v>
      </c>
      <c r="AB11" s="39" t="str">
        <f ca="1">IF(AND('Mapa final'!$AG$25="Muy Alta",'Mapa final'!$AI$25="Mayor"),CONCATENATE("R6C",'Mapa final'!$W$25),"")</f>
        <v/>
      </c>
      <c r="AC11" s="40" t="str">
        <f ca="1">IF(AND('Mapa final'!$AG$26="Muy Alta",'Mapa final'!$AI$26="Mayor"),CONCATENATE("R6C",'Mapa final'!$W$26),"")</f>
        <v/>
      </c>
      <c r="AD11" s="40" t="e">
        <f>IF(AND('Mapa final'!#REF!="Muy Alta",'Mapa final'!#REF!="Mayor"),CONCATENATE("R6C",'Mapa final'!#REF!),"")</f>
        <v>#REF!</v>
      </c>
      <c r="AE11" s="40" t="e">
        <f>IF(AND('Mapa final'!#REF!="Muy Alta",'Mapa final'!#REF!="Mayor"),CONCATENATE("R6C",'Mapa final'!#REF!),"")</f>
        <v>#REF!</v>
      </c>
      <c r="AF11" s="40" t="e">
        <f>IF(AND('Mapa final'!#REF!="Muy Alta",'Mapa final'!#REF!="Mayor"),CONCATENATE("R6C",'Mapa final'!#REF!),"")</f>
        <v>#REF!</v>
      </c>
      <c r="AG11" s="41" t="e">
        <f>IF(AND('Mapa final'!#REF!="Muy Alta",'Mapa final'!#REF!="Mayor"),CONCATENATE("R6C",'Mapa final'!#REF!),"")</f>
        <v>#REF!</v>
      </c>
      <c r="AH11" s="42" t="str">
        <f ca="1">IF(AND('Mapa final'!$AG$25="Muy Alta",'Mapa final'!$AI$25="Catastrófico"),CONCATENATE("R6C",'Mapa final'!$W$25),"")</f>
        <v/>
      </c>
      <c r="AI11" s="43" t="str">
        <f ca="1">IF(AND('Mapa final'!$AG$26="Muy Alta",'Mapa final'!$AI$26="Catastrófico"),CONCATENATE("R6C",'Mapa final'!$W$26),"")</f>
        <v/>
      </c>
      <c r="AJ11" s="43" t="e">
        <f>IF(AND('Mapa final'!#REF!="Muy Alta",'Mapa final'!#REF!="Catastrófico"),CONCATENATE("R6C",'Mapa final'!#REF!),"")</f>
        <v>#REF!</v>
      </c>
      <c r="AK11" s="43" t="e">
        <f>IF(AND('Mapa final'!#REF!="Muy Alta",'Mapa final'!#REF!="Catastrófico"),CONCATENATE("R6C",'Mapa final'!#REF!),"")</f>
        <v>#REF!</v>
      </c>
      <c r="AL11" s="43" t="e">
        <f>IF(AND('Mapa final'!#REF!="Muy Alta",'Mapa final'!#REF!="Catastrófico"),CONCATENATE("R6C",'Mapa final'!#REF!),"")</f>
        <v>#REF!</v>
      </c>
      <c r="AM11" s="44" t="e">
        <f>IF(AND('Mapa final'!#REF!="Muy Alta",'Mapa final'!#REF!="Catastrófico"),CONCATENATE("R6C",'Mapa final'!#REF!),"")</f>
        <v>#REF!</v>
      </c>
      <c r="AN11" s="1"/>
      <c r="AO11" s="429"/>
      <c r="AP11" s="259"/>
      <c r="AQ11" s="259"/>
      <c r="AR11" s="259"/>
      <c r="AS11" s="259"/>
      <c r="AT11" s="430"/>
      <c r="AU11" s="1"/>
      <c r="AV11" s="1"/>
      <c r="AW11" s="1"/>
      <c r="AX11" s="1"/>
      <c r="AY11" s="1"/>
      <c r="AZ11" s="1"/>
      <c r="BA11" s="1"/>
      <c r="BB11" s="1"/>
      <c r="BC11" s="1"/>
      <c r="BD11" s="1"/>
      <c r="BE11" s="1"/>
      <c r="BF11" s="1"/>
      <c r="BG11" s="1"/>
      <c r="BH11" s="1"/>
      <c r="BI11" s="1"/>
    </row>
    <row r="12" spans="1:61" ht="15" customHeight="1" x14ac:dyDescent="0.25">
      <c r="A12" s="1"/>
      <c r="B12" s="420"/>
      <c r="C12" s="259"/>
      <c r="D12" s="260"/>
      <c r="E12" s="271"/>
      <c r="F12" s="259"/>
      <c r="G12" s="259"/>
      <c r="H12" s="259"/>
      <c r="I12" s="260"/>
      <c r="J12" s="39" t="str">
        <f ca="1">IF(AND('Mapa final'!$AG$27="Muy Alta",'Mapa final'!$AI$27="Leve"),CONCATENATE("R7C",'Mapa final'!$W$27),"")</f>
        <v/>
      </c>
      <c r="K12" s="40" t="str">
        <f ca="1">IF(AND('Mapa final'!$AG$28="Muy Alta",'Mapa final'!$AI$28="Leve"),CONCATENATE("R7C",'Mapa final'!$W$28),"")</f>
        <v/>
      </c>
      <c r="L12" s="40" t="e">
        <f>IF(AND('Mapa final'!#REF!="Muy Alta",'Mapa final'!#REF!="Leve"),CONCATENATE("R7C",'Mapa final'!#REF!),"")</f>
        <v>#REF!</v>
      </c>
      <c r="M12" s="40" t="e">
        <f>IF(AND('Mapa final'!#REF!="Muy Alta",'Mapa final'!#REF!="Leve"),CONCATENATE("R7C",'Mapa final'!#REF!),"")</f>
        <v>#REF!</v>
      </c>
      <c r="N12" s="40" t="e">
        <f>IF(AND('Mapa final'!#REF!="Muy Alta",'Mapa final'!#REF!="Leve"),CONCATENATE("R7C",'Mapa final'!#REF!),"")</f>
        <v>#REF!</v>
      </c>
      <c r="O12" s="41" t="e">
        <f>IF(AND('Mapa final'!#REF!="Muy Alta",'Mapa final'!#REF!="Leve"),CONCATENATE("R7C",'Mapa final'!#REF!),"")</f>
        <v>#REF!</v>
      </c>
      <c r="P12" s="39" t="str">
        <f ca="1">IF(AND('Mapa final'!$AG$27="Muy Alta",'Mapa final'!$AI$27="Menor"),CONCATENATE("R7C",'Mapa final'!$W$27),"")</f>
        <v/>
      </c>
      <c r="Q12" s="40" t="str">
        <f ca="1">IF(AND('Mapa final'!$AG$28="Muy Alta",'Mapa final'!$AI$28="Menor"),CONCATENATE("R7C",'Mapa final'!$W$28),"")</f>
        <v/>
      </c>
      <c r="R12" s="40" t="e">
        <f>IF(AND('Mapa final'!#REF!="Muy Alta",'Mapa final'!#REF!="Menor"),CONCATENATE("R7C",'Mapa final'!#REF!),"")</f>
        <v>#REF!</v>
      </c>
      <c r="S12" s="40" t="e">
        <f>IF(AND('Mapa final'!#REF!="Muy Alta",'Mapa final'!#REF!="Menor"),CONCATENATE("R7C",'Mapa final'!#REF!),"")</f>
        <v>#REF!</v>
      </c>
      <c r="T12" s="40" t="e">
        <f>IF(AND('Mapa final'!#REF!="Muy Alta",'Mapa final'!#REF!="Menor"),CONCATENATE("R7C",'Mapa final'!#REF!),"")</f>
        <v>#REF!</v>
      </c>
      <c r="U12" s="41" t="e">
        <f>IF(AND('Mapa final'!#REF!="Muy Alta",'Mapa final'!#REF!="Menor"),CONCATENATE("R7C",'Mapa final'!#REF!),"")</f>
        <v>#REF!</v>
      </c>
      <c r="V12" s="39" t="str">
        <f ca="1">IF(AND('Mapa final'!$AG$27="Muy Alta",'Mapa final'!$AI$27="Moderado"),CONCATENATE("R7C",'Mapa final'!$W$27),"")</f>
        <v/>
      </c>
      <c r="W12" s="40" t="str">
        <f ca="1">IF(AND('Mapa final'!$AG$28="Muy Alta",'Mapa final'!$AI$28="Moderado"),CONCATENATE("R7C",'Mapa final'!$W$28),"")</f>
        <v/>
      </c>
      <c r="X12" s="40" t="e">
        <f>IF(AND('Mapa final'!#REF!="Muy Alta",'Mapa final'!#REF!="Moderado"),CONCATENATE("R7C",'Mapa final'!#REF!),"")</f>
        <v>#REF!</v>
      </c>
      <c r="Y12" s="40" t="e">
        <f>IF(AND('Mapa final'!#REF!="Muy Alta",'Mapa final'!#REF!="Moderado"),CONCATENATE("R7C",'Mapa final'!#REF!),"")</f>
        <v>#REF!</v>
      </c>
      <c r="Z12" s="40" t="e">
        <f>IF(AND('Mapa final'!#REF!="Muy Alta",'Mapa final'!#REF!="Moderado"),CONCATENATE("R7C",'Mapa final'!#REF!),"")</f>
        <v>#REF!</v>
      </c>
      <c r="AA12" s="41" t="e">
        <f>IF(AND('Mapa final'!#REF!="Muy Alta",'Mapa final'!#REF!="Moderado"),CONCATENATE("R7C",'Mapa final'!#REF!),"")</f>
        <v>#REF!</v>
      </c>
      <c r="AB12" s="39" t="str">
        <f ca="1">IF(AND('Mapa final'!$AG$27="Muy Alta",'Mapa final'!$AI$27="Mayor"),CONCATENATE("R7C",'Mapa final'!$W$27),"")</f>
        <v/>
      </c>
      <c r="AC12" s="40" t="str">
        <f ca="1">IF(AND('Mapa final'!$AG$28="Muy Alta",'Mapa final'!$AI$28="Mayor"),CONCATENATE("R7C",'Mapa final'!$W$28),"")</f>
        <v/>
      </c>
      <c r="AD12" s="40" t="e">
        <f>IF(AND('Mapa final'!#REF!="Muy Alta",'Mapa final'!#REF!="Mayor"),CONCATENATE("R7C",'Mapa final'!#REF!),"")</f>
        <v>#REF!</v>
      </c>
      <c r="AE12" s="40" t="e">
        <f>IF(AND('Mapa final'!#REF!="Muy Alta",'Mapa final'!#REF!="Mayor"),CONCATENATE("R7C",'Mapa final'!#REF!),"")</f>
        <v>#REF!</v>
      </c>
      <c r="AF12" s="40" t="e">
        <f>IF(AND('Mapa final'!#REF!="Muy Alta",'Mapa final'!#REF!="Mayor"),CONCATENATE("R7C",'Mapa final'!#REF!),"")</f>
        <v>#REF!</v>
      </c>
      <c r="AG12" s="41" t="e">
        <f>IF(AND('Mapa final'!#REF!="Muy Alta",'Mapa final'!#REF!="Mayor"),CONCATENATE("R7C",'Mapa final'!#REF!),"")</f>
        <v>#REF!</v>
      </c>
      <c r="AH12" s="42" t="str">
        <f ca="1">IF(AND('Mapa final'!$AG$27="Muy Alta",'Mapa final'!$AI$27="Catastrófico"),CONCATENATE("R7C",'Mapa final'!$W$27),"")</f>
        <v/>
      </c>
      <c r="AI12" s="43" t="str">
        <f ca="1">IF(AND('Mapa final'!$AG$28="Muy Alta",'Mapa final'!$AI$28="Catastrófico"),CONCATENATE("R7C",'Mapa final'!$W$28),"")</f>
        <v/>
      </c>
      <c r="AJ12" s="43" t="e">
        <f>IF(AND('Mapa final'!#REF!="Muy Alta",'Mapa final'!#REF!="Catastrófico"),CONCATENATE("R7C",'Mapa final'!#REF!),"")</f>
        <v>#REF!</v>
      </c>
      <c r="AK12" s="43" t="e">
        <f>IF(AND('Mapa final'!#REF!="Muy Alta",'Mapa final'!#REF!="Catastrófico"),CONCATENATE("R7C",'Mapa final'!#REF!),"")</f>
        <v>#REF!</v>
      </c>
      <c r="AL12" s="43" t="e">
        <f>IF(AND('Mapa final'!#REF!="Muy Alta",'Mapa final'!#REF!="Catastrófico"),CONCATENATE("R7C",'Mapa final'!#REF!),"")</f>
        <v>#REF!</v>
      </c>
      <c r="AM12" s="44" t="e">
        <f>IF(AND('Mapa final'!#REF!="Muy Alta",'Mapa final'!#REF!="Catastrófico"),CONCATENATE("R7C",'Mapa final'!#REF!),"")</f>
        <v>#REF!</v>
      </c>
      <c r="AN12" s="1"/>
      <c r="AO12" s="429"/>
      <c r="AP12" s="259"/>
      <c r="AQ12" s="259"/>
      <c r="AR12" s="259"/>
      <c r="AS12" s="259"/>
      <c r="AT12" s="430"/>
      <c r="AU12" s="1"/>
      <c r="AV12" s="1"/>
      <c r="AW12" s="1"/>
      <c r="AX12" s="1"/>
      <c r="AY12" s="1"/>
      <c r="AZ12" s="1"/>
      <c r="BA12" s="1"/>
      <c r="BB12" s="1"/>
      <c r="BC12" s="1"/>
      <c r="BD12" s="1"/>
      <c r="BE12" s="1"/>
      <c r="BF12" s="1"/>
      <c r="BG12" s="1"/>
      <c r="BH12" s="1"/>
      <c r="BI12" s="1"/>
    </row>
    <row r="13" spans="1:61" ht="15" customHeight="1" x14ac:dyDescent="0.25">
      <c r="A13" s="1"/>
      <c r="B13" s="420"/>
      <c r="C13" s="259"/>
      <c r="D13" s="260"/>
      <c r="E13" s="271"/>
      <c r="F13" s="259"/>
      <c r="G13" s="259"/>
      <c r="H13" s="259"/>
      <c r="I13" s="260"/>
      <c r="J13" s="39" t="str">
        <f ca="1">IF(AND('Mapa final'!$AG$29="Muy Alta",'Mapa final'!$AI$29="Leve"),CONCATENATE("R8C",'Mapa final'!$W$29),"")</f>
        <v/>
      </c>
      <c r="K13" s="40" t="str">
        <f ca="1">IF(AND('Mapa final'!$AG$30="Muy Alta",'Mapa final'!$AI$30="Leve"),CONCATENATE("R8C",'Mapa final'!$W$30),"")</f>
        <v/>
      </c>
      <c r="L13" s="40" t="str">
        <f ca="1">IF(AND('Mapa final'!$AG$31="Muy Alta",'Mapa final'!$AI$31="Leve"),CONCATENATE("R8C",'Mapa final'!$W$31),"")</f>
        <v/>
      </c>
      <c r="M13" s="40" t="str">
        <f ca="1">IF(AND('Mapa final'!$AG$32="Muy Alta",'Mapa final'!$AI$32="Leve"),CONCATENATE("R8C",'Mapa final'!$W$32),"")</f>
        <v/>
      </c>
      <c r="N13" s="40" t="e">
        <f>IF(AND('Mapa final'!#REF!="Muy Alta",'Mapa final'!#REF!="Leve"),CONCATENATE("R8C",'Mapa final'!#REF!),"")</f>
        <v>#REF!</v>
      </c>
      <c r="O13" s="41" t="e">
        <f>IF(AND('Mapa final'!#REF!="Muy Alta",'Mapa final'!#REF!="Leve"),CONCATENATE("R8C",'Mapa final'!#REF!),"")</f>
        <v>#REF!</v>
      </c>
      <c r="P13" s="39" t="str">
        <f ca="1">IF(AND('Mapa final'!$AG$29="Muy Alta",'Mapa final'!$AI$29="Menor"),CONCATENATE("R8C",'Mapa final'!$W$29),"")</f>
        <v/>
      </c>
      <c r="Q13" s="40" t="str">
        <f ca="1">IF(AND('Mapa final'!$AG$30="Muy Alta",'Mapa final'!$AI$30="Menor"),CONCATENATE("R8C",'Mapa final'!$W$30),"")</f>
        <v/>
      </c>
      <c r="R13" s="40" t="str">
        <f ca="1">IF(AND('Mapa final'!$AG$31="Muy Alta",'Mapa final'!$AI$31="Menor"),CONCATENATE("R8C",'Mapa final'!$W$31),"")</f>
        <v/>
      </c>
      <c r="S13" s="40" t="str">
        <f ca="1">IF(AND('Mapa final'!$AG$32="Muy Alta",'Mapa final'!$AI$32="Menor"),CONCATENATE("R8C",'Mapa final'!$W$32),"")</f>
        <v/>
      </c>
      <c r="T13" s="40" t="e">
        <f>IF(AND('Mapa final'!#REF!="Muy Alta",'Mapa final'!#REF!="Menor"),CONCATENATE("R8C",'Mapa final'!#REF!),"")</f>
        <v>#REF!</v>
      </c>
      <c r="U13" s="41" t="e">
        <f>IF(AND('Mapa final'!#REF!="Muy Alta",'Mapa final'!#REF!="Menor"),CONCATENATE("R8C",'Mapa final'!#REF!),"")</f>
        <v>#REF!</v>
      </c>
      <c r="V13" s="39" t="str">
        <f ca="1">IF(AND('Mapa final'!$AG$29="Muy Alta",'Mapa final'!$AI$29="Moderado"),CONCATENATE("R8C",'Mapa final'!$W$29),"")</f>
        <v/>
      </c>
      <c r="W13" s="40" t="str">
        <f ca="1">IF(AND('Mapa final'!$AG$30="Muy Alta",'Mapa final'!$AI$30="Moderado"),CONCATENATE("R8C",'Mapa final'!$W$30),"")</f>
        <v/>
      </c>
      <c r="X13" s="40" t="str">
        <f ca="1">IF(AND('Mapa final'!$AG$31="Muy Alta",'Mapa final'!$AI$31="Moderado"),CONCATENATE("R8C",'Mapa final'!$W$31),"")</f>
        <v/>
      </c>
      <c r="Y13" s="40" t="str">
        <f ca="1">IF(AND('Mapa final'!$AG$32="Muy Alta",'Mapa final'!$AI$32="Moderado"),CONCATENATE("R8C",'Mapa final'!$W$32),"")</f>
        <v/>
      </c>
      <c r="Z13" s="40" t="e">
        <f>IF(AND('Mapa final'!#REF!="Muy Alta",'Mapa final'!#REF!="Moderado"),CONCATENATE("R8C",'Mapa final'!#REF!),"")</f>
        <v>#REF!</v>
      </c>
      <c r="AA13" s="41" t="e">
        <f>IF(AND('Mapa final'!#REF!="Muy Alta",'Mapa final'!#REF!="Moderado"),CONCATENATE("R8C",'Mapa final'!#REF!),"")</f>
        <v>#REF!</v>
      </c>
      <c r="AB13" s="39" t="str">
        <f ca="1">IF(AND('Mapa final'!$AG$29="Muy Alta",'Mapa final'!$AI$29="Mayor"),CONCATENATE("R8C",'Mapa final'!$W$29),"")</f>
        <v/>
      </c>
      <c r="AC13" s="40" t="str">
        <f ca="1">IF(AND('Mapa final'!$AG$30="Muy Alta",'Mapa final'!$AI$30="Mayor"),CONCATENATE("R8C",'Mapa final'!$W$30),"")</f>
        <v/>
      </c>
      <c r="AD13" s="40" t="str">
        <f ca="1">IF(AND('Mapa final'!$AG$31="Muy Alta",'Mapa final'!$AI$31="Mayor"),CONCATENATE("R8C",'Mapa final'!$W$31),"")</f>
        <v/>
      </c>
      <c r="AE13" s="40" t="str">
        <f ca="1">IF(AND('Mapa final'!$AG$32="Muy Alta",'Mapa final'!$AI$32="Mayor"),CONCATENATE("R8C",'Mapa final'!$W$32),"")</f>
        <v/>
      </c>
      <c r="AF13" s="40" t="e">
        <f>IF(AND('Mapa final'!#REF!="Muy Alta",'Mapa final'!#REF!="Mayor"),CONCATENATE("R8C",'Mapa final'!#REF!),"")</f>
        <v>#REF!</v>
      </c>
      <c r="AG13" s="41" t="e">
        <f>IF(AND('Mapa final'!#REF!="Muy Alta",'Mapa final'!#REF!="Mayor"),CONCATENATE("R8C",'Mapa final'!#REF!),"")</f>
        <v>#REF!</v>
      </c>
      <c r="AH13" s="42" t="str">
        <f ca="1">IF(AND('Mapa final'!$AG$29="Muy Alta",'Mapa final'!$AI$29="Catastrófico"),CONCATENATE("R8C",'Mapa final'!$W$29),"")</f>
        <v/>
      </c>
      <c r="AI13" s="43" t="str">
        <f ca="1">IF(AND('Mapa final'!$AG$30="Muy Alta",'Mapa final'!$AI$30="Catastrófico"),CONCATENATE("R8C",'Mapa final'!$W$30),"")</f>
        <v/>
      </c>
      <c r="AJ13" s="43" t="str">
        <f ca="1">IF(AND('Mapa final'!$AG$31="Muy Alta",'Mapa final'!$AI$31="Catastrófico"),CONCATENATE("R8C",'Mapa final'!$W$31),"")</f>
        <v/>
      </c>
      <c r="AK13" s="43" t="str">
        <f ca="1">IF(AND('Mapa final'!$AG$32="Muy Alta",'Mapa final'!$AI$32="Catastrófico"),CONCATENATE("R8C",'Mapa final'!$W$32),"")</f>
        <v/>
      </c>
      <c r="AL13" s="43" t="e">
        <f>IF(AND('Mapa final'!#REF!="Muy Alta",'Mapa final'!#REF!="Catastrófico"),CONCATENATE("R8C",'Mapa final'!#REF!),"")</f>
        <v>#REF!</v>
      </c>
      <c r="AM13" s="44" t="e">
        <f>IF(AND('Mapa final'!#REF!="Muy Alta",'Mapa final'!#REF!="Catastrófico"),CONCATENATE("R8C",'Mapa final'!#REF!),"")</f>
        <v>#REF!</v>
      </c>
      <c r="AN13" s="1"/>
      <c r="AO13" s="429"/>
      <c r="AP13" s="259"/>
      <c r="AQ13" s="259"/>
      <c r="AR13" s="259"/>
      <c r="AS13" s="259"/>
      <c r="AT13" s="430"/>
      <c r="AU13" s="1"/>
      <c r="AV13" s="1"/>
      <c r="AW13" s="1"/>
      <c r="AX13" s="1"/>
      <c r="AY13" s="1"/>
      <c r="AZ13" s="1"/>
      <c r="BA13" s="1"/>
      <c r="BB13" s="1"/>
      <c r="BC13" s="1"/>
      <c r="BD13" s="1"/>
      <c r="BE13" s="1"/>
      <c r="BF13" s="1"/>
      <c r="BG13" s="1"/>
      <c r="BH13" s="1"/>
      <c r="BI13" s="1"/>
    </row>
    <row r="14" spans="1:61" ht="15" customHeight="1" x14ac:dyDescent="0.25">
      <c r="A14" s="1"/>
      <c r="B14" s="420"/>
      <c r="C14" s="259"/>
      <c r="D14" s="260"/>
      <c r="E14" s="271"/>
      <c r="F14" s="259"/>
      <c r="G14" s="259"/>
      <c r="H14" s="259"/>
      <c r="I14" s="260"/>
      <c r="J14" s="39" t="str">
        <f ca="1">IF(AND('Mapa final'!$AG$33="Muy Alta",'Mapa final'!$AI$33="Leve"),CONCATENATE("R9C",'Mapa final'!$W$33),"")</f>
        <v/>
      </c>
      <c r="K14" s="40" t="str">
        <f ca="1">IF(AND('Mapa final'!$AG$34="Muy Alta",'Mapa final'!$AI$34="Leve"),CONCATENATE("R9C",'Mapa final'!$W$34),"")</f>
        <v/>
      </c>
      <c r="L14" s="40" t="str">
        <f ca="1">IF(AND('Mapa final'!$AG$35="Muy Alta",'Mapa final'!$AI$35="Leve"),CONCATENATE("R9C",'Mapa final'!$W$35),"")</f>
        <v/>
      </c>
      <c r="M14" s="40" t="str">
        <f ca="1">IF(AND('Mapa final'!$AG$36="Muy Alta",'Mapa final'!$AI$36="Leve"),CONCATENATE("R9C",'Mapa final'!$W$36),"")</f>
        <v/>
      </c>
      <c r="N14" s="40" t="str">
        <f ca="1">IF(AND('Mapa final'!$AG$37="Muy Alta",'Mapa final'!$AI$37="Leve"),CONCATENATE("R9C",'Mapa final'!$W$37),"")</f>
        <v/>
      </c>
      <c r="O14" s="41" t="e">
        <f>IF(AND('Mapa final'!#REF!="Muy Alta",'Mapa final'!#REF!="Leve"),CONCATENATE("R9C",'Mapa final'!#REF!),"")</f>
        <v>#REF!</v>
      </c>
      <c r="P14" s="39" t="str">
        <f ca="1">IF(AND('Mapa final'!$AG$33="Muy Alta",'Mapa final'!$AI$33="Menor"),CONCATENATE("R9C",'Mapa final'!$W$33),"")</f>
        <v/>
      </c>
      <c r="Q14" s="40" t="str">
        <f ca="1">IF(AND('Mapa final'!$AG$34="Muy Alta",'Mapa final'!$AI$34="Menor"),CONCATENATE("R9C",'Mapa final'!$W$34),"")</f>
        <v/>
      </c>
      <c r="R14" s="40" t="str">
        <f ca="1">IF(AND('Mapa final'!$AG$35="Muy Alta",'Mapa final'!$AI$35="Menor"),CONCATENATE("R9C",'Mapa final'!$W$35),"")</f>
        <v/>
      </c>
      <c r="S14" s="40" t="str">
        <f ca="1">IF(AND('Mapa final'!$AG$36="Muy Alta",'Mapa final'!$AI$36="Menor"),CONCATENATE("R9C",'Mapa final'!$W$36),"")</f>
        <v/>
      </c>
      <c r="T14" s="40" t="str">
        <f ca="1">IF(AND('Mapa final'!$AG$37="Muy Alta",'Mapa final'!$AI$37="Menor"),CONCATENATE("R9C",'Mapa final'!$W$37),"")</f>
        <v/>
      </c>
      <c r="U14" s="41" t="e">
        <f>IF(AND('Mapa final'!#REF!="Muy Alta",'Mapa final'!#REF!="Menor"),CONCATENATE("R9C",'Mapa final'!#REF!),"")</f>
        <v>#REF!</v>
      </c>
      <c r="V14" s="39" t="str">
        <f ca="1">IF(AND('Mapa final'!$AG$33="Muy Alta",'Mapa final'!$AI$33="Moderado"),CONCATENATE("R9C",'Mapa final'!$W$33),"")</f>
        <v/>
      </c>
      <c r="W14" s="40" t="str">
        <f ca="1">IF(AND('Mapa final'!$AG$34="Muy Alta",'Mapa final'!$AI$34="Moderado"),CONCATENATE("R9C",'Mapa final'!$W$34),"")</f>
        <v/>
      </c>
      <c r="X14" s="40" t="str">
        <f ca="1">IF(AND('Mapa final'!$AG$35="Muy Alta",'Mapa final'!$AI$35="Moderado"),CONCATENATE("R9C",'Mapa final'!$W$35),"")</f>
        <v/>
      </c>
      <c r="Y14" s="40" t="str">
        <f ca="1">IF(AND('Mapa final'!$AG$36="Muy Alta",'Mapa final'!$AI$36="Moderado"),CONCATENATE("R9C",'Mapa final'!$W$36),"")</f>
        <v/>
      </c>
      <c r="Z14" s="40" t="str">
        <f ca="1">IF(AND('Mapa final'!$AG$37="Muy Alta",'Mapa final'!$AI$37="Moderado"),CONCATENATE("R9C",'Mapa final'!$W$37),"")</f>
        <v/>
      </c>
      <c r="AA14" s="41" t="e">
        <f>IF(AND('Mapa final'!#REF!="Muy Alta",'Mapa final'!#REF!="Moderado"),CONCATENATE("R9C",'Mapa final'!#REF!),"")</f>
        <v>#REF!</v>
      </c>
      <c r="AB14" s="39" t="str">
        <f ca="1">IF(AND('Mapa final'!$AG$33="Muy Alta",'Mapa final'!$AI$33="Mayor"),CONCATENATE("R9C",'Mapa final'!$W$33),"")</f>
        <v/>
      </c>
      <c r="AC14" s="40" t="str">
        <f ca="1">IF(AND('Mapa final'!$AG$34="Muy Alta",'Mapa final'!$AI$34="Mayor"),CONCATENATE("R9C",'Mapa final'!$W$34),"")</f>
        <v/>
      </c>
      <c r="AD14" s="40" t="str">
        <f ca="1">IF(AND('Mapa final'!$AG$35="Muy Alta",'Mapa final'!$AI$35="Mayor"),CONCATENATE("R9C",'Mapa final'!$W$35),"")</f>
        <v/>
      </c>
      <c r="AE14" s="40" t="str">
        <f ca="1">IF(AND('Mapa final'!$AG$36="Muy Alta",'Mapa final'!$AI$36="Mayor"),CONCATENATE("R9C",'Mapa final'!$W$36),"")</f>
        <v/>
      </c>
      <c r="AF14" s="40" t="str">
        <f ca="1">IF(AND('Mapa final'!$AG$37="Muy Alta",'Mapa final'!$AI$37="Mayor"),CONCATENATE("R9C",'Mapa final'!$W$37),"")</f>
        <v/>
      </c>
      <c r="AG14" s="41" t="e">
        <f>IF(AND('Mapa final'!#REF!="Muy Alta",'Mapa final'!#REF!="Mayor"),CONCATENATE("R9C",'Mapa final'!#REF!),"")</f>
        <v>#REF!</v>
      </c>
      <c r="AH14" s="42" t="str">
        <f ca="1">IF(AND('Mapa final'!$AG$33="Muy Alta",'Mapa final'!$AI$33="Catastrófico"),CONCATENATE("R9C",'Mapa final'!$W$33),"")</f>
        <v/>
      </c>
      <c r="AI14" s="43" t="str">
        <f ca="1">IF(AND('Mapa final'!$AG$34="Muy Alta",'Mapa final'!$AI$34="Catastrófico"),CONCATENATE("R9C",'Mapa final'!$W$34),"")</f>
        <v/>
      </c>
      <c r="AJ14" s="43" t="str">
        <f ca="1">IF(AND('Mapa final'!$AG$35="Muy Alta",'Mapa final'!$AI$35="Catastrófico"),CONCATENATE("R9C",'Mapa final'!$W$35),"")</f>
        <v/>
      </c>
      <c r="AK14" s="43" t="str">
        <f ca="1">IF(AND('Mapa final'!$AG$36="Muy Alta",'Mapa final'!$AI$36="Catastrófico"),CONCATENATE("R9C",'Mapa final'!$W$36),"")</f>
        <v/>
      </c>
      <c r="AL14" s="43" t="str">
        <f ca="1">IF(AND('Mapa final'!$AG$37="Muy Alta",'Mapa final'!$AI$37="Catastrófico"),CONCATENATE("R9C",'Mapa final'!$W$37),"")</f>
        <v/>
      </c>
      <c r="AM14" s="44" t="e">
        <f>IF(AND('Mapa final'!#REF!="Muy Alta",'Mapa final'!#REF!="Catastrófico"),CONCATENATE("R9C",'Mapa final'!#REF!),"")</f>
        <v>#REF!</v>
      </c>
      <c r="AN14" s="1"/>
      <c r="AO14" s="429"/>
      <c r="AP14" s="259"/>
      <c r="AQ14" s="259"/>
      <c r="AR14" s="259"/>
      <c r="AS14" s="259"/>
      <c r="AT14" s="430"/>
      <c r="AU14" s="1"/>
      <c r="AV14" s="1"/>
      <c r="AW14" s="1"/>
      <c r="AX14" s="1"/>
      <c r="AY14" s="1"/>
      <c r="AZ14" s="1"/>
      <c r="BA14" s="1"/>
      <c r="BB14" s="1"/>
      <c r="BC14" s="1"/>
      <c r="BD14" s="1"/>
      <c r="BE14" s="1"/>
      <c r="BF14" s="1"/>
      <c r="BG14" s="1"/>
      <c r="BH14" s="1"/>
      <c r="BI14" s="1"/>
    </row>
    <row r="15" spans="1:61" ht="15.75" customHeight="1" x14ac:dyDescent="0.25">
      <c r="A15" s="1"/>
      <c r="B15" s="420"/>
      <c r="C15" s="259"/>
      <c r="D15" s="260"/>
      <c r="E15" s="410"/>
      <c r="F15" s="411"/>
      <c r="G15" s="411"/>
      <c r="H15" s="411"/>
      <c r="I15" s="414"/>
      <c r="J15" s="45" t="str">
        <f ca="1">IF(AND('Mapa final'!$AG$38="Muy Alta",'Mapa final'!$AI$38="Leve"),CONCATENATE("R10C",'Mapa final'!$W$38),"")</f>
        <v/>
      </c>
      <c r="K15" s="46" t="str">
        <f ca="1">IF(AND('Mapa final'!$AG$39="Muy Alta",'Mapa final'!$AI$39="Leve"),CONCATENATE("R10C",'Mapa final'!$W$39),"")</f>
        <v/>
      </c>
      <c r="L15" s="46" t="e">
        <f>IF(AND('Mapa final'!#REF!="Muy Alta",'Mapa final'!#REF!="Leve"),CONCATENATE("R10C",'Mapa final'!#REF!),"")</f>
        <v>#REF!</v>
      </c>
      <c r="M15" s="46" t="e">
        <f>IF(AND('Mapa final'!#REF!="Muy Alta",'Mapa final'!#REF!="Leve"),CONCATENATE("R10C",'Mapa final'!#REF!),"")</f>
        <v>#REF!</v>
      </c>
      <c r="N15" s="46" t="e">
        <f>IF(AND('Mapa final'!#REF!="Muy Alta",'Mapa final'!#REF!="Leve"),CONCATENATE("R10C",'Mapa final'!#REF!),"")</f>
        <v>#REF!</v>
      </c>
      <c r="O15" s="47" t="e">
        <f>IF(AND('Mapa final'!#REF!="Muy Alta",'Mapa final'!#REF!="Leve"),CONCATENATE("R10C",'Mapa final'!#REF!),"")</f>
        <v>#REF!</v>
      </c>
      <c r="P15" s="39" t="str">
        <f ca="1">IF(AND('Mapa final'!$AG$38="Muy Alta",'Mapa final'!$AI$38="Menor"),CONCATENATE("R10C",'Mapa final'!$W$38),"")</f>
        <v/>
      </c>
      <c r="Q15" s="40" t="str">
        <f ca="1">IF(AND('Mapa final'!$AG$39="Muy Alta",'Mapa final'!$AI$39="Menor"),CONCATENATE("R10C",'Mapa final'!$W$39),"")</f>
        <v/>
      </c>
      <c r="R15" s="40" t="e">
        <f>IF(AND('Mapa final'!#REF!="Muy Alta",'Mapa final'!#REF!="Menor"),CONCATENATE("R10C",'Mapa final'!#REF!),"")</f>
        <v>#REF!</v>
      </c>
      <c r="S15" s="40" t="e">
        <f>IF(AND('Mapa final'!#REF!="Muy Alta",'Mapa final'!#REF!="Menor"),CONCATENATE("R10C",'Mapa final'!#REF!),"")</f>
        <v>#REF!</v>
      </c>
      <c r="T15" s="40" t="e">
        <f>IF(AND('Mapa final'!#REF!="Muy Alta",'Mapa final'!#REF!="Menor"),CONCATENATE("R10C",'Mapa final'!#REF!),"")</f>
        <v>#REF!</v>
      </c>
      <c r="U15" s="41" t="e">
        <f>IF(AND('Mapa final'!#REF!="Muy Alta",'Mapa final'!#REF!="Menor"),CONCATENATE("R10C",'Mapa final'!#REF!),"")</f>
        <v>#REF!</v>
      </c>
      <c r="V15" s="45" t="str">
        <f ca="1">IF(AND('Mapa final'!$AG$38="Muy Alta",'Mapa final'!$AI$38="Moderado"),CONCATENATE("R10C",'Mapa final'!$W$38),"")</f>
        <v/>
      </c>
      <c r="W15" s="46" t="str">
        <f ca="1">IF(AND('Mapa final'!$AG$39="Muy Alta",'Mapa final'!$AI$39="Moderado"),CONCATENATE("R10C",'Mapa final'!$W$39),"")</f>
        <v/>
      </c>
      <c r="X15" s="46" t="e">
        <f>IF(AND('Mapa final'!#REF!="Muy Alta",'Mapa final'!#REF!="Moderado"),CONCATENATE("R10C",'Mapa final'!#REF!),"")</f>
        <v>#REF!</v>
      </c>
      <c r="Y15" s="46" t="e">
        <f>IF(AND('Mapa final'!#REF!="Muy Alta",'Mapa final'!#REF!="Moderado"),CONCATENATE("R10C",'Mapa final'!#REF!),"")</f>
        <v>#REF!</v>
      </c>
      <c r="Z15" s="46" t="e">
        <f>IF(AND('Mapa final'!#REF!="Muy Alta",'Mapa final'!#REF!="Moderado"),CONCATENATE("R10C",'Mapa final'!#REF!),"")</f>
        <v>#REF!</v>
      </c>
      <c r="AA15" s="47" t="e">
        <f>IF(AND('Mapa final'!#REF!="Muy Alta",'Mapa final'!#REF!="Moderado"),CONCATENATE("R10C",'Mapa final'!#REF!),"")</f>
        <v>#REF!</v>
      </c>
      <c r="AB15" s="39" t="str">
        <f ca="1">IF(AND('Mapa final'!$AG$38="Muy Alta",'Mapa final'!$AI$38="Mayor"),CONCATENATE("R10C",'Mapa final'!$W$38),"")</f>
        <v/>
      </c>
      <c r="AC15" s="40" t="str">
        <f ca="1">IF(AND('Mapa final'!$AG$39="Muy Alta",'Mapa final'!$AI$39="Mayor"),CONCATENATE("R10C",'Mapa final'!$W$39),"")</f>
        <v/>
      </c>
      <c r="AD15" s="40" t="e">
        <f>IF(AND('Mapa final'!#REF!="Muy Alta",'Mapa final'!#REF!="Mayor"),CONCATENATE("R10C",'Mapa final'!#REF!),"")</f>
        <v>#REF!</v>
      </c>
      <c r="AE15" s="40" t="e">
        <f>IF(AND('Mapa final'!#REF!="Muy Alta",'Mapa final'!#REF!="Mayor"),CONCATENATE("R10C",'Mapa final'!#REF!),"")</f>
        <v>#REF!</v>
      </c>
      <c r="AF15" s="40" t="e">
        <f>IF(AND('Mapa final'!#REF!="Muy Alta",'Mapa final'!#REF!="Mayor"),CONCATENATE("R10C",'Mapa final'!#REF!),"")</f>
        <v>#REF!</v>
      </c>
      <c r="AG15" s="41" t="e">
        <f>IF(AND('Mapa final'!#REF!="Muy Alta",'Mapa final'!#REF!="Mayor"),CONCATENATE("R10C",'Mapa final'!#REF!),"")</f>
        <v>#REF!</v>
      </c>
      <c r="AH15" s="48" t="str">
        <f ca="1">IF(AND('Mapa final'!$AG$38="Muy Alta",'Mapa final'!$AI$38="Catastrófico"),CONCATENATE("R10C",'Mapa final'!$W$38),"")</f>
        <v/>
      </c>
      <c r="AI15" s="49" t="str">
        <f ca="1">IF(AND('Mapa final'!$AG$39="Muy Alta",'Mapa final'!$AI$39="Catastrófico"),CONCATENATE("R10C",'Mapa final'!$W$39),"")</f>
        <v/>
      </c>
      <c r="AJ15" s="49" t="e">
        <f>IF(AND('Mapa final'!#REF!="Muy Alta",'Mapa final'!#REF!="Catastrófico"),CONCATENATE("R10C",'Mapa final'!#REF!),"")</f>
        <v>#REF!</v>
      </c>
      <c r="AK15" s="49" t="e">
        <f>IF(AND('Mapa final'!#REF!="Muy Alta",'Mapa final'!#REF!="Catastrófico"),CONCATENATE("R10C",'Mapa final'!#REF!),"")</f>
        <v>#REF!</v>
      </c>
      <c r="AL15" s="49" t="e">
        <f>IF(AND('Mapa final'!#REF!="Muy Alta",'Mapa final'!#REF!="Catastrófico"),CONCATENATE("R10C",'Mapa final'!#REF!),"")</f>
        <v>#REF!</v>
      </c>
      <c r="AM15" s="50" t="e">
        <f>IF(AND('Mapa final'!#REF!="Muy Alta",'Mapa final'!#REF!="Catastrófico"),CONCATENATE("R10C",'Mapa final'!#REF!),"")</f>
        <v>#REF!</v>
      </c>
      <c r="AN15" s="1"/>
      <c r="AO15" s="431"/>
      <c r="AP15" s="432"/>
      <c r="AQ15" s="432"/>
      <c r="AR15" s="432"/>
      <c r="AS15" s="432"/>
      <c r="AT15" s="433"/>
      <c r="AU15" s="1"/>
      <c r="AV15" s="1"/>
      <c r="AW15" s="1"/>
      <c r="AX15" s="1"/>
      <c r="AY15" s="1"/>
      <c r="AZ15" s="1"/>
      <c r="BA15" s="1"/>
      <c r="BB15" s="1"/>
      <c r="BC15" s="1"/>
      <c r="BD15" s="1"/>
      <c r="BE15" s="1"/>
      <c r="BF15" s="1"/>
      <c r="BG15" s="1"/>
      <c r="BH15" s="1"/>
      <c r="BI15" s="1"/>
    </row>
    <row r="16" spans="1:61" ht="15" customHeight="1" x14ac:dyDescent="0.25">
      <c r="A16" s="1"/>
      <c r="B16" s="420"/>
      <c r="C16" s="259"/>
      <c r="D16" s="260"/>
      <c r="E16" s="438" t="s">
        <v>140</v>
      </c>
      <c r="F16" s="409"/>
      <c r="G16" s="409"/>
      <c r="H16" s="409"/>
      <c r="I16" s="409"/>
      <c r="J16" s="51" t="str">
        <f ca="1">IF(AND('Mapa final'!$AG$13="Alta",'Mapa final'!$AI$13="Leve"),CONCATENATE("R1C",'Mapa final'!$W$13),"")</f>
        <v/>
      </c>
      <c r="K16" s="52" t="str">
        <f ca="1">IF(AND('Mapa final'!$AG$14="Alta",'Mapa final'!$AI$14="Leve"),CONCATENATE("R1C",'Mapa final'!$W$14),"")</f>
        <v/>
      </c>
      <c r="L16" s="52" t="e">
        <f>IF(AND('Mapa final'!#REF!="Alta",'Mapa final'!#REF!="Leve"),CONCATENATE("R1C",'Mapa final'!#REF!),"")</f>
        <v>#REF!</v>
      </c>
      <c r="M16" s="52" t="e">
        <f>IF(AND('Mapa final'!#REF!="Alta",'Mapa final'!#REF!="Leve"),CONCATENATE("R1C",'Mapa final'!#REF!),"")</f>
        <v>#REF!</v>
      </c>
      <c r="N16" s="52" t="e">
        <f>IF(AND('Mapa final'!#REF!="Alta",'Mapa final'!#REF!="Leve"),CONCATENATE("R1C",'Mapa final'!#REF!),"")</f>
        <v>#REF!</v>
      </c>
      <c r="O16" s="53" t="e">
        <f>IF(AND('Mapa final'!#REF!="Alta",'Mapa final'!#REF!="Leve"),CONCATENATE("R1C",'Mapa final'!#REF!),"")</f>
        <v>#REF!</v>
      </c>
      <c r="P16" s="51" t="str">
        <f ca="1">IF(AND('Mapa final'!$AG$13="Alta",'Mapa final'!$AI$13="Menor"),CONCATENATE("R1C",'Mapa final'!$W$13),"")</f>
        <v/>
      </c>
      <c r="Q16" s="52" t="str">
        <f ca="1">IF(AND('Mapa final'!$AG$14="Alta",'Mapa final'!$AI$14="Menor"),CONCATENATE("R1C",'Mapa final'!$W$14),"")</f>
        <v/>
      </c>
      <c r="R16" s="52" t="e">
        <f>IF(AND('Mapa final'!#REF!="Alta",'Mapa final'!#REF!="Menor"),CONCATENATE("R1C",'Mapa final'!#REF!),"")</f>
        <v>#REF!</v>
      </c>
      <c r="S16" s="52" t="e">
        <f>IF(AND('Mapa final'!#REF!="Alta",'Mapa final'!#REF!="Menor"),CONCATENATE("R1C",'Mapa final'!#REF!),"")</f>
        <v>#REF!</v>
      </c>
      <c r="T16" s="52" t="e">
        <f>IF(AND('Mapa final'!#REF!="Alta",'Mapa final'!#REF!="Menor"),CONCATENATE("R1C",'Mapa final'!#REF!),"")</f>
        <v>#REF!</v>
      </c>
      <c r="U16" s="53" t="e">
        <f>IF(AND('Mapa final'!#REF!="Alta",'Mapa final'!#REF!="Menor"),CONCATENATE("R1C",'Mapa final'!#REF!),"")</f>
        <v>#REF!</v>
      </c>
      <c r="V16" s="33" t="str">
        <f ca="1">IF(AND('Mapa final'!$AG$13="Alta",'Mapa final'!$AI$13="Moderado"),CONCATENATE("R1C",'Mapa final'!$W$13),"")</f>
        <v/>
      </c>
      <c r="W16" s="34" t="str">
        <f ca="1">IF(AND('Mapa final'!$AG$14="Alta",'Mapa final'!$AI$14="Moderado"),CONCATENATE("R1C",'Mapa final'!$W$14),"")</f>
        <v/>
      </c>
      <c r="X16" s="34" t="e">
        <f>IF(AND('Mapa final'!#REF!="Alta",'Mapa final'!#REF!="Moderado"),CONCATENATE("R1C",'Mapa final'!#REF!),"")</f>
        <v>#REF!</v>
      </c>
      <c r="Y16" s="34" t="e">
        <f>IF(AND('Mapa final'!#REF!="Alta",'Mapa final'!#REF!="Moderado"),CONCATENATE("R1C",'Mapa final'!#REF!),"")</f>
        <v>#REF!</v>
      </c>
      <c r="Z16" s="34" t="e">
        <f>IF(AND('Mapa final'!#REF!="Alta",'Mapa final'!#REF!="Moderado"),CONCATENATE("R1C",'Mapa final'!#REF!),"")</f>
        <v>#REF!</v>
      </c>
      <c r="AA16" s="35" t="e">
        <f>IF(AND('Mapa final'!#REF!="Alta",'Mapa final'!#REF!="Moderado"),CONCATENATE("R1C",'Mapa final'!#REF!),"")</f>
        <v>#REF!</v>
      </c>
      <c r="AB16" s="33" t="str">
        <f ca="1">IF(AND('Mapa final'!$AG$13="Alta",'Mapa final'!$AI$13="Mayor"),CONCATENATE("R1C",'Mapa final'!$W$13),"")</f>
        <v/>
      </c>
      <c r="AC16" s="34" t="str">
        <f ca="1">IF(AND('Mapa final'!$AG$14="Alta",'Mapa final'!$AI$14="Mayor"),CONCATENATE("R1C",'Mapa final'!$W$14),"")</f>
        <v/>
      </c>
      <c r="AD16" s="34" t="e">
        <f>IF(AND('Mapa final'!#REF!="Alta",'Mapa final'!#REF!="Mayor"),CONCATENATE("R1C",'Mapa final'!#REF!),"")</f>
        <v>#REF!</v>
      </c>
      <c r="AE16" s="34" t="e">
        <f>IF(AND('Mapa final'!#REF!="Alta",'Mapa final'!#REF!="Mayor"),CONCATENATE("R1C",'Mapa final'!#REF!),"")</f>
        <v>#REF!</v>
      </c>
      <c r="AF16" s="34" t="e">
        <f>IF(AND('Mapa final'!#REF!="Alta",'Mapa final'!#REF!="Mayor"),CONCATENATE("R1C",'Mapa final'!#REF!),"")</f>
        <v>#REF!</v>
      </c>
      <c r="AG16" s="35" t="e">
        <f>IF(AND('Mapa final'!#REF!="Alta",'Mapa final'!#REF!="Mayor"),CONCATENATE("R1C",'Mapa final'!#REF!),"")</f>
        <v>#REF!</v>
      </c>
      <c r="AH16" s="36" t="str">
        <f ca="1">IF(AND('Mapa final'!$AG$13="Alta",'Mapa final'!$AI$13="Catastrófico"),CONCATENATE("R1C",'Mapa final'!$W$13),"")</f>
        <v/>
      </c>
      <c r="AI16" s="37" t="str">
        <f ca="1">IF(AND('Mapa final'!$AG$14="Alta",'Mapa final'!$AI$14="Catastrófico"),CONCATENATE("R1C",'Mapa final'!$W$14),"")</f>
        <v/>
      </c>
      <c r="AJ16" s="37" t="e">
        <f>IF(AND('Mapa final'!#REF!="Alta",'Mapa final'!#REF!="Catastrófico"),CONCATENATE("R1C",'Mapa final'!#REF!),"")</f>
        <v>#REF!</v>
      </c>
      <c r="AK16" s="37" t="e">
        <f>IF(AND('Mapa final'!#REF!="Alta",'Mapa final'!#REF!="Catastrófico"),CONCATENATE("R1C",'Mapa final'!#REF!),"")</f>
        <v>#REF!</v>
      </c>
      <c r="AL16" s="37" t="e">
        <f>IF(AND('Mapa final'!#REF!="Alta",'Mapa final'!#REF!="Catastrófico"),CONCATENATE("R1C",'Mapa final'!#REF!),"")</f>
        <v>#REF!</v>
      </c>
      <c r="AM16" s="38" t="e">
        <f>IF(AND('Mapa final'!#REF!="Alta",'Mapa final'!#REF!="Catastrófico"),CONCATENATE("R1C",'Mapa final'!#REF!),"")</f>
        <v>#REF!</v>
      </c>
      <c r="AN16" s="1"/>
      <c r="AO16" s="439" t="s">
        <v>141</v>
      </c>
      <c r="AP16" s="427"/>
      <c r="AQ16" s="427"/>
      <c r="AR16" s="427"/>
      <c r="AS16" s="427"/>
      <c r="AT16" s="428"/>
      <c r="AU16" s="1"/>
      <c r="AV16" s="1"/>
      <c r="AW16" s="1"/>
      <c r="AX16" s="1"/>
      <c r="AY16" s="1"/>
      <c r="AZ16" s="1"/>
      <c r="BA16" s="1"/>
      <c r="BB16" s="1"/>
      <c r="BC16" s="1"/>
      <c r="BD16" s="1"/>
      <c r="BE16" s="1"/>
      <c r="BF16" s="1"/>
      <c r="BG16" s="1"/>
      <c r="BH16" s="1"/>
      <c r="BI16" s="1"/>
    </row>
    <row r="17" spans="1:61" ht="15" customHeight="1" x14ac:dyDescent="0.25">
      <c r="A17" s="1"/>
      <c r="B17" s="420"/>
      <c r="C17" s="259"/>
      <c r="D17" s="260"/>
      <c r="E17" s="271"/>
      <c r="F17" s="259"/>
      <c r="G17" s="259"/>
      <c r="H17" s="259"/>
      <c r="I17" s="259"/>
      <c r="J17" s="54" t="str">
        <f ca="1">IF(AND('Mapa final'!$AG$15="Alta",'Mapa final'!$AI$15="Leve"),CONCATENATE("R2C",'Mapa final'!$W$15),"")</f>
        <v/>
      </c>
      <c r="K17" s="55" t="str">
        <f ca="1">IF(AND('Mapa final'!$AG$16="Alta",'Mapa final'!$AI$16="Leve"),CONCATENATE("R2C",'Mapa final'!$W$16),"")</f>
        <v/>
      </c>
      <c r="L17" s="55" t="e">
        <f>IF(AND('Mapa final'!#REF!="Alta",'Mapa final'!#REF!="Leve"),CONCATENATE("R2C",'Mapa final'!#REF!),"")</f>
        <v>#REF!</v>
      </c>
      <c r="M17" s="55" t="e">
        <f>IF(AND('Mapa final'!#REF!="Alta",'Mapa final'!#REF!="Leve"),CONCATENATE("R2C",'Mapa final'!#REF!),"")</f>
        <v>#REF!</v>
      </c>
      <c r="N17" s="55" t="e">
        <f>IF(AND('Mapa final'!#REF!="Alta",'Mapa final'!#REF!="Leve"),CONCATENATE("R2C",'Mapa final'!#REF!),"")</f>
        <v>#REF!</v>
      </c>
      <c r="O17" s="56" t="e">
        <f>IF(AND('Mapa final'!#REF!="Alta",'Mapa final'!#REF!="Leve"),CONCATENATE("R2C",'Mapa final'!#REF!),"")</f>
        <v>#REF!</v>
      </c>
      <c r="P17" s="54" t="str">
        <f ca="1">IF(AND('Mapa final'!$AG$15="Alta",'Mapa final'!$AI$15="Menor"),CONCATENATE("R2C",'Mapa final'!$W$15),"")</f>
        <v/>
      </c>
      <c r="Q17" s="55" t="str">
        <f ca="1">IF(AND('Mapa final'!$AG$16="Alta",'Mapa final'!$AI$16="Menor"),CONCATENATE("R2C",'Mapa final'!$W$16),"")</f>
        <v/>
      </c>
      <c r="R17" s="55" t="e">
        <f>IF(AND('Mapa final'!#REF!="Alta",'Mapa final'!#REF!="Menor"),CONCATENATE("R2C",'Mapa final'!#REF!),"")</f>
        <v>#REF!</v>
      </c>
      <c r="S17" s="55" t="e">
        <f>IF(AND('Mapa final'!#REF!="Alta",'Mapa final'!#REF!="Menor"),CONCATENATE("R2C",'Mapa final'!#REF!),"")</f>
        <v>#REF!</v>
      </c>
      <c r="T17" s="55" t="e">
        <f>IF(AND('Mapa final'!#REF!="Alta",'Mapa final'!#REF!="Menor"),CONCATENATE("R2C",'Mapa final'!#REF!),"")</f>
        <v>#REF!</v>
      </c>
      <c r="U17" s="56" t="e">
        <f>IF(AND('Mapa final'!#REF!="Alta",'Mapa final'!#REF!="Menor"),CONCATENATE("R2C",'Mapa final'!#REF!),"")</f>
        <v>#REF!</v>
      </c>
      <c r="V17" s="39" t="str">
        <f ca="1">IF(AND('Mapa final'!$AG$15="Alta",'Mapa final'!$AI$15="Moderado"),CONCATENATE("R2C",'Mapa final'!$W$15),"")</f>
        <v/>
      </c>
      <c r="W17" s="40" t="str">
        <f ca="1">IF(AND('Mapa final'!$AG$16="Alta",'Mapa final'!$AI$16="Moderado"),CONCATENATE("R2C",'Mapa final'!$W$16),"")</f>
        <v/>
      </c>
      <c r="X17" s="40" t="e">
        <f>IF(AND('Mapa final'!#REF!="Alta",'Mapa final'!#REF!="Moderado"),CONCATENATE("R2C",'Mapa final'!#REF!),"")</f>
        <v>#REF!</v>
      </c>
      <c r="Y17" s="40" t="e">
        <f>IF(AND('Mapa final'!#REF!="Alta",'Mapa final'!#REF!="Moderado"),CONCATENATE("R2C",'Mapa final'!#REF!),"")</f>
        <v>#REF!</v>
      </c>
      <c r="Z17" s="40" t="e">
        <f>IF(AND('Mapa final'!#REF!="Alta",'Mapa final'!#REF!="Moderado"),CONCATENATE("R2C",'Mapa final'!#REF!),"")</f>
        <v>#REF!</v>
      </c>
      <c r="AA17" s="41" t="e">
        <f>IF(AND('Mapa final'!#REF!="Alta",'Mapa final'!#REF!="Moderado"),CONCATENATE("R2C",'Mapa final'!#REF!),"")</f>
        <v>#REF!</v>
      </c>
      <c r="AB17" s="39" t="str">
        <f ca="1">IF(AND('Mapa final'!$AG$15="Alta",'Mapa final'!$AI$15="Mayor"),CONCATENATE("R2C",'Mapa final'!$W$15),"")</f>
        <v/>
      </c>
      <c r="AC17" s="40" t="str">
        <f ca="1">IF(AND('Mapa final'!$AG$16="Alta",'Mapa final'!$AI$16="Mayor"),CONCATENATE("R2C",'Mapa final'!$W$16),"")</f>
        <v/>
      </c>
      <c r="AD17" s="40" t="e">
        <f>IF(AND('Mapa final'!#REF!="Alta",'Mapa final'!#REF!="Mayor"),CONCATENATE("R2C",'Mapa final'!#REF!),"")</f>
        <v>#REF!</v>
      </c>
      <c r="AE17" s="40" t="e">
        <f>IF(AND('Mapa final'!#REF!="Alta",'Mapa final'!#REF!="Mayor"),CONCATENATE("R2C",'Mapa final'!#REF!),"")</f>
        <v>#REF!</v>
      </c>
      <c r="AF17" s="40" t="e">
        <f>IF(AND('Mapa final'!#REF!="Alta",'Mapa final'!#REF!="Mayor"),CONCATENATE("R2C",'Mapa final'!#REF!),"")</f>
        <v>#REF!</v>
      </c>
      <c r="AG17" s="41" t="e">
        <f>IF(AND('Mapa final'!#REF!="Alta",'Mapa final'!#REF!="Mayor"),CONCATENATE("R2C",'Mapa final'!#REF!),"")</f>
        <v>#REF!</v>
      </c>
      <c r="AH17" s="42" t="str">
        <f ca="1">IF(AND('Mapa final'!$AG$15="Alta",'Mapa final'!$AI$15="Catastrófico"),CONCATENATE("R2C",'Mapa final'!$W$15),"")</f>
        <v/>
      </c>
      <c r="AI17" s="43" t="str">
        <f ca="1">IF(AND('Mapa final'!$AG$16="Alta",'Mapa final'!$AI$16="Catastrófico"),CONCATENATE("R2C",'Mapa final'!$W$16),"")</f>
        <v/>
      </c>
      <c r="AJ17" s="43" t="e">
        <f>IF(AND('Mapa final'!#REF!="Alta",'Mapa final'!#REF!="Catastrófico"),CONCATENATE("R2C",'Mapa final'!#REF!),"")</f>
        <v>#REF!</v>
      </c>
      <c r="AK17" s="43" t="e">
        <f>IF(AND('Mapa final'!#REF!="Alta",'Mapa final'!#REF!="Catastrófico"),CONCATENATE("R2C",'Mapa final'!#REF!),"")</f>
        <v>#REF!</v>
      </c>
      <c r="AL17" s="43" t="e">
        <f>IF(AND('Mapa final'!#REF!="Alta",'Mapa final'!#REF!="Catastrófico"),CONCATENATE("R2C",'Mapa final'!#REF!),"")</f>
        <v>#REF!</v>
      </c>
      <c r="AM17" s="44" t="e">
        <f>IF(AND('Mapa final'!#REF!="Alta",'Mapa final'!#REF!="Catastrófico"),CONCATENATE("R2C",'Mapa final'!#REF!),"")</f>
        <v>#REF!</v>
      </c>
      <c r="AN17" s="1"/>
      <c r="AO17" s="429"/>
      <c r="AP17" s="259"/>
      <c r="AQ17" s="259"/>
      <c r="AR17" s="259"/>
      <c r="AS17" s="259"/>
      <c r="AT17" s="430"/>
      <c r="AU17" s="1"/>
      <c r="AV17" s="1"/>
      <c r="AW17" s="1"/>
      <c r="AX17" s="1"/>
      <c r="AY17" s="1"/>
      <c r="AZ17" s="1"/>
      <c r="BA17" s="1"/>
      <c r="BB17" s="1"/>
      <c r="BC17" s="1"/>
      <c r="BD17" s="1"/>
      <c r="BE17" s="1"/>
      <c r="BF17" s="1"/>
      <c r="BG17" s="1"/>
      <c r="BH17" s="1"/>
      <c r="BI17" s="1"/>
    </row>
    <row r="18" spans="1:61" ht="15" customHeight="1" x14ac:dyDescent="0.25">
      <c r="A18" s="1"/>
      <c r="B18" s="420"/>
      <c r="C18" s="259"/>
      <c r="D18" s="260"/>
      <c r="E18" s="271"/>
      <c r="F18" s="259"/>
      <c r="G18" s="259"/>
      <c r="H18" s="259"/>
      <c r="I18" s="259"/>
      <c r="J18" s="54" t="str">
        <f ca="1">IF(AND('Mapa final'!$AG$17="Alta",'Mapa final'!$AI$17="Leve"),CONCATENATE("R3C",'Mapa final'!$W$17),"")</f>
        <v/>
      </c>
      <c r="K18" s="55" t="str">
        <f ca="1">IF(AND('Mapa final'!$AG$18="Alta",'Mapa final'!$AI$18="Leve"),CONCATENATE("R3C",'Mapa final'!$W$18),"")</f>
        <v/>
      </c>
      <c r="L18" s="55" t="str">
        <f ca="1">IF(AND('Mapa final'!$AG$19="Alta",'Mapa final'!$AI$19="Leve"),CONCATENATE("R3C",'Mapa final'!$W$19),"")</f>
        <v/>
      </c>
      <c r="M18" s="55" t="e">
        <f>IF(AND('Mapa final'!#REF!="Alta",'Mapa final'!#REF!="Leve"),CONCATENATE("R3C",'Mapa final'!#REF!),"")</f>
        <v>#REF!</v>
      </c>
      <c r="N18" s="55" t="e">
        <f>IF(AND('Mapa final'!#REF!="Alta",'Mapa final'!#REF!="Leve"),CONCATENATE("R3C",'Mapa final'!#REF!),"")</f>
        <v>#REF!</v>
      </c>
      <c r="O18" s="56" t="e">
        <f>IF(AND('Mapa final'!#REF!="Alta",'Mapa final'!#REF!="Leve"),CONCATENATE("R3C",'Mapa final'!#REF!),"")</f>
        <v>#REF!</v>
      </c>
      <c r="P18" s="54" t="str">
        <f ca="1">IF(AND('Mapa final'!$AG$17="Alta",'Mapa final'!$AI$17="Menor"),CONCATENATE("R3C",'Mapa final'!$W$17),"")</f>
        <v/>
      </c>
      <c r="Q18" s="55" t="str">
        <f ca="1">IF(AND('Mapa final'!$AG$18="Alta",'Mapa final'!$AI$18="Menor"),CONCATENATE("R3C",'Mapa final'!$W$18),"")</f>
        <v/>
      </c>
      <c r="R18" s="55" t="str">
        <f ca="1">IF(AND('Mapa final'!$AG$19="Alta",'Mapa final'!$AI$19="Menor"),CONCATENATE("R3C",'Mapa final'!$W$19),"")</f>
        <v/>
      </c>
      <c r="S18" s="55" t="e">
        <f>IF(AND('Mapa final'!#REF!="Alta",'Mapa final'!#REF!="Menor"),CONCATENATE("R3C",'Mapa final'!#REF!),"")</f>
        <v>#REF!</v>
      </c>
      <c r="T18" s="55" t="e">
        <f>IF(AND('Mapa final'!#REF!="Alta",'Mapa final'!#REF!="Menor"),CONCATENATE("R3C",'Mapa final'!#REF!),"")</f>
        <v>#REF!</v>
      </c>
      <c r="U18" s="56" t="e">
        <f>IF(AND('Mapa final'!#REF!="Alta",'Mapa final'!#REF!="Menor"),CONCATENATE("R3C",'Mapa final'!#REF!),"")</f>
        <v>#REF!</v>
      </c>
      <c r="V18" s="39" t="str">
        <f ca="1">IF(AND('Mapa final'!$AG$17="Alta",'Mapa final'!$AI$17="Moderado"),CONCATENATE("R3C",'Mapa final'!$W$17),"")</f>
        <v/>
      </c>
      <c r="W18" s="40" t="str">
        <f ca="1">IF(AND('Mapa final'!$AG$18="Alta",'Mapa final'!$AI$18="Moderado"),CONCATENATE("R3C",'Mapa final'!$W$18),"")</f>
        <v/>
      </c>
      <c r="X18" s="40" t="str">
        <f ca="1">IF(AND('Mapa final'!$AG$19="Alta",'Mapa final'!$AI$19="Moderado"),CONCATENATE("R3C",'Mapa final'!$W$19),"")</f>
        <v/>
      </c>
      <c r="Y18" s="40" t="e">
        <f>IF(AND('Mapa final'!#REF!="Alta",'Mapa final'!#REF!="Moderado"),CONCATENATE("R3C",'Mapa final'!#REF!),"")</f>
        <v>#REF!</v>
      </c>
      <c r="Z18" s="40" t="e">
        <f>IF(AND('Mapa final'!#REF!="Alta",'Mapa final'!#REF!="Moderado"),CONCATENATE("R3C",'Mapa final'!#REF!),"")</f>
        <v>#REF!</v>
      </c>
      <c r="AA18" s="41" t="e">
        <f>IF(AND('Mapa final'!#REF!="Alta",'Mapa final'!#REF!="Moderado"),CONCATENATE("R3C",'Mapa final'!#REF!),"")</f>
        <v>#REF!</v>
      </c>
      <c r="AB18" s="39" t="str">
        <f ca="1">IF(AND('Mapa final'!$AG$17="Alta",'Mapa final'!$AI$17="Mayor"),CONCATENATE("R3C",'Mapa final'!$W$17),"")</f>
        <v/>
      </c>
      <c r="AC18" s="40" t="str">
        <f ca="1">IF(AND('Mapa final'!$AG$18="Alta",'Mapa final'!$AI$18="Mayor"),CONCATENATE("R3C",'Mapa final'!$W$18),"")</f>
        <v/>
      </c>
      <c r="AD18" s="40" t="str">
        <f ca="1">IF(AND('Mapa final'!$AG$19="Alta",'Mapa final'!$AI$19="Mayor"),CONCATENATE("R3C",'Mapa final'!$W$19),"")</f>
        <v/>
      </c>
      <c r="AE18" s="40" t="e">
        <f>IF(AND('Mapa final'!#REF!="Alta",'Mapa final'!#REF!="Mayor"),CONCATENATE("R3C",'Mapa final'!#REF!),"")</f>
        <v>#REF!</v>
      </c>
      <c r="AF18" s="40" t="e">
        <f>IF(AND('Mapa final'!#REF!="Alta",'Mapa final'!#REF!="Mayor"),CONCATENATE("R3C",'Mapa final'!#REF!),"")</f>
        <v>#REF!</v>
      </c>
      <c r="AG18" s="41" t="e">
        <f>IF(AND('Mapa final'!#REF!="Alta",'Mapa final'!#REF!="Mayor"),CONCATENATE("R3C",'Mapa final'!#REF!),"")</f>
        <v>#REF!</v>
      </c>
      <c r="AH18" s="42" t="str">
        <f ca="1">IF(AND('Mapa final'!$AG$17="Alta",'Mapa final'!$AI$17="Catastrófico"),CONCATENATE("R3C",'Mapa final'!$W$17),"")</f>
        <v/>
      </c>
      <c r="AI18" s="43" t="str">
        <f ca="1">IF(AND('Mapa final'!$AG$18="Alta",'Mapa final'!$AI$18="Catastrófico"),CONCATENATE("R3C",'Mapa final'!$W$18),"")</f>
        <v/>
      </c>
      <c r="AJ18" s="43" t="str">
        <f ca="1">IF(AND('Mapa final'!$AG$19="Alta",'Mapa final'!$AI$19="Catastrófico"),CONCATENATE("R3C",'Mapa final'!$W$19),"")</f>
        <v/>
      </c>
      <c r="AK18" s="43" t="e">
        <f>IF(AND('Mapa final'!#REF!="Alta",'Mapa final'!#REF!="Catastrófico"),CONCATENATE("R3C",'Mapa final'!#REF!),"")</f>
        <v>#REF!</v>
      </c>
      <c r="AL18" s="43" t="e">
        <f>IF(AND('Mapa final'!#REF!="Alta",'Mapa final'!#REF!="Catastrófico"),CONCATENATE("R3C",'Mapa final'!#REF!),"")</f>
        <v>#REF!</v>
      </c>
      <c r="AM18" s="44" t="e">
        <f>IF(AND('Mapa final'!#REF!="Alta",'Mapa final'!#REF!="Catastrófico"),CONCATENATE("R3C",'Mapa final'!#REF!),"")</f>
        <v>#REF!</v>
      </c>
      <c r="AN18" s="1"/>
      <c r="AO18" s="429"/>
      <c r="AP18" s="259"/>
      <c r="AQ18" s="259"/>
      <c r="AR18" s="259"/>
      <c r="AS18" s="259"/>
      <c r="AT18" s="430"/>
      <c r="AU18" s="1"/>
      <c r="AV18" s="1"/>
      <c r="AW18" s="1"/>
      <c r="AX18" s="1"/>
      <c r="AY18" s="1"/>
      <c r="AZ18" s="1"/>
      <c r="BA18" s="1"/>
      <c r="BB18" s="1"/>
      <c r="BC18" s="1"/>
      <c r="BD18" s="1"/>
      <c r="BE18" s="1"/>
      <c r="BF18" s="1"/>
      <c r="BG18" s="1"/>
      <c r="BH18" s="1"/>
      <c r="BI18" s="1"/>
    </row>
    <row r="19" spans="1:61" ht="15" customHeight="1" x14ac:dyDescent="0.25">
      <c r="A19" s="1"/>
      <c r="B19" s="420"/>
      <c r="C19" s="259"/>
      <c r="D19" s="260"/>
      <c r="E19" s="271"/>
      <c r="F19" s="259"/>
      <c r="G19" s="259"/>
      <c r="H19" s="259"/>
      <c r="I19" s="259"/>
      <c r="J19" s="54" t="str">
        <f ca="1">IF(AND('Mapa final'!$AG$20="Alta",'Mapa final'!$AI$20="Leve"),CONCATENATE("R4C",'Mapa final'!$W$20),"")</f>
        <v/>
      </c>
      <c r="K19" s="55" t="str">
        <f ca="1">IF(AND('Mapa final'!$AG$21="Alta",'Mapa final'!$AI$21="Leve"),CONCATENATE("R4C",'Mapa final'!$W$21),"")</f>
        <v/>
      </c>
      <c r="L19" s="55" t="e">
        <f>IF(AND('Mapa final'!#REF!="Alta",'Mapa final'!#REF!="Leve"),CONCATENATE("R4C",'Mapa final'!#REF!),"")</f>
        <v>#REF!</v>
      </c>
      <c r="M19" s="55" t="e">
        <f>IF(AND('Mapa final'!#REF!="Alta",'Mapa final'!#REF!="Leve"),CONCATENATE("R4C",'Mapa final'!#REF!),"")</f>
        <v>#REF!</v>
      </c>
      <c r="N19" s="55" t="e">
        <f>IF(AND('Mapa final'!#REF!="Alta",'Mapa final'!#REF!="Leve"),CONCATENATE("R4C",'Mapa final'!#REF!),"")</f>
        <v>#REF!</v>
      </c>
      <c r="O19" s="56" t="e">
        <f>IF(AND('Mapa final'!#REF!="Alta",'Mapa final'!#REF!="Leve"),CONCATENATE("R4C",'Mapa final'!#REF!),"")</f>
        <v>#REF!</v>
      </c>
      <c r="P19" s="54" t="str">
        <f ca="1">IF(AND('Mapa final'!$AG$20="Alta",'Mapa final'!$AI$20="Menor"),CONCATENATE("R4C",'Mapa final'!$W$20),"")</f>
        <v/>
      </c>
      <c r="Q19" s="55" t="str">
        <f ca="1">IF(AND('Mapa final'!$AG$21="Alta",'Mapa final'!$AI$21="Menor"),CONCATENATE("R4C",'Mapa final'!$W$21),"")</f>
        <v/>
      </c>
      <c r="R19" s="55" t="e">
        <f>IF(AND('Mapa final'!#REF!="Alta",'Mapa final'!#REF!="Menor"),CONCATENATE("R4C",'Mapa final'!#REF!),"")</f>
        <v>#REF!</v>
      </c>
      <c r="S19" s="55" t="e">
        <f>IF(AND('Mapa final'!#REF!="Alta",'Mapa final'!#REF!="Menor"),CONCATENATE("R4C",'Mapa final'!#REF!),"")</f>
        <v>#REF!</v>
      </c>
      <c r="T19" s="55" t="e">
        <f>IF(AND('Mapa final'!#REF!="Alta",'Mapa final'!#REF!="Menor"),CONCATENATE("R4C",'Mapa final'!#REF!),"")</f>
        <v>#REF!</v>
      </c>
      <c r="U19" s="56" t="e">
        <f>IF(AND('Mapa final'!#REF!="Alta",'Mapa final'!#REF!="Menor"),CONCATENATE("R4C",'Mapa final'!#REF!),"")</f>
        <v>#REF!</v>
      </c>
      <c r="V19" s="39" t="str">
        <f ca="1">IF(AND('Mapa final'!$AG$20="Alta",'Mapa final'!$AI$20="Moderado"),CONCATENATE("R4C",'Mapa final'!$W$20),"")</f>
        <v/>
      </c>
      <c r="W19" s="40" t="str">
        <f ca="1">IF(AND('Mapa final'!$AG$21="Alta",'Mapa final'!$AI$21="Moderado"),CONCATENATE("R4C",'Mapa final'!$W$21),"")</f>
        <v/>
      </c>
      <c r="X19" s="40" t="e">
        <f>IF(AND('Mapa final'!#REF!="Alta",'Mapa final'!#REF!="Moderado"),CONCATENATE("R4C",'Mapa final'!#REF!),"")</f>
        <v>#REF!</v>
      </c>
      <c r="Y19" s="40" t="e">
        <f>IF(AND('Mapa final'!#REF!="Alta",'Mapa final'!#REF!="Moderado"),CONCATENATE("R4C",'Mapa final'!#REF!),"")</f>
        <v>#REF!</v>
      </c>
      <c r="Z19" s="40" t="e">
        <f>IF(AND('Mapa final'!#REF!="Alta",'Mapa final'!#REF!="Moderado"),CONCATENATE("R4C",'Mapa final'!#REF!),"")</f>
        <v>#REF!</v>
      </c>
      <c r="AA19" s="41" t="e">
        <f>IF(AND('Mapa final'!#REF!="Alta",'Mapa final'!#REF!="Moderado"),CONCATENATE("R4C",'Mapa final'!#REF!),"")</f>
        <v>#REF!</v>
      </c>
      <c r="AB19" s="39" t="str">
        <f ca="1">IF(AND('Mapa final'!$AG$20="Alta",'Mapa final'!$AI$20="Mayor"),CONCATENATE("R4C",'Mapa final'!$W$20),"")</f>
        <v/>
      </c>
      <c r="AC19" s="40" t="str">
        <f ca="1">IF(AND('Mapa final'!$AG$21="Alta",'Mapa final'!$AI$21="Mayor"),CONCATENATE("R4C",'Mapa final'!$W$21),"")</f>
        <v/>
      </c>
      <c r="AD19" s="40" t="e">
        <f>IF(AND('Mapa final'!#REF!="Alta",'Mapa final'!#REF!="Mayor"),CONCATENATE("R4C",'Mapa final'!#REF!),"")</f>
        <v>#REF!</v>
      </c>
      <c r="AE19" s="40" t="e">
        <f>IF(AND('Mapa final'!#REF!="Alta",'Mapa final'!#REF!="Mayor"),CONCATENATE("R4C",'Mapa final'!#REF!),"")</f>
        <v>#REF!</v>
      </c>
      <c r="AF19" s="40" t="e">
        <f>IF(AND('Mapa final'!#REF!="Alta",'Mapa final'!#REF!="Mayor"),CONCATENATE("R4C",'Mapa final'!#REF!),"")</f>
        <v>#REF!</v>
      </c>
      <c r="AG19" s="41" t="e">
        <f>IF(AND('Mapa final'!#REF!="Alta",'Mapa final'!#REF!="Mayor"),CONCATENATE("R4C",'Mapa final'!#REF!),"")</f>
        <v>#REF!</v>
      </c>
      <c r="AH19" s="42" t="str">
        <f ca="1">IF(AND('Mapa final'!$AG$20="Alta",'Mapa final'!$AI$20="Catastrófico"),CONCATENATE("R4C",'Mapa final'!$W$20),"")</f>
        <v/>
      </c>
      <c r="AI19" s="43" t="str">
        <f ca="1">IF(AND('Mapa final'!$AG$21="Alta",'Mapa final'!$AI$21="Catastrófico"),CONCATENATE("R4C",'Mapa final'!$W$21),"")</f>
        <v/>
      </c>
      <c r="AJ19" s="43" t="e">
        <f>IF(AND('Mapa final'!#REF!="Alta",'Mapa final'!#REF!="Catastrófico"),CONCATENATE("R4C",'Mapa final'!#REF!),"")</f>
        <v>#REF!</v>
      </c>
      <c r="AK19" s="43" t="e">
        <f>IF(AND('Mapa final'!#REF!="Alta",'Mapa final'!#REF!="Catastrófico"),CONCATENATE("R4C",'Mapa final'!#REF!),"")</f>
        <v>#REF!</v>
      </c>
      <c r="AL19" s="43" t="e">
        <f>IF(AND('Mapa final'!#REF!="Alta",'Mapa final'!#REF!="Catastrófico"),CONCATENATE("R4C",'Mapa final'!#REF!),"")</f>
        <v>#REF!</v>
      </c>
      <c r="AM19" s="44" t="e">
        <f>IF(AND('Mapa final'!#REF!="Alta",'Mapa final'!#REF!="Catastrófico"),CONCATENATE("R4C",'Mapa final'!#REF!),"")</f>
        <v>#REF!</v>
      </c>
      <c r="AN19" s="1"/>
      <c r="AO19" s="429"/>
      <c r="AP19" s="259"/>
      <c r="AQ19" s="259"/>
      <c r="AR19" s="259"/>
      <c r="AS19" s="259"/>
      <c r="AT19" s="430"/>
      <c r="AU19" s="1"/>
      <c r="AV19" s="1"/>
      <c r="AW19" s="1"/>
      <c r="AX19" s="1"/>
      <c r="AY19" s="1"/>
      <c r="AZ19" s="1"/>
      <c r="BA19" s="1"/>
      <c r="BB19" s="1"/>
      <c r="BC19" s="1"/>
      <c r="BD19" s="1"/>
      <c r="BE19" s="1"/>
      <c r="BF19" s="1"/>
      <c r="BG19" s="1"/>
      <c r="BH19" s="1"/>
      <c r="BI19" s="1"/>
    </row>
    <row r="20" spans="1:61" ht="15" customHeight="1" x14ac:dyDescent="0.25">
      <c r="A20" s="1"/>
      <c r="B20" s="420"/>
      <c r="C20" s="259"/>
      <c r="D20" s="260"/>
      <c r="E20" s="271"/>
      <c r="F20" s="259"/>
      <c r="G20" s="259"/>
      <c r="H20" s="259"/>
      <c r="I20" s="259"/>
      <c r="J20" s="54" t="str">
        <f ca="1">IF(AND('Mapa final'!$AG$22="Alta",'Mapa final'!$AI$22="Leve"),CONCATENATE("R5C",'Mapa final'!$W$22),"")</f>
        <v/>
      </c>
      <c r="K20" s="55" t="str">
        <f ca="1">IF(AND('Mapa final'!$AG$23="Alta",'Mapa final'!$AI$23="Leve"),CONCATENATE("R5C",'Mapa final'!$W$23),"")</f>
        <v/>
      </c>
      <c r="L20" s="55" t="str">
        <f ca="1">IF(AND('Mapa final'!$AG$24="Alta",'Mapa final'!$AI$24="Leve"),CONCATENATE("R5C",'Mapa final'!$W$24),"")</f>
        <v/>
      </c>
      <c r="M20" s="55" t="e">
        <f>IF(AND('Mapa final'!#REF!="Alta",'Mapa final'!#REF!="Leve"),CONCATENATE("R5C",'Mapa final'!#REF!),"")</f>
        <v>#REF!</v>
      </c>
      <c r="N20" s="55" t="e">
        <f>IF(AND('Mapa final'!#REF!="Alta",'Mapa final'!#REF!="Leve"),CONCATENATE("R5C",'Mapa final'!#REF!),"")</f>
        <v>#REF!</v>
      </c>
      <c r="O20" s="56" t="e">
        <f>IF(AND('Mapa final'!#REF!="Alta",'Mapa final'!#REF!="Leve"),CONCATENATE("R5C",'Mapa final'!#REF!),"")</f>
        <v>#REF!</v>
      </c>
      <c r="P20" s="54" t="str">
        <f ca="1">IF(AND('Mapa final'!$AG$22="Alta",'Mapa final'!$AI$22="Menor"),CONCATENATE("R5C",'Mapa final'!$W$22),"")</f>
        <v/>
      </c>
      <c r="Q20" s="55" t="str">
        <f ca="1">IF(AND('Mapa final'!$AG$23="Alta",'Mapa final'!$AI$23="Menor"),CONCATENATE("R5C",'Mapa final'!$W$23),"")</f>
        <v/>
      </c>
      <c r="R20" s="55" t="str">
        <f ca="1">IF(AND('Mapa final'!$AG$24="Alta",'Mapa final'!$AI$24="Menor"),CONCATENATE("R5C",'Mapa final'!$W$24),"")</f>
        <v/>
      </c>
      <c r="S20" s="55" t="e">
        <f>IF(AND('Mapa final'!#REF!="Alta",'Mapa final'!#REF!="Menor"),CONCATENATE("R5C",'Mapa final'!#REF!),"")</f>
        <v>#REF!</v>
      </c>
      <c r="T20" s="55" t="e">
        <f>IF(AND('Mapa final'!#REF!="Alta",'Mapa final'!#REF!="Menor"),CONCATENATE("R5C",'Mapa final'!#REF!),"")</f>
        <v>#REF!</v>
      </c>
      <c r="U20" s="56" t="e">
        <f>IF(AND('Mapa final'!#REF!="Alta",'Mapa final'!#REF!="Menor"),CONCATENATE("R5C",'Mapa final'!#REF!),"")</f>
        <v>#REF!</v>
      </c>
      <c r="V20" s="39" t="str">
        <f ca="1">IF(AND('Mapa final'!$AG$22="Alta",'Mapa final'!$AI$22="Moderado"),CONCATENATE("R5C",'Mapa final'!$W$22),"")</f>
        <v/>
      </c>
      <c r="W20" s="40" t="str">
        <f ca="1">IF(AND('Mapa final'!$AG$23="Alta",'Mapa final'!$AI$23="Moderado"),CONCATENATE("R5C",'Mapa final'!$W$23),"")</f>
        <v/>
      </c>
      <c r="X20" s="40" t="str">
        <f ca="1">IF(AND('Mapa final'!$AG$24="Alta",'Mapa final'!$AI$24="Moderado"),CONCATENATE("R5C",'Mapa final'!$W$24),"")</f>
        <v/>
      </c>
      <c r="Y20" s="40" t="e">
        <f>IF(AND('Mapa final'!#REF!="Alta",'Mapa final'!#REF!="Moderado"),CONCATENATE("R5C",'Mapa final'!#REF!),"")</f>
        <v>#REF!</v>
      </c>
      <c r="Z20" s="40" t="e">
        <f>IF(AND('Mapa final'!#REF!="Alta",'Mapa final'!#REF!="Moderado"),CONCATENATE("R5C",'Mapa final'!#REF!),"")</f>
        <v>#REF!</v>
      </c>
      <c r="AA20" s="41" t="e">
        <f>IF(AND('Mapa final'!#REF!="Alta",'Mapa final'!#REF!="Moderado"),CONCATENATE("R5C",'Mapa final'!#REF!),"")</f>
        <v>#REF!</v>
      </c>
      <c r="AB20" s="39" t="str">
        <f ca="1">IF(AND('Mapa final'!$AG$22="Alta",'Mapa final'!$AI$22="Mayor"),CONCATENATE("R5C",'Mapa final'!$W$22),"")</f>
        <v/>
      </c>
      <c r="AC20" s="40" t="str">
        <f ca="1">IF(AND('Mapa final'!$AG$23="Alta",'Mapa final'!$AI$23="Mayor"),CONCATENATE("R5C",'Mapa final'!$W$23),"")</f>
        <v/>
      </c>
      <c r="AD20" s="40" t="str">
        <f ca="1">IF(AND('Mapa final'!$AG$24="Alta",'Mapa final'!$AI$24="Mayor"),CONCATENATE("R5C",'Mapa final'!$W$24),"")</f>
        <v/>
      </c>
      <c r="AE20" s="40" t="e">
        <f>IF(AND('Mapa final'!#REF!="Alta",'Mapa final'!#REF!="Mayor"),CONCATENATE("R5C",'Mapa final'!#REF!),"")</f>
        <v>#REF!</v>
      </c>
      <c r="AF20" s="40" t="e">
        <f>IF(AND('Mapa final'!#REF!="Alta",'Mapa final'!#REF!="Mayor"),CONCATENATE("R5C",'Mapa final'!#REF!),"")</f>
        <v>#REF!</v>
      </c>
      <c r="AG20" s="41" t="e">
        <f>IF(AND('Mapa final'!#REF!="Alta",'Mapa final'!#REF!="Mayor"),CONCATENATE("R5C",'Mapa final'!#REF!),"")</f>
        <v>#REF!</v>
      </c>
      <c r="AH20" s="42" t="str">
        <f ca="1">IF(AND('Mapa final'!$AG$22="Alta",'Mapa final'!$AI$22="Catastrófico"),CONCATENATE("R5C",'Mapa final'!$W$22),"")</f>
        <v/>
      </c>
      <c r="AI20" s="43" t="str">
        <f ca="1">IF(AND('Mapa final'!$AG$23="Alta",'Mapa final'!$AI$23="Catastrófico"),CONCATENATE("R5C",'Mapa final'!$W$23),"")</f>
        <v/>
      </c>
      <c r="AJ20" s="43" t="str">
        <f ca="1">IF(AND('Mapa final'!$AG$24="Alta",'Mapa final'!$AI$24="Catastrófico"),CONCATENATE("R5C",'Mapa final'!$W$24),"")</f>
        <v/>
      </c>
      <c r="AK20" s="43" t="e">
        <f>IF(AND('Mapa final'!#REF!="Alta",'Mapa final'!#REF!="Catastrófico"),CONCATENATE("R5C",'Mapa final'!#REF!),"")</f>
        <v>#REF!</v>
      </c>
      <c r="AL20" s="43" t="e">
        <f>IF(AND('Mapa final'!#REF!="Alta",'Mapa final'!#REF!="Catastrófico"),CONCATENATE("R5C",'Mapa final'!#REF!),"")</f>
        <v>#REF!</v>
      </c>
      <c r="AM20" s="44" t="e">
        <f>IF(AND('Mapa final'!#REF!="Alta",'Mapa final'!#REF!="Catastrófico"),CONCATENATE("R5C",'Mapa final'!#REF!),"")</f>
        <v>#REF!</v>
      </c>
      <c r="AN20" s="1"/>
      <c r="AO20" s="429"/>
      <c r="AP20" s="259"/>
      <c r="AQ20" s="259"/>
      <c r="AR20" s="259"/>
      <c r="AS20" s="259"/>
      <c r="AT20" s="430"/>
      <c r="AU20" s="1"/>
      <c r="AV20" s="1"/>
      <c r="AW20" s="1"/>
      <c r="AX20" s="1"/>
      <c r="AY20" s="1"/>
      <c r="AZ20" s="1"/>
      <c r="BA20" s="1"/>
      <c r="BB20" s="1"/>
      <c r="BC20" s="1"/>
      <c r="BD20" s="1"/>
      <c r="BE20" s="1"/>
      <c r="BF20" s="1"/>
      <c r="BG20" s="1"/>
      <c r="BH20" s="1"/>
      <c r="BI20" s="1"/>
    </row>
    <row r="21" spans="1:61" ht="15" customHeight="1" x14ac:dyDescent="0.25">
      <c r="A21" s="1"/>
      <c r="B21" s="420"/>
      <c r="C21" s="259"/>
      <c r="D21" s="260"/>
      <c r="E21" s="271"/>
      <c r="F21" s="259"/>
      <c r="G21" s="259"/>
      <c r="H21" s="259"/>
      <c r="I21" s="259"/>
      <c r="J21" s="54" t="str">
        <f ca="1">IF(AND('Mapa final'!$AG$25="Alta",'Mapa final'!$AI$25="Leve"),CONCATENATE("R6C",'Mapa final'!$W$25),"")</f>
        <v/>
      </c>
      <c r="K21" s="55" t="str">
        <f ca="1">IF(AND('Mapa final'!$AG$26="Alta",'Mapa final'!$AI$26="Leve"),CONCATENATE("R6C",'Mapa final'!$W$26),"")</f>
        <v/>
      </c>
      <c r="L21" s="55" t="e">
        <f>IF(AND('Mapa final'!#REF!="Alta",'Mapa final'!#REF!="Leve"),CONCATENATE("R6C",'Mapa final'!#REF!),"")</f>
        <v>#REF!</v>
      </c>
      <c r="M21" s="55" t="e">
        <f>IF(AND('Mapa final'!#REF!="Alta",'Mapa final'!#REF!="Leve"),CONCATENATE("R6C",'Mapa final'!#REF!),"")</f>
        <v>#REF!</v>
      </c>
      <c r="N21" s="55" t="e">
        <f>IF(AND('Mapa final'!#REF!="Alta",'Mapa final'!#REF!="Leve"),CONCATENATE("R6C",'Mapa final'!#REF!),"")</f>
        <v>#REF!</v>
      </c>
      <c r="O21" s="56" t="e">
        <f>IF(AND('Mapa final'!#REF!="Alta",'Mapa final'!#REF!="Leve"),CONCATENATE("R6C",'Mapa final'!#REF!),"")</f>
        <v>#REF!</v>
      </c>
      <c r="P21" s="54" t="str">
        <f ca="1">IF(AND('Mapa final'!$AG$25="Alta",'Mapa final'!$AI$25="Menor"),CONCATENATE("R6C",'Mapa final'!$W$25),"")</f>
        <v/>
      </c>
      <c r="Q21" s="55" t="str">
        <f ca="1">IF(AND('Mapa final'!$AG$26="Alta",'Mapa final'!$AI$26="Menor"),CONCATENATE("R6C",'Mapa final'!$W$26),"")</f>
        <v/>
      </c>
      <c r="R21" s="55" t="e">
        <f>IF(AND('Mapa final'!#REF!="Alta",'Mapa final'!#REF!="Menor"),CONCATENATE("R6C",'Mapa final'!#REF!),"")</f>
        <v>#REF!</v>
      </c>
      <c r="S21" s="55" t="e">
        <f>IF(AND('Mapa final'!#REF!="Alta",'Mapa final'!#REF!="Menor"),CONCATENATE("R6C",'Mapa final'!#REF!),"")</f>
        <v>#REF!</v>
      </c>
      <c r="T21" s="55" t="e">
        <f>IF(AND('Mapa final'!#REF!="Alta",'Mapa final'!#REF!="Menor"),CONCATENATE("R6C",'Mapa final'!#REF!),"")</f>
        <v>#REF!</v>
      </c>
      <c r="U21" s="56" t="e">
        <f>IF(AND('Mapa final'!#REF!="Alta",'Mapa final'!#REF!="Menor"),CONCATENATE("R6C",'Mapa final'!#REF!),"")</f>
        <v>#REF!</v>
      </c>
      <c r="V21" s="39" t="str">
        <f ca="1">IF(AND('Mapa final'!$AG$25="Alta",'Mapa final'!$AI$25="Moderado"),CONCATENATE("R6C",'Mapa final'!$W$25),"")</f>
        <v/>
      </c>
      <c r="W21" s="40" t="str">
        <f ca="1">IF(AND('Mapa final'!$AG$26="Alta",'Mapa final'!$AI$26="Moderado"),CONCATENATE("R6C",'Mapa final'!$W$26),"")</f>
        <v/>
      </c>
      <c r="X21" s="40" t="e">
        <f>IF(AND('Mapa final'!#REF!="Alta",'Mapa final'!#REF!="Moderado"),CONCATENATE("R6C",'Mapa final'!#REF!),"")</f>
        <v>#REF!</v>
      </c>
      <c r="Y21" s="40" t="e">
        <f>IF(AND('Mapa final'!#REF!="Alta",'Mapa final'!#REF!="Moderado"),CONCATENATE("R6C",'Mapa final'!#REF!),"")</f>
        <v>#REF!</v>
      </c>
      <c r="Z21" s="40" t="e">
        <f>IF(AND('Mapa final'!#REF!="Alta",'Mapa final'!#REF!="Moderado"),CONCATENATE("R6C",'Mapa final'!#REF!),"")</f>
        <v>#REF!</v>
      </c>
      <c r="AA21" s="41" t="e">
        <f>IF(AND('Mapa final'!#REF!="Alta",'Mapa final'!#REF!="Moderado"),CONCATENATE("R6C",'Mapa final'!#REF!),"")</f>
        <v>#REF!</v>
      </c>
      <c r="AB21" s="39" t="str">
        <f ca="1">IF(AND('Mapa final'!$AG$25="Alta",'Mapa final'!$AI$25="Mayor"),CONCATENATE("R6C",'Mapa final'!$W$25),"")</f>
        <v/>
      </c>
      <c r="AC21" s="40" t="str">
        <f ca="1">IF(AND('Mapa final'!$AG$26="Alta",'Mapa final'!$AI$26="Mayor"),CONCATENATE("R6C",'Mapa final'!$W$26),"")</f>
        <v/>
      </c>
      <c r="AD21" s="40" t="e">
        <f>IF(AND('Mapa final'!#REF!="Alta",'Mapa final'!#REF!="Mayor"),CONCATENATE("R6C",'Mapa final'!#REF!),"")</f>
        <v>#REF!</v>
      </c>
      <c r="AE21" s="40" t="e">
        <f>IF(AND('Mapa final'!#REF!="Alta",'Mapa final'!#REF!="Mayor"),CONCATENATE("R6C",'Mapa final'!#REF!),"")</f>
        <v>#REF!</v>
      </c>
      <c r="AF21" s="40" t="e">
        <f>IF(AND('Mapa final'!#REF!="Alta",'Mapa final'!#REF!="Mayor"),CONCATENATE("R6C",'Mapa final'!#REF!),"")</f>
        <v>#REF!</v>
      </c>
      <c r="AG21" s="41" t="e">
        <f>IF(AND('Mapa final'!#REF!="Alta",'Mapa final'!#REF!="Mayor"),CONCATENATE("R6C",'Mapa final'!#REF!),"")</f>
        <v>#REF!</v>
      </c>
      <c r="AH21" s="42" t="str">
        <f ca="1">IF(AND('Mapa final'!$AG$25="Alta",'Mapa final'!$AI$25="Catastrófico"),CONCATENATE("R6C",'Mapa final'!$W$25),"")</f>
        <v/>
      </c>
      <c r="AI21" s="43" t="str">
        <f ca="1">IF(AND('Mapa final'!$AG$26="Alta",'Mapa final'!$AI$26="Catastrófico"),CONCATENATE("R6C",'Mapa final'!$W$26),"")</f>
        <v/>
      </c>
      <c r="AJ21" s="43" t="e">
        <f>IF(AND('Mapa final'!#REF!="Alta",'Mapa final'!#REF!="Catastrófico"),CONCATENATE("R6C",'Mapa final'!#REF!),"")</f>
        <v>#REF!</v>
      </c>
      <c r="AK21" s="43" t="e">
        <f>IF(AND('Mapa final'!#REF!="Alta",'Mapa final'!#REF!="Catastrófico"),CONCATENATE("R6C",'Mapa final'!#REF!),"")</f>
        <v>#REF!</v>
      </c>
      <c r="AL21" s="43" t="e">
        <f>IF(AND('Mapa final'!#REF!="Alta",'Mapa final'!#REF!="Catastrófico"),CONCATENATE("R6C",'Mapa final'!#REF!),"")</f>
        <v>#REF!</v>
      </c>
      <c r="AM21" s="44" t="e">
        <f>IF(AND('Mapa final'!#REF!="Alta",'Mapa final'!#REF!="Catastrófico"),CONCATENATE("R6C",'Mapa final'!#REF!),"")</f>
        <v>#REF!</v>
      </c>
      <c r="AN21" s="1"/>
      <c r="AO21" s="429"/>
      <c r="AP21" s="259"/>
      <c r="AQ21" s="259"/>
      <c r="AR21" s="259"/>
      <c r="AS21" s="259"/>
      <c r="AT21" s="430"/>
      <c r="AU21" s="1"/>
      <c r="AV21" s="1"/>
      <c r="AW21" s="1"/>
      <c r="AX21" s="1"/>
      <c r="AY21" s="1"/>
      <c r="AZ21" s="1"/>
      <c r="BA21" s="1"/>
      <c r="BB21" s="1"/>
      <c r="BC21" s="1"/>
      <c r="BD21" s="1"/>
      <c r="BE21" s="1"/>
      <c r="BF21" s="1"/>
      <c r="BG21" s="1"/>
      <c r="BH21" s="1"/>
      <c r="BI21" s="1"/>
    </row>
    <row r="22" spans="1:61" ht="15" customHeight="1" x14ac:dyDescent="0.25">
      <c r="A22" s="1"/>
      <c r="B22" s="420"/>
      <c r="C22" s="259"/>
      <c r="D22" s="260"/>
      <c r="E22" s="271"/>
      <c r="F22" s="259"/>
      <c r="G22" s="259"/>
      <c r="H22" s="259"/>
      <c r="I22" s="259"/>
      <c r="J22" s="54" t="str">
        <f ca="1">IF(AND('Mapa final'!$AG$27="Alta",'Mapa final'!$AI$27="Leve"),CONCATENATE("R7C",'Mapa final'!$W$27),"")</f>
        <v/>
      </c>
      <c r="K22" s="55" t="str">
        <f ca="1">IF(AND('Mapa final'!$AG$28="Alta",'Mapa final'!$AI$28="Leve"),CONCATENATE("R7C",'Mapa final'!$W$28),"")</f>
        <v/>
      </c>
      <c r="L22" s="55" t="e">
        <f>IF(AND('Mapa final'!#REF!="Alta",'Mapa final'!#REF!="Leve"),CONCATENATE("R7C",'Mapa final'!#REF!),"")</f>
        <v>#REF!</v>
      </c>
      <c r="M22" s="55" t="e">
        <f>IF(AND('Mapa final'!#REF!="Alta",'Mapa final'!#REF!="Leve"),CONCATENATE("R7C",'Mapa final'!#REF!),"")</f>
        <v>#REF!</v>
      </c>
      <c r="N22" s="55" t="e">
        <f>IF(AND('Mapa final'!#REF!="Alta",'Mapa final'!#REF!="Leve"),CONCATENATE("R7C",'Mapa final'!#REF!),"")</f>
        <v>#REF!</v>
      </c>
      <c r="O22" s="56" t="e">
        <f>IF(AND('Mapa final'!#REF!="Alta",'Mapa final'!#REF!="Leve"),CONCATENATE("R7C",'Mapa final'!#REF!),"")</f>
        <v>#REF!</v>
      </c>
      <c r="P22" s="54" t="str">
        <f ca="1">IF(AND('Mapa final'!$AG$27="Alta",'Mapa final'!$AI$27="Menor"),CONCATENATE("R7C",'Mapa final'!$W$27),"")</f>
        <v/>
      </c>
      <c r="Q22" s="55" t="str">
        <f ca="1">IF(AND('Mapa final'!$AG$28="Alta",'Mapa final'!$AI$28="Menor"),CONCATENATE("R7C",'Mapa final'!$W$28),"")</f>
        <v/>
      </c>
      <c r="R22" s="55" t="e">
        <f>IF(AND('Mapa final'!#REF!="Alta",'Mapa final'!#REF!="Menor"),CONCATENATE("R7C",'Mapa final'!#REF!),"")</f>
        <v>#REF!</v>
      </c>
      <c r="S22" s="55" t="e">
        <f>IF(AND('Mapa final'!#REF!="Alta",'Mapa final'!#REF!="Menor"),CONCATENATE("R7C",'Mapa final'!#REF!),"")</f>
        <v>#REF!</v>
      </c>
      <c r="T22" s="55" t="e">
        <f>IF(AND('Mapa final'!#REF!="Alta",'Mapa final'!#REF!="Menor"),CONCATENATE("R7C",'Mapa final'!#REF!),"")</f>
        <v>#REF!</v>
      </c>
      <c r="U22" s="56" t="e">
        <f>IF(AND('Mapa final'!#REF!="Alta",'Mapa final'!#REF!="Menor"),CONCATENATE("R7C",'Mapa final'!#REF!),"")</f>
        <v>#REF!</v>
      </c>
      <c r="V22" s="39" t="str">
        <f ca="1">IF(AND('Mapa final'!$AG$27="Alta",'Mapa final'!$AI$27="Moderado"),CONCATENATE("R7C",'Mapa final'!$W$27),"")</f>
        <v/>
      </c>
      <c r="W22" s="40" t="str">
        <f ca="1">IF(AND('Mapa final'!$AG$28="Alta",'Mapa final'!$AI$28="Moderado"),CONCATENATE("R7C",'Mapa final'!$W$28),"")</f>
        <v/>
      </c>
      <c r="X22" s="40" t="e">
        <f>IF(AND('Mapa final'!#REF!="Alta",'Mapa final'!#REF!="Moderado"),CONCATENATE("R7C",'Mapa final'!#REF!),"")</f>
        <v>#REF!</v>
      </c>
      <c r="Y22" s="40" t="e">
        <f>IF(AND('Mapa final'!#REF!="Alta",'Mapa final'!#REF!="Moderado"),CONCATENATE("R7C",'Mapa final'!#REF!),"")</f>
        <v>#REF!</v>
      </c>
      <c r="Z22" s="40" t="e">
        <f>IF(AND('Mapa final'!#REF!="Alta",'Mapa final'!#REF!="Moderado"),CONCATENATE("R7C",'Mapa final'!#REF!),"")</f>
        <v>#REF!</v>
      </c>
      <c r="AA22" s="41" t="e">
        <f>IF(AND('Mapa final'!#REF!="Alta",'Mapa final'!#REF!="Moderado"),CONCATENATE("R7C",'Mapa final'!#REF!),"")</f>
        <v>#REF!</v>
      </c>
      <c r="AB22" s="39" t="str">
        <f ca="1">IF(AND('Mapa final'!$AG$27="Alta",'Mapa final'!$AI$27="Mayor"),CONCATENATE("R7C",'Mapa final'!$W$27),"")</f>
        <v/>
      </c>
      <c r="AC22" s="40" t="str">
        <f ca="1">IF(AND('Mapa final'!$AG$28="Alta",'Mapa final'!$AI$28="Mayor"),CONCATENATE("R7C",'Mapa final'!$W$28),"")</f>
        <v/>
      </c>
      <c r="AD22" s="40" t="e">
        <f>IF(AND('Mapa final'!#REF!="Alta",'Mapa final'!#REF!="Mayor"),CONCATENATE("R7C",'Mapa final'!#REF!),"")</f>
        <v>#REF!</v>
      </c>
      <c r="AE22" s="40" t="e">
        <f>IF(AND('Mapa final'!#REF!="Alta",'Mapa final'!#REF!="Mayor"),CONCATENATE("R7C",'Mapa final'!#REF!),"")</f>
        <v>#REF!</v>
      </c>
      <c r="AF22" s="40" t="e">
        <f>IF(AND('Mapa final'!#REF!="Alta",'Mapa final'!#REF!="Mayor"),CONCATENATE("R7C",'Mapa final'!#REF!),"")</f>
        <v>#REF!</v>
      </c>
      <c r="AG22" s="41" t="e">
        <f>IF(AND('Mapa final'!#REF!="Alta",'Mapa final'!#REF!="Mayor"),CONCATENATE("R7C",'Mapa final'!#REF!),"")</f>
        <v>#REF!</v>
      </c>
      <c r="AH22" s="42" t="str">
        <f ca="1">IF(AND('Mapa final'!$AG$27="Alta",'Mapa final'!$AI$27="Catastrófico"),CONCATENATE("R7C",'Mapa final'!$W$27),"")</f>
        <v/>
      </c>
      <c r="AI22" s="43" t="str">
        <f ca="1">IF(AND('Mapa final'!$AG$28="Alta",'Mapa final'!$AI$28="Catastrófico"),CONCATENATE("R7C",'Mapa final'!$W$28),"")</f>
        <v/>
      </c>
      <c r="AJ22" s="43" t="e">
        <f>IF(AND('Mapa final'!#REF!="Alta",'Mapa final'!#REF!="Catastrófico"),CONCATENATE("R7C",'Mapa final'!#REF!),"")</f>
        <v>#REF!</v>
      </c>
      <c r="AK22" s="43" t="e">
        <f>IF(AND('Mapa final'!#REF!="Alta",'Mapa final'!#REF!="Catastrófico"),CONCATENATE("R7C",'Mapa final'!#REF!),"")</f>
        <v>#REF!</v>
      </c>
      <c r="AL22" s="43" t="e">
        <f>IF(AND('Mapa final'!#REF!="Alta",'Mapa final'!#REF!="Catastrófico"),CONCATENATE("R7C",'Mapa final'!#REF!),"")</f>
        <v>#REF!</v>
      </c>
      <c r="AM22" s="44" t="e">
        <f>IF(AND('Mapa final'!#REF!="Alta",'Mapa final'!#REF!="Catastrófico"),CONCATENATE("R7C",'Mapa final'!#REF!),"")</f>
        <v>#REF!</v>
      </c>
      <c r="AN22" s="1"/>
      <c r="AO22" s="429"/>
      <c r="AP22" s="259"/>
      <c r="AQ22" s="259"/>
      <c r="AR22" s="259"/>
      <c r="AS22" s="259"/>
      <c r="AT22" s="430"/>
      <c r="AU22" s="1"/>
      <c r="AV22" s="1"/>
      <c r="AW22" s="1"/>
      <c r="AX22" s="1"/>
      <c r="AY22" s="1"/>
      <c r="AZ22" s="1"/>
      <c r="BA22" s="1"/>
      <c r="BB22" s="1"/>
      <c r="BC22" s="1"/>
      <c r="BD22" s="1"/>
      <c r="BE22" s="1"/>
      <c r="BF22" s="1"/>
      <c r="BG22" s="1"/>
      <c r="BH22" s="1"/>
      <c r="BI22" s="1"/>
    </row>
    <row r="23" spans="1:61" ht="15" customHeight="1" x14ac:dyDescent="0.25">
      <c r="A23" s="1"/>
      <c r="B23" s="420"/>
      <c r="C23" s="259"/>
      <c r="D23" s="260"/>
      <c r="E23" s="271"/>
      <c r="F23" s="259"/>
      <c r="G23" s="259"/>
      <c r="H23" s="259"/>
      <c r="I23" s="259"/>
      <c r="J23" s="54" t="str">
        <f ca="1">IF(AND('Mapa final'!$AG$29="Alta",'Mapa final'!$AI$29="Leve"),CONCATENATE("R8C",'Mapa final'!$W$29),"")</f>
        <v/>
      </c>
      <c r="K23" s="55" t="str">
        <f ca="1">IF(AND('Mapa final'!$AG$30="Alta",'Mapa final'!$AI$30="Leve"),CONCATENATE("R8C",'Mapa final'!$W$30),"")</f>
        <v/>
      </c>
      <c r="L23" s="55" t="str">
        <f ca="1">IF(AND('Mapa final'!$AG$31="Alta",'Mapa final'!$AI$31="Leve"),CONCATENATE("R8C",'Mapa final'!$W$31),"")</f>
        <v/>
      </c>
      <c r="M23" s="55" t="str">
        <f ca="1">IF(AND('Mapa final'!$AG$32="Alta",'Mapa final'!$AI$32="Leve"),CONCATENATE("R8C",'Mapa final'!$W$32),"")</f>
        <v/>
      </c>
      <c r="N23" s="55" t="e">
        <f>IF(AND('Mapa final'!#REF!="Alta",'Mapa final'!#REF!="Leve"),CONCATENATE("R8C",'Mapa final'!#REF!),"")</f>
        <v>#REF!</v>
      </c>
      <c r="O23" s="56" t="e">
        <f>IF(AND('Mapa final'!#REF!="Alta",'Mapa final'!#REF!="Leve"),CONCATENATE("R8C",'Mapa final'!#REF!),"")</f>
        <v>#REF!</v>
      </c>
      <c r="P23" s="54" t="str">
        <f ca="1">IF(AND('Mapa final'!$AG$29="Alta",'Mapa final'!$AI$29="Menor"),CONCATENATE("R8C",'Mapa final'!$W$29),"")</f>
        <v/>
      </c>
      <c r="Q23" s="55" t="str">
        <f ca="1">IF(AND('Mapa final'!$AG$30="Alta",'Mapa final'!$AI$30="Menor"),CONCATENATE("R8C",'Mapa final'!$W$30),"")</f>
        <v/>
      </c>
      <c r="R23" s="55" t="str">
        <f ca="1">IF(AND('Mapa final'!$AG$31="Alta",'Mapa final'!$AI$31="Menor"),CONCATENATE("R8C",'Mapa final'!$W$31),"")</f>
        <v/>
      </c>
      <c r="S23" s="55" t="str">
        <f ca="1">IF(AND('Mapa final'!$AG$32="Alta",'Mapa final'!$AI$32="Menor"),CONCATENATE("R8C",'Mapa final'!$W$32),"")</f>
        <v/>
      </c>
      <c r="T23" s="55" t="e">
        <f>IF(AND('Mapa final'!#REF!="Alta",'Mapa final'!#REF!="Menor"),CONCATENATE("R8C",'Mapa final'!#REF!),"")</f>
        <v>#REF!</v>
      </c>
      <c r="U23" s="56" t="e">
        <f>IF(AND('Mapa final'!#REF!="Alta",'Mapa final'!#REF!="Menor"),CONCATENATE("R8C",'Mapa final'!#REF!),"")</f>
        <v>#REF!</v>
      </c>
      <c r="V23" s="39" t="str">
        <f ca="1">IF(AND('Mapa final'!$AG$29="Alta",'Mapa final'!$AI$29="Moderado"),CONCATENATE("R8C",'Mapa final'!$W$29),"")</f>
        <v/>
      </c>
      <c r="W23" s="40" t="str">
        <f ca="1">IF(AND('Mapa final'!$AG$30="Alta",'Mapa final'!$AI$30="Moderado"),CONCATENATE("R8C",'Mapa final'!$W$30),"")</f>
        <v/>
      </c>
      <c r="X23" s="40" t="str">
        <f ca="1">IF(AND('Mapa final'!$AG$31="Alta",'Mapa final'!$AI$31="Moderado"),CONCATENATE("R8C",'Mapa final'!$W$31),"")</f>
        <v/>
      </c>
      <c r="Y23" s="40" t="str">
        <f ca="1">IF(AND('Mapa final'!$AG$32="Alta",'Mapa final'!$AI$32="Moderado"),CONCATENATE("R8C",'Mapa final'!$W$32),"")</f>
        <v/>
      </c>
      <c r="Z23" s="40" t="e">
        <f>IF(AND('Mapa final'!#REF!="Alta",'Mapa final'!#REF!="Moderado"),CONCATENATE("R8C",'Mapa final'!#REF!),"")</f>
        <v>#REF!</v>
      </c>
      <c r="AA23" s="41" t="e">
        <f>IF(AND('Mapa final'!#REF!="Alta",'Mapa final'!#REF!="Moderado"),CONCATENATE("R8C",'Mapa final'!#REF!),"")</f>
        <v>#REF!</v>
      </c>
      <c r="AB23" s="39" t="str">
        <f ca="1">IF(AND('Mapa final'!$AG$29="Alta",'Mapa final'!$AI$29="Mayor"),CONCATENATE("R8C",'Mapa final'!$W$29),"")</f>
        <v/>
      </c>
      <c r="AC23" s="40" t="str">
        <f ca="1">IF(AND('Mapa final'!$AG$30="Alta",'Mapa final'!$AI$30="Mayor"),CONCATENATE("R8C",'Mapa final'!$W$30),"")</f>
        <v/>
      </c>
      <c r="AD23" s="40" t="str">
        <f ca="1">IF(AND('Mapa final'!$AG$31="Alta",'Mapa final'!$AI$31="Mayor"),CONCATENATE("R8C",'Mapa final'!$W$31),"")</f>
        <v/>
      </c>
      <c r="AE23" s="40" t="str">
        <f ca="1">IF(AND('Mapa final'!$AG$32="Alta",'Mapa final'!$AI$32="Mayor"),CONCATENATE("R8C",'Mapa final'!$W$32),"")</f>
        <v/>
      </c>
      <c r="AF23" s="40" t="e">
        <f>IF(AND('Mapa final'!#REF!="Alta",'Mapa final'!#REF!="Mayor"),CONCATENATE("R8C",'Mapa final'!#REF!),"")</f>
        <v>#REF!</v>
      </c>
      <c r="AG23" s="41" t="e">
        <f>IF(AND('Mapa final'!#REF!="Alta",'Mapa final'!#REF!="Mayor"),CONCATENATE("R8C",'Mapa final'!#REF!),"")</f>
        <v>#REF!</v>
      </c>
      <c r="AH23" s="42" t="str">
        <f ca="1">IF(AND('Mapa final'!$AG$29="Alta",'Mapa final'!$AI$29="Catastrófico"),CONCATENATE("R8C",'Mapa final'!$W$29),"")</f>
        <v/>
      </c>
      <c r="AI23" s="43" t="str">
        <f ca="1">IF(AND('Mapa final'!$AG$30="Alta",'Mapa final'!$AI$30="Catastrófico"),CONCATENATE("R8C",'Mapa final'!$W$30),"")</f>
        <v/>
      </c>
      <c r="AJ23" s="43" t="str">
        <f ca="1">IF(AND('Mapa final'!$AG$31="Alta",'Mapa final'!$AI$31="Catastrófico"),CONCATENATE("R8C",'Mapa final'!$W$31),"")</f>
        <v/>
      </c>
      <c r="AK23" s="43" t="str">
        <f ca="1">IF(AND('Mapa final'!$AG$32="Alta",'Mapa final'!$AI$32="Catastrófico"),CONCATENATE("R8C",'Mapa final'!$W$32),"")</f>
        <v/>
      </c>
      <c r="AL23" s="43" t="e">
        <f>IF(AND('Mapa final'!#REF!="Alta",'Mapa final'!#REF!="Catastrófico"),CONCATENATE("R8C",'Mapa final'!#REF!),"")</f>
        <v>#REF!</v>
      </c>
      <c r="AM23" s="44" t="e">
        <f>IF(AND('Mapa final'!#REF!="Alta",'Mapa final'!#REF!="Catastrófico"),CONCATENATE("R8C",'Mapa final'!#REF!),"")</f>
        <v>#REF!</v>
      </c>
      <c r="AN23" s="1"/>
      <c r="AO23" s="429"/>
      <c r="AP23" s="259"/>
      <c r="AQ23" s="259"/>
      <c r="AR23" s="259"/>
      <c r="AS23" s="259"/>
      <c r="AT23" s="430"/>
      <c r="AU23" s="1"/>
      <c r="AV23" s="1"/>
      <c r="AW23" s="1"/>
      <c r="AX23" s="1"/>
      <c r="AY23" s="1"/>
      <c r="AZ23" s="1"/>
      <c r="BA23" s="1"/>
      <c r="BB23" s="1"/>
      <c r="BC23" s="1"/>
      <c r="BD23" s="1"/>
      <c r="BE23" s="1"/>
      <c r="BF23" s="1"/>
      <c r="BG23" s="1"/>
      <c r="BH23" s="1"/>
      <c r="BI23" s="1"/>
    </row>
    <row r="24" spans="1:61" ht="15" customHeight="1" x14ac:dyDescent="0.25">
      <c r="A24" s="1"/>
      <c r="B24" s="420"/>
      <c r="C24" s="259"/>
      <c r="D24" s="260"/>
      <c r="E24" s="271"/>
      <c r="F24" s="259"/>
      <c r="G24" s="259"/>
      <c r="H24" s="259"/>
      <c r="I24" s="259"/>
      <c r="J24" s="54" t="str">
        <f ca="1">IF(AND('Mapa final'!$AG$33="Alta",'Mapa final'!$AI$33="Leve"),CONCATENATE("R9C",'Mapa final'!$W$33),"")</f>
        <v/>
      </c>
      <c r="K24" s="55" t="str">
        <f ca="1">IF(AND('Mapa final'!$AG$34="Alta",'Mapa final'!$AI$34="Leve"),CONCATENATE("R9C",'Mapa final'!$W$34),"")</f>
        <v/>
      </c>
      <c r="L24" s="55" t="str">
        <f ca="1">IF(AND('Mapa final'!$AG$35="Alta",'Mapa final'!$AI$35="Leve"),CONCATENATE("R9C",'Mapa final'!$W$35),"")</f>
        <v/>
      </c>
      <c r="M24" s="55" t="str">
        <f ca="1">IF(AND('Mapa final'!$AG$36="Alta",'Mapa final'!$AI$36="Leve"),CONCATENATE("R9C",'Mapa final'!$W$36),"")</f>
        <v/>
      </c>
      <c r="N24" s="55" t="str">
        <f ca="1">IF(AND('Mapa final'!$AG$37="Alta",'Mapa final'!$AI$37="Leve"),CONCATENATE("R9C",'Mapa final'!$W$37),"")</f>
        <v/>
      </c>
      <c r="O24" s="56" t="e">
        <f>IF(AND('Mapa final'!#REF!="Alta",'Mapa final'!#REF!="Leve"),CONCATENATE("R9C",'Mapa final'!#REF!),"")</f>
        <v>#REF!</v>
      </c>
      <c r="P24" s="54" t="str">
        <f ca="1">IF(AND('Mapa final'!$AG$33="Alta",'Mapa final'!$AI$33="Menor"),CONCATENATE("R9C",'Mapa final'!$W$33),"")</f>
        <v/>
      </c>
      <c r="Q24" s="55" t="str">
        <f ca="1">IF(AND('Mapa final'!$AG$34="Alta",'Mapa final'!$AI$34="Menor"),CONCATENATE("R9C",'Mapa final'!$W$34),"")</f>
        <v/>
      </c>
      <c r="R24" s="55" t="str">
        <f ca="1">IF(AND('Mapa final'!$AG$35="Alta",'Mapa final'!$AI$35="Menor"),CONCATENATE("R9C",'Mapa final'!$W$35),"")</f>
        <v/>
      </c>
      <c r="S24" s="55" t="str">
        <f ca="1">IF(AND('Mapa final'!$AG$36="Alta",'Mapa final'!$AI$36="Menor"),CONCATENATE("R9C",'Mapa final'!$W$36),"")</f>
        <v/>
      </c>
      <c r="T24" s="55" t="str">
        <f ca="1">IF(AND('Mapa final'!$AG$37="Alta",'Mapa final'!$AI$37="Menor"),CONCATENATE("R9C",'Mapa final'!$W$37),"")</f>
        <v/>
      </c>
      <c r="U24" s="56" t="e">
        <f>IF(AND('Mapa final'!#REF!="Alta",'Mapa final'!#REF!="Menor"),CONCATENATE("R9C",'Mapa final'!#REF!),"")</f>
        <v>#REF!</v>
      </c>
      <c r="V24" s="39" t="str">
        <f ca="1">IF(AND('Mapa final'!$AG$33="Alta",'Mapa final'!$AI$33="Moderado"),CONCATENATE("R9C",'Mapa final'!$W$33),"")</f>
        <v/>
      </c>
      <c r="W24" s="40" t="str">
        <f ca="1">IF(AND('Mapa final'!$AG$34="Alta",'Mapa final'!$AI$34="Moderado"),CONCATENATE("R9C",'Mapa final'!$W$34),"")</f>
        <v/>
      </c>
      <c r="X24" s="40" t="str">
        <f ca="1">IF(AND('Mapa final'!$AG$35="Alta",'Mapa final'!$AI$35="Moderado"),CONCATENATE("R9C",'Mapa final'!$W$35),"")</f>
        <v/>
      </c>
      <c r="Y24" s="40" t="str">
        <f ca="1">IF(AND('Mapa final'!$AG$36="Alta",'Mapa final'!$AI$36="Moderado"),CONCATENATE("R9C",'Mapa final'!$W$36),"")</f>
        <v/>
      </c>
      <c r="Z24" s="40" t="str">
        <f ca="1">IF(AND('Mapa final'!$AG$37="Alta",'Mapa final'!$AI$37="Moderado"),CONCATENATE("R9C",'Mapa final'!$W$37),"")</f>
        <v/>
      </c>
      <c r="AA24" s="41" t="e">
        <f>IF(AND('Mapa final'!#REF!="Alta",'Mapa final'!#REF!="Moderado"),CONCATENATE("R9C",'Mapa final'!#REF!),"")</f>
        <v>#REF!</v>
      </c>
      <c r="AB24" s="39" t="str">
        <f ca="1">IF(AND('Mapa final'!$AG$33="Alta",'Mapa final'!$AI$33="Mayor"),CONCATENATE("R9C",'Mapa final'!$W$33),"")</f>
        <v/>
      </c>
      <c r="AC24" s="40" t="str">
        <f ca="1">IF(AND('Mapa final'!$AG$34="Alta",'Mapa final'!$AI$34="Mayor"),CONCATENATE("R9C",'Mapa final'!$W$34),"")</f>
        <v/>
      </c>
      <c r="AD24" s="40" t="str">
        <f ca="1">IF(AND('Mapa final'!$AG$35="Alta",'Mapa final'!$AI$35="Mayor"),CONCATENATE("R9C",'Mapa final'!$W$35),"")</f>
        <v/>
      </c>
      <c r="AE24" s="40" t="str">
        <f ca="1">IF(AND('Mapa final'!$AG$36="Alta",'Mapa final'!$AI$36="Mayor"),CONCATENATE("R9C",'Mapa final'!$W$36),"")</f>
        <v/>
      </c>
      <c r="AF24" s="40" t="str">
        <f ca="1">IF(AND('Mapa final'!$AG$37="Alta",'Mapa final'!$AI$37="Mayor"),CONCATENATE("R9C",'Mapa final'!$W$37),"")</f>
        <v/>
      </c>
      <c r="AG24" s="41" t="e">
        <f>IF(AND('Mapa final'!#REF!="Alta",'Mapa final'!#REF!="Mayor"),CONCATENATE("R9C",'Mapa final'!#REF!),"")</f>
        <v>#REF!</v>
      </c>
      <c r="AH24" s="42" t="str">
        <f ca="1">IF(AND('Mapa final'!$AG$33="Alta",'Mapa final'!$AI$33="Catastrófico"),CONCATENATE("R9C",'Mapa final'!$W$33),"")</f>
        <v/>
      </c>
      <c r="AI24" s="43" t="str">
        <f ca="1">IF(AND('Mapa final'!$AG$34="Alta",'Mapa final'!$AI$34="Catastrófico"),CONCATENATE("R9C",'Mapa final'!$W$34),"")</f>
        <v/>
      </c>
      <c r="AJ24" s="43" t="str">
        <f ca="1">IF(AND('Mapa final'!$AG$35="Alta",'Mapa final'!$AI$35="Catastrófico"),CONCATENATE("R9C",'Mapa final'!$W$35),"")</f>
        <v/>
      </c>
      <c r="AK24" s="43" t="str">
        <f ca="1">IF(AND('Mapa final'!$AG$36="Alta",'Mapa final'!$AI$36="Catastrófico"),CONCATENATE("R9C",'Mapa final'!$W$36),"")</f>
        <v/>
      </c>
      <c r="AL24" s="43" t="str">
        <f ca="1">IF(AND('Mapa final'!$AG$37="Alta",'Mapa final'!$AI$37="Catastrófico"),CONCATENATE("R9C",'Mapa final'!$W$37),"")</f>
        <v/>
      </c>
      <c r="AM24" s="44" t="e">
        <f>IF(AND('Mapa final'!#REF!="Alta",'Mapa final'!#REF!="Catastrófico"),CONCATENATE("R9C",'Mapa final'!#REF!),"")</f>
        <v>#REF!</v>
      </c>
      <c r="AN24" s="1"/>
      <c r="AO24" s="429"/>
      <c r="AP24" s="259"/>
      <c r="AQ24" s="259"/>
      <c r="AR24" s="259"/>
      <c r="AS24" s="259"/>
      <c r="AT24" s="430"/>
      <c r="AU24" s="1"/>
      <c r="AV24" s="1"/>
      <c r="AW24" s="1"/>
      <c r="AX24" s="1"/>
      <c r="AY24" s="1"/>
      <c r="AZ24" s="1"/>
      <c r="BA24" s="1"/>
      <c r="BB24" s="1"/>
      <c r="BC24" s="1"/>
      <c r="BD24" s="1"/>
      <c r="BE24" s="1"/>
      <c r="BF24" s="1"/>
      <c r="BG24" s="1"/>
      <c r="BH24" s="1"/>
      <c r="BI24" s="1"/>
    </row>
    <row r="25" spans="1:61" ht="15.75" customHeight="1" x14ac:dyDescent="0.25">
      <c r="A25" s="1"/>
      <c r="B25" s="420"/>
      <c r="C25" s="259"/>
      <c r="D25" s="260"/>
      <c r="E25" s="410"/>
      <c r="F25" s="411"/>
      <c r="G25" s="411"/>
      <c r="H25" s="411"/>
      <c r="I25" s="411"/>
      <c r="J25" s="57" t="str">
        <f ca="1">IF(AND('Mapa final'!$AG$38="Alta",'Mapa final'!$AI$38="Leve"),CONCATENATE("R10C",'Mapa final'!$W$38),"")</f>
        <v/>
      </c>
      <c r="K25" s="58" t="str">
        <f ca="1">IF(AND('Mapa final'!$AG$39="Alta",'Mapa final'!$AI$39="Leve"),CONCATENATE("R10C",'Mapa final'!$W$39),"")</f>
        <v/>
      </c>
      <c r="L25" s="58" t="e">
        <f>IF(AND('Mapa final'!#REF!="Alta",'Mapa final'!#REF!="Leve"),CONCATENATE("R10C",'Mapa final'!#REF!),"")</f>
        <v>#REF!</v>
      </c>
      <c r="M25" s="58" t="e">
        <f>IF(AND('Mapa final'!#REF!="Alta",'Mapa final'!#REF!="Leve"),CONCATENATE("R10C",'Mapa final'!#REF!),"")</f>
        <v>#REF!</v>
      </c>
      <c r="N25" s="58" t="e">
        <f>IF(AND('Mapa final'!#REF!="Alta",'Mapa final'!#REF!="Leve"),CONCATENATE("R10C",'Mapa final'!#REF!),"")</f>
        <v>#REF!</v>
      </c>
      <c r="O25" s="59" t="e">
        <f>IF(AND('Mapa final'!#REF!="Alta",'Mapa final'!#REF!="Leve"),CONCATENATE("R10C",'Mapa final'!#REF!),"")</f>
        <v>#REF!</v>
      </c>
      <c r="P25" s="57" t="str">
        <f ca="1">IF(AND('Mapa final'!$AG$38="Alta",'Mapa final'!$AI$38="Menor"),CONCATENATE("R10C",'Mapa final'!$W$38),"")</f>
        <v/>
      </c>
      <c r="Q25" s="58" t="str">
        <f ca="1">IF(AND('Mapa final'!$AG$39="Alta",'Mapa final'!$AI$39="Menor"),CONCATENATE("R10C",'Mapa final'!$W$39),"")</f>
        <v/>
      </c>
      <c r="R25" s="58" t="e">
        <f>IF(AND('Mapa final'!#REF!="Alta",'Mapa final'!#REF!="Menor"),CONCATENATE("R10C",'Mapa final'!#REF!),"")</f>
        <v>#REF!</v>
      </c>
      <c r="S25" s="58" t="e">
        <f>IF(AND('Mapa final'!#REF!="Alta",'Mapa final'!#REF!="Menor"),CONCATENATE("R10C",'Mapa final'!#REF!),"")</f>
        <v>#REF!</v>
      </c>
      <c r="T25" s="58" t="e">
        <f>IF(AND('Mapa final'!#REF!="Alta",'Mapa final'!#REF!="Menor"),CONCATENATE("R10C",'Mapa final'!#REF!),"")</f>
        <v>#REF!</v>
      </c>
      <c r="U25" s="59" t="e">
        <f>IF(AND('Mapa final'!#REF!="Alta",'Mapa final'!#REF!="Menor"),CONCATENATE("R10C",'Mapa final'!#REF!),"")</f>
        <v>#REF!</v>
      </c>
      <c r="V25" s="45" t="str">
        <f ca="1">IF(AND('Mapa final'!$AG$38="Alta",'Mapa final'!$AI$38="Moderado"),CONCATENATE("R10C",'Mapa final'!$W$38),"")</f>
        <v/>
      </c>
      <c r="W25" s="46" t="str">
        <f ca="1">IF(AND('Mapa final'!$AG$39="Alta",'Mapa final'!$AI$39="Moderado"),CONCATENATE("R10C",'Mapa final'!$W$39),"")</f>
        <v/>
      </c>
      <c r="X25" s="46" t="e">
        <f>IF(AND('Mapa final'!#REF!="Alta",'Mapa final'!#REF!="Moderado"),CONCATENATE("R10C",'Mapa final'!#REF!),"")</f>
        <v>#REF!</v>
      </c>
      <c r="Y25" s="46" t="e">
        <f>IF(AND('Mapa final'!#REF!="Alta",'Mapa final'!#REF!="Moderado"),CONCATENATE("R10C",'Mapa final'!#REF!),"")</f>
        <v>#REF!</v>
      </c>
      <c r="Z25" s="46" t="e">
        <f>IF(AND('Mapa final'!#REF!="Alta",'Mapa final'!#REF!="Moderado"),CONCATENATE("R10C",'Mapa final'!#REF!),"")</f>
        <v>#REF!</v>
      </c>
      <c r="AA25" s="47" t="e">
        <f>IF(AND('Mapa final'!#REF!="Alta",'Mapa final'!#REF!="Moderado"),CONCATENATE("R10C",'Mapa final'!#REF!),"")</f>
        <v>#REF!</v>
      </c>
      <c r="AB25" s="45" t="str">
        <f ca="1">IF(AND('Mapa final'!$AG$38="Alta",'Mapa final'!$AI$38="Mayor"),CONCATENATE("R10C",'Mapa final'!$W$38),"")</f>
        <v/>
      </c>
      <c r="AC25" s="46" t="str">
        <f ca="1">IF(AND('Mapa final'!$AG$39="Alta",'Mapa final'!$AI$39="Mayor"),CONCATENATE("R10C",'Mapa final'!$W$39),"")</f>
        <v/>
      </c>
      <c r="AD25" s="46" t="e">
        <f>IF(AND('Mapa final'!#REF!="Alta",'Mapa final'!#REF!="Mayor"),CONCATENATE("R10C",'Mapa final'!#REF!),"")</f>
        <v>#REF!</v>
      </c>
      <c r="AE25" s="46" t="e">
        <f>IF(AND('Mapa final'!#REF!="Alta",'Mapa final'!#REF!="Mayor"),CONCATENATE("R10C",'Mapa final'!#REF!),"")</f>
        <v>#REF!</v>
      </c>
      <c r="AF25" s="46" t="e">
        <f>IF(AND('Mapa final'!#REF!="Alta",'Mapa final'!#REF!="Mayor"),CONCATENATE("R10C",'Mapa final'!#REF!),"")</f>
        <v>#REF!</v>
      </c>
      <c r="AG25" s="47" t="e">
        <f>IF(AND('Mapa final'!#REF!="Alta",'Mapa final'!#REF!="Mayor"),CONCATENATE("R10C",'Mapa final'!#REF!),"")</f>
        <v>#REF!</v>
      </c>
      <c r="AH25" s="48" t="str">
        <f ca="1">IF(AND('Mapa final'!$AG$38="Alta",'Mapa final'!$AI$38="Catastrófico"),CONCATENATE("R10C",'Mapa final'!$W$38),"")</f>
        <v/>
      </c>
      <c r="AI25" s="49" t="str">
        <f ca="1">IF(AND('Mapa final'!$AG$39="Alta",'Mapa final'!$AI$39="Catastrófico"),CONCATENATE("R10C",'Mapa final'!$W$39),"")</f>
        <v/>
      </c>
      <c r="AJ25" s="49" t="e">
        <f>IF(AND('Mapa final'!#REF!="Alta",'Mapa final'!#REF!="Catastrófico"),CONCATENATE("R10C",'Mapa final'!#REF!),"")</f>
        <v>#REF!</v>
      </c>
      <c r="AK25" s="49" t="e">
        <f>IF(AND('Mapa final'!#REF!="Alta",'Mapa final'!#REF!="Catastrófico"),CONCATENATE("R10C",'Mapa final'!#REF!),"")</f>
        <v>#REF!</v>
      </c>
      <c r="AL25" s="49" t="e">
        <f>IF(AND('Mapa final'!#REF!="Alta",'Mapa final'!#REF!="Catastrófico"),CONCATENATE("R10C",'Mapa final'!#REF!),"")</f>
        <v>#REF!</v>
      </c>
      <c r="AM25" s="50" t="e">
        <f>IF(AND('Mapa final'!#REF!="Alta",'Mapa final'!#REF!="Catastrófico"),CONCATENATE("R10C",'Mapa final'!#REF!),"")</f>
        <v>#REF!</v>
      </c>
      <c r="AN25" s="1"/>
      <c r="AO25" s="431"/>
      <c r="AP25" s="432"/>
      <c r="AQ25" s="432"/>
      <c r="AR25" s="432"/>
      <c r="AS25" s="432"/>
      <c r="AT25" s="433"/>
      <c r="AU25" s="1"/>
      <c r="AV25" s="1"/>
      <c r="AW25" s="1"/>
      <c r="AX25" s="1"/>
      <c r="AY25" s="1"/>
      <c r="AZ25" s="1"/>
      <c r="BA25" s="1"/>
      <c r="BB25" s="1"/>
      <c r="BC25" s="1"/>
      <c r="BD25" s="1"/>
      <c r="BE25" s="1"/>
      <c r="BF25" s="1"/>
      <c r="BG25" s="1"/>
      <c r="BH25" s="1"/>
      <c r="BI25" s="1"/>
    </row>
    <row r="26" spans="1:61" ht="15" customHeight="1" x14ac:dyDescent="0.25">
      <c r="A26" s="1"/>
      <c r="B26" s="420"/>
      <c r="C26" s="259"/>
      <c r="D26" s="260"/>
      <c r="E26" s="438" t="s">
        <v>142</v>
      </c>
      <c r="F26" s="409"/>
      <c r="G26" s="409"/>
      <c r="H26" s="409"/>
      <c r="I26" s="395"/>
      <c r="J26" s="51" t="str">
        <f ca="1">IF(AND('Mapa final'!$AG$13="Media",'Mapa final'!$AI$13="Leve"),CONCATENATE("R1C",'Mapa final'!$W$13),"")</f>
        <v/>
      </c>
      <c r="K26" s="52" t="str">
        <f ca="1">IF(AND('Mapa final'!$AG$14="Media",'Mapa final'!$AI$14="Leve"),CONCATENATE("R1C",'Mapa final'!$W$14),"")</f>
        <v/>
      </c>
      <c r="L26" s="52" t="e">
        <f>IF(AND('Mapa final'!#REF!="Media",'Mapa final'!#REF!="Leve"),CONCATENATE("R1C",'Mapa final'!#REF!),"")</f>
        <v>#REF!</v>
      </c>
      <c r="M26" s="52" t="e">
        <f>IF(AND('Mapa final'!#REF!="Media",'Mapa final'!#REF!="Leve"),CONCATENATE("R1C",'Mapa final'!#REF!),"")</f>
        <v>#REF!</v>
      </c>
      <c r="N26" s="52" t="e">
        <f>IF(AND('Mapa final'!#REF!="Media",'Mapa final'!#REF!="Leve"),CONCATENATE("R1C",'Mapa final'!#REF!),"")</f>
        <v>#REF!</v>
      </c>
      <c r="O26" s="53" t="e">
        <f>IF(AND('Mapa final'!#REF!="Media",'Mapa final'!#REF!="Leve"),CONCATENATE("R1C",'Mapa final'!#REF!),"")</f>
        <v>#REF!</v>
      </c>
      <c r="P26" s="51" t="str">
        <f ca="1">IF(AND('Mapa final'!$AG$13="Media",'Mapa final'!$AI$13="Menor"),CONCATENATE("R1C",'Mapa final'!$W$13),"")</f>
        <v>R1C1</v>
      </c>
      <c r="Q26" s="52" t="str">
        <f ca="1">IF(AND('Mapa final'!$AG$14="Media",'Mapa final'!$AI$14="Menor"),CONCATENATE("R1C",'Mapa final'!$W$14),"")</f>
        <v/>
      </c>
      <c r="R26" s="52" t="e">
        <f>IF(AND('Mapa final'!#REF!="Media",'Mapa final'!#REF!="Menor"),CONCATENATE("R1C",'Mapa final'!#REF!),"")</f>
        <v>#REF!</v>
      </c>
      <c r="S26" s="52" t="e">
        <f>IF(AND('Mapa final'!#REF!="Media",'Mapa final'!#REF!="Menor"),CONCATENATE("R1C",'Mapa final'!#REF!),"")</f>
        <v>#REF!</v>
      </c>
      <c r="T26" s="52" t="e">
        <f>IF(AND('Mapa final'!#REF!="Media",'Mapa final'!#REF!="Menor"),CONCATENATE("R1C",'Mapa final'!#REF!),"")</f>
        <v>#REF!</v>
      </c>
      <c r="U26" s="53" t="e">
        <f>IF(AND('Mapa final'!#REF!="Media",'Mapa final'!#REF!="Menor"),CONCATENATE("R1C",'Mapa final'!#REF!),"")</f>
        <v>#REF!</v>
      </c>
      <c r="V26" s="51" t="str">
        <f ca="1">IF(AND('Mapa final'!$AG$13="Media",'Mapa final'!$AI$13="Moderado"),CONCATENATE("R1C",'Mapa final'!$W$13),"")</f>
        <v/>
      </c>
      <c r="W26" s="52" t="str">
        <f ca="1">IF(AND('Mapa final'!$AG$14="Media",'Mapa final'!$AI$14="Moderado"),CONCATENATE("R1C",'Mapa final'!$W$14),"")</f>
        <v/>
      </c>
      <c r="X26" s="52" t="e">
        <f>IF(AND('Mapa final'!#REF!="Media",'Mapa final'!#REF!="Moderado"),CONCATENATE("R1C",'Mapa final'!#REF!),"")</f>
        <v>#REF!</v>
      </c>
      <c r="Y26" s="52" t="e">
        <f>IF(AND('Mapa final'!#REF!="Media",'Mapa final'!#REF!="Moderado"),CONCATENATE("R1C",'Mapa final'!#REF!),"")</f>
        <v>#REF!</v>
      </c>
      <c r="Z26" s="52" t="e">
        <f>IF(AND('Mapa final'!#REF!="Media",'Mapa final'!#REF!="Moderado"),CONCATENATE("R1C",'Mapa final'!#REF!),"")</f>
        <v>#REF!</v>
      </c>
      <c r="AA26" s="53" t="e">
        <f>IF(AND('Mapa final'!#REF!="Media",'Mapa final'!#REF!="Moderado"),CONCATENATE("R1C",'Mapa final'!#REF!),"")</f>
        <v>#REF!</v>
      </c>
      <c r="AB26" s="33" t="str">
        <f ca="1">IF(AND('Mapa final'!$AG$13="Media",'Mapa final'!$AI$13="Mayor"),CONCATENATE("R1C",'Mapa final'!$W$13),"")</f>
        <v/>
      </c>
      <c r="AC26" s="34" t="str">
        <f ca="1">IF(AND('Mapa final'!$AG$14="Media",'Mapa final'!$AI$14="Mayor"),CONCATENATE("R1C",'Mapa final'!$W$14),"")</f>
        <v/>
      </c>
      <c r="AD26" s="34" t="e">
        <f>IF(AND('Mapa final'!#REF!="Media",'Mapa final'!#REF!="Mayor"),CONCATENATE("R1C",'Mapa final'!#REF!),"")</f>
        <v>#REF!</v>
      </c>
      <c r="AE26" s="34" t="e">
        <f>IF(AND('Mapa final'!#REF!="Media",'Mapa final'!#REF!="Mayor"),CONCATENATE("R1C",'Mapa final'!#REF!),"")</f>
        <v>#REF!</v>
      </c>
      <c r="AF26" s="34" t="e">
        <f>IF(AND('Mapa final'!#REF!="Media",'Mapa final'!#REF!="Mayor"),CONCATENATE("R1C",'Mapa final'!#REF!),"")</f>
        <v>#REF!</v>
      </c>
      <c r="AG26" s="35" t="e">
        <f>IF(AND('Mapa final'!#REF!="Media",'Mapa final'!#REF!="Mayor"),CONCATENATE("R1C",'Mapa final'!#REF!),"")</f>
        <v>#REF!</v>
      </c>
      <c r="AH26" s="36" t="str">
        <f ca="1">IF(AND('Mapa final'!$AG$13="Media",'Mapa final'!$AI$13="Catastrófico"),CONCATENATE("R1C",'Mapa final'!$W$13),"")</f>
        <v/>
      </c>
      <c r="AI26" s="37" t="str">
        <f ca="1">IF(AND('Mapa final'!$AG$14="Media",'Mapa final'!$AI$14="Catastrófico"),CONCATENATE("R1C",'Mapa final'!$W$14),"")</f>
        <v/>
      </c>
      <c r="AJ26" s="37" t="e">
        <f>IF(AND('Mapa final'!#REF!="Media",'Mapa final'!#REF!="Catastrófico"),CONCATENATE("R1C",'Mapa final'!#REF!),"")</f>
        <v>#REF!</v>
      </c>
      <c r="AK26" s="37" t="e">
        <f>IF(AND('Mapa final'!#REF!="Media",'Mapa final'!#REF!="Catastrófico"),CONCATENATE("R1C",'Mapa final'!#REF!),"")</f>
        <v>#REF!</v>
      </c>
      <c r="AL26" s="37" t="e">
        <f>IF(AND('Mapa final'!#REF!="Media",'Mapa final'!#REF!="Catastrófico"),CONCATENATE("R1C",'Mapa final'!#REF!),"")</f>
        <v>#REF!</v>
      </c>
      <c r="AM26" s="38" t="e">
        <f>IF(AND('Mapa final'!#REF!="Media",'Mapa final'!#REF!="Catastrófico"),CONCATENATE("R1C",'Mapa final'!#REF!),"")</f>
        <v>#REF!</v>
      </c>
      <c r="AN26" s="1"/>
      <c r="AO26" s="440" t="s">
        <v>143</v>
      </c>
      <c r="AP26" s="427"/>
      <c r="AQ26" s="427"/>
      <c r="AR26" s="427"/>
      <c r="AS26" s="427"/>
      <c r="AT26" s="428"/>
      <c r="AU26" s="1"/>
      <c r="AV26" s="1"/>
      <c r="AW26" s="1"/>
      <c r="AX26" s="1"/>
      <c r="AY26" s="1"/>
      <c r="AZ26" s="1"/>
      <c r="BA26" s="1"/>
      <c r="BB26" s="1"/>
      <c r="BC26" s="1"/>
      <c r="BD26" s="1"/>
      <c r="BE26" s="1"/>
      <c r="BF26" s="1"/>
      <c r="BG26" s="1"/>
      <c r="BH26" s="1"/>
      <c r="BI26" s="1"/>
    </row>
    <row r="27" spans="1:61" ht="15" customHeight="1" x14ac:dyDescent="0.25">
      <c r="A27" s="1"/>
      <c r="B27" s="420"/>
      <c r="C27" s="259"/>
      <c r="D27" s="260"/>
      <c r="E27" s="271"/>
      <c r="F27" s="259"/>
      <c r="G27" s="259"/>
      <c r="H27" s="259"/>
      <c r="I27" s="260"/>
      <c r="J27" s="54" t="str">
        <f ca="1">IF(AND('Mapa final'!$AG$15="Media",'Mapa final'!$AI$15="Leve"),CONCATENATE("R2C",'Mapa final'!$W$15),"")</f>
        <v/>
      </c>
      <c r="K27" s="55" t="str">
        <f ca="1">IF(AND('Mapa final'!$AG$16="Media",'Mapa final'!$AI$16="Leve"),CONCATENATE("R2C",'Mapa final'!$W$16),"")</f>
        <v/>
      </c>
      <c r="L27" s="55" t="e">
        <f>IF(AND('Mapa final'!#REF!="Media",'Mapa final'!#REF!="Leve"),CONCATENATE("R2C",'Mapa final'!#REF!),"")</f>
        <v>#REF!</v>
      </c>
      <c r="M27" s="55" t="e">
        <f>IF(AND('Mapa final'!#REF!="Media",'Mapa final'!#REF!="Leve"),CONCATENATE("R2C",'Mapa final'!#REF!),"")</f>
        <v>#REF!</v>
      </c>
      <c r="N27" s="55" t="e">
        <f>IF(AND('Mapa final'!#REF!="Media",'Mapa final'!#REF!="Leve"),CONCATENATE("R2C",'Mapa final'!#REF!),"")</f>
        <v>#REF!</v>
      </c>
      <c r="O27" s="56" t="e">
        <f>IF(AND('Mapa final'!#REF!="Media",'Mapa final'!#REF!="Leve"),CONCATENATE("R2C",'Mapa final'!#REF!),"")</f>
        <v>#REF!</v>
      </c>
      <c r="P27" s="54" t="str">
        <f ca="1">IF(AND('Mapa final'!$AG$15="Media",'Mapa final'!$AI$15="Menor"),CONCATENATE("R2C",'Mapa final'!$W$15),"")</f>
        <v/>
      </c>
      <c r="Q27" s="55" t="str">
        <f ca="1">IF(AND('Mapa final'!$AG$16="Media",'Mapa final'!$AI$16="Menor"),CONCATENATE("R2C",'Mapa final'!$W$16),"")</f>
        <v/>
      </c>
      <c r="R27" s="55" t="e">
        <f>IF(AND('Mapa final'!#REF!="Media",'Mapa final'!#REF!="Menor"),CONCATENATE("R2C",'Mapa final'!#REF!),"")</f>
        <v>#REF!</v>
      </c>
      <c r="S27" s="55" t="e">
        <f>IF(AND('Mapa final'!#REF!="Media",'Mapa final'!#REF!="Menor"),CONCATENATE("R2C",'Mapa final'!#REF!),"")</f>
        <v>#REF!</v>
      </c>
      <c r="T27" s="55" t="e">
        <f>IF(AND('Mapa final'!#REF!="Media",'Mapa final'!#REF!="Menor"),CONCATENATE("R2C",'Mapa final'!#REF!),"")</f>
        <v>#REF!</v>
      </c>
      <c r="U27" s="56" t="e">
        <f>IF(AND('Mapa final'!#REF!="Media",'Mapa final'!#REF!="Menor"),CONCATENATE("R2C",'Mapa final'!#REF!),"")</f>
        <v>#REF!</v>
      </c>
      <c r="V27" s="54" t="str">
        <f ca="1">IF(AND('Mapa final'!$AG$15="Media",'Mapa final'!$AI$15="Moderado"),CONCATENATE("R2C",'Mapa final'!$W$15),"")</f>
        <v/>
      </c>
      <c r="W27" s="55" t="str">
        <f ca="1">IF(AND('Mapa final'!$AG$16="Media",'Mapa final'!$AI$16="Moderado"),CONCATENATE("R2C",'Mapa final'!$W$16),"")</f>
        <v/>
      </c>
      <c r="X27" s="55" t="e">
        <f>IF(AND('Mapa final'!#REF!="Media",'Mapa final'!#REF!="Moderado"),CONCATENATE("R2C",'Mapa final'!#REF!),"")</f>
        <v>#REF!</v>
      </c>
      <c r="Y27" s="55" t="e">
        <f>IF(AND('Mapa final'!#REF!="Media",'Mapa final'!#REF!="Moderado"),CONCATENATE("R2C",'Mapa final'!#REF!),"")</f>
        <v>#REF!</v>
      </c>
      <c r="Z27" s="55" t="e">
        <f>IF(AND('Mapa final'!#REF!="Media",'Mapa final'!#REF!="Moderado"),CONCATENATE("R2C",'Mapa final'!#REF!),"")</f>
        <v>#REF!</v>
      </c>
      <c r="AA27" s="56" t="e">
        <f>IF(AND('Mapa final'!#REF!="Media",'Mapa final'!#REF!="Moderado"),CONCATENATE("R2C",'Mapa final'!#REF!),"")</f>
        <v>#REF!</v>
      </c>
      <c r="AB27" s="39" t="str">
        <f ca="1">IF(AND('Mapa final'!$AG$15="Media",'Mapa final'!$AI$15="Mayor"),CONCATENATE("R2C",'Mapa final'!$W$15),"")</f>
        <v/>
      </c>
      <c r="AC27" s="40" t="str">
        <f ca="1">IF(AND('Mapa final'!$AG$16="Media",'Mapa final'!$AI$16="Mayor"),CONCATENATE("R2C",'Mapa final'!$W$16),"")</f>
        <v/>
      </c>
      <c r="AD27" s="40" t="e">
        <f>IF(AND('Mapa final'!#REF!="Media",'Mapa final'!#REF!="Mayor"),CONCATENATE("R2C",'Mapa final'!#REF!),"")</f>
        <v>#REF!</v>
      </c>
      <c r="AE27" s="40" t="e">
        <f>IF(AND('Mapa final'!#REF!="Media",'Mapa final'!#REF!="Mayor"),CONCATENATE("R2C",'Mapa final'!#REF!),"")</f>
        <v>#REF!</v>
      </c>
      <c r="AF27" s="40" t="e">
        <f>IF(AND('Mapa final'!#REF!="Media",'Mapa final'!#REF!="Mayor"),CONCATENATE("R2C",'Mapa final'!#REF!),"")</f>
        <v>#REF!</v>
      </c>
      <c r="AG27" s="41" t="e">
        <f>IF(AND('Mapa final'!#REF!="Media",'Mapa final'!#REF!="Mayor"),CONCATENATE("R2C",'Mapa final'!#REF!),"")</f>
        <v>#REF!</v>
      </c>
      <c r="AH27" s="42" t="str">
        <f ca="1">IF(AND('Mapa final'!$AG$15="Media",'Mapa final'!$AI$15="Catastrófico"),CONCATENATE("R2C",'Mapa final'!$W$15),"")</f>
        <v/>
      </c>
      <c r="AI27" s="43" t="str">
        <f ca="1">IF(AND('Mapa final'!$AG$16="Media",'Mapa final'!$AI$16="Catastrófico"),CONCATENATE("R2C",'Mapa final'!$W$16),"")</f>
        <v/>
      </c>
      <c r="AJ27" s="43" t="e">
        <f>IF(AND('Mapa final'!#REF!="Media",'Mapa final'!#REF!="Catastrófico"),CONCATENATE("R2C",'Mapa final'!#REF!),"")</f>
        <v>#REF!</v>
      </c>
      <c r="AK27" s="43" t="e">
        <f>IF(AND('Mapa final'!#REF!="Media",'Mapa final'!#REF!="Catastrófico"),CONCATENATE("R2C",'Mapa final'!#REF!),"")</f>
        <v>#REF!</v>
      </c>
      <c r="AL27" s="43" t="e">
        <f>IF(AND('Mapa final'!#REF!="Media",'Mapa final'!#REF!="Catastrófico"),CONCATENATE("R2C",'Mapa final'!#REF!),"")</f>
        <v>#REF!</v>
      </c>
      <c r="AM27" s="44" t="e">
        <f>IF(AND('Mapa final'!#REF!="Media",'Mapa final'!#REF!="Catastrófico"),CONCATENATE("R2C",'Mapa final'!#REF!),"")</f>
        <v>#REF!</v>
      </c>
      <c r="AN27" s="1"/>
      <c r="AO27" s="429"/>
      <c r="AP27" s="259"/>
      <c r="AQ27" s="259"/>
      <c r="AR27" s="259"/>
      <c r="AS27" s="259"/>
      <c r="AT27" s="430"/>
      <c r="AU27" s="1"/>
      <c r="AV27" s="1"/>
      <c r="AW27" s="1"/>
      <c r="AX27" s="1"/>
      <c r="AY27" s="1"/>
      <c r="AZ27" s="1"/>
      <c r="BA27" s="1"/>
      <c r="BB27" s="1"/>
      <c r="BC27" s="1"/>
      <c r="BD27" s="1"/>
      <c r="BE27" s="1"/>
      <c r="BF27" s="1"/>
      <c r="BG27" s="1"/>
      <c r="BH27" s="1"/>
      <c r="BI27" s="1"/>
    </row>
    <row r="28" spans="1:61" ht="15" customHeight="1" x14ac:dyDescent="0.25">
      <c r="A28" s="1"/>
      <c r="B28" s="420"/>
      <c r="C28" s="259"/>
      <c r="D28" s="260"/>
      <c r="E28" s="271"/>
      <c r="F28" s="259"/>
      <c r="G28" s="259"/>
      <c r="H28" s="259"/>
      <c r="I28" s="260"/>
      <c r="J28" s="54" t="str">
        <f ca="1">IF(AND('Mapa final'!$AG$17="Media",'Mapa final'!$AI$17="Leve"),CONCATENATE("R3C",'Mapa final'!$W$17),"")</f>
        <v/>
      </c>
      <c r="K28" s="55" t="str">
        <f ca="1">IF(AND('Mapa final'!$AG$18="Media",'Mapa final'!$AI$18="Leve"),CONCATENATE("R3C",'Mapa final'!$W$18),"")</f>
        <v/>
      </c>
      <c r="L28" s="55" t="str">
        <f ca="1">IF(AND('Mapa final'!$AG$19="Media",'Mapa final'!$AI$19="Leve"),CONCATENATE("R3C",'Mapa final'!$W$19),"")</f>
        <v/>
      </c>
      <c r="M28" s="55" t="e">
        <f>IF(AND('Mapa final'!#REF!="Media",'Mapa final'!#REF!="Leve"),CONCATENATE("R3C",'Mapa final'!#REF!),"")</f>
        <v>#REF!</v>
      </c>
      <c r="N28" s="55" t="e">
        <f>IF(AND('Mapa final'!#REF!="Media",'Mapa final'!#REF!="Leve"),CONCATENATE("R3C",'Mapa final'!#REF!),"")</f>
        <v>#REF!</v>
      </c>
      <c r="O28" s="56" t="e">
        <f>IF(AND('Mapa final'!#REF!="Media",'Mapa final'!#REF!="Leve"),CONCATENATE("R3C",'Mapa final'!#REF!),"")</f>
        <v>#REF!</v>
      </c>
      <c r="P28" s="54" t="str">
        <f ca="1">IF(AND('Mapa final'!$AG$17="Media",'Mapa final'!$AI$17="Menor"),CONCATENATE("R3C",'Mapa final'!$W$17),"")</f>
        <v/>
      </c>
      <c r="Q28" s="55" t="str">
        <f ca="1">IF(AND('Mapa final'!$AG$18="Media",'Mapa final'!$AI$18="Menor"),CONCATENATE("R3C",'Mapa final'!$W$18),"")</f>
        <v/>
      </c>
      <c r="R28" s="55" t="str">
        <f ca="1">IF(AND('Mapa final'!$AG$19="Media",'Mapa final'!$AI$19="Menor"),CONCATENATE("R3C",'Mapa final'!$W$19),"")</f>
        <v/>
      </c>
      <c r="S28" s="55" t="e">
        <f>IF(AND('Mapa final'!#REF!="Media",'Mapa final'!#REF!="Menor"),CONCATENATE("R3C",'Mapa final'!#REF!),"")</f>
        <v>#REF!</v>
      </c>
      <c r="T28" s="55" t="e">
        <f>IF(AND('Mapa final'!#REF!="Media",'Mapa final'!#REF!="Menor"),CONCATENATE("R3C",'Mapa final'!#REF!),"")</f>
        <v>#REF!</v>
      </c>
      <c r="U28" s="56" t="e">
        <f>IF(AND('Mapa final'!#REF!="Media",'Mapa final'!#REF!="Menor"),CONCATENATE("R3C",'Mapa final'!#REF!),"")</f>
        <v>#REF!</v>
      </c>
      <c r="V28" s="54" t="str">
        <f ca="1">IF(AND('Mapa final'!$AG$17="Media",'Mapa final'!$AI$17="Moderado"),CONCATENATE("R3C",'Mapa final'!$W$17),"")</f>
        <v/>
      </c>
      <c r="W28" s="55" t="str">
        <f ca="1">IF(AND('Mapa final'!$AG$18="Media",'Mapa final'!$AI$18="Moderado"),CONCATENATE("R3C",'Mapa final'!$W$18),"")</f>
        <v/>
      </c>
      <c r="X28" s="55" t="str">
        <f ca="1">IF(AND('Mapa final'!$AG$19="Media",'Mapa final'!$AI$19="Moderado"),CONCATENATE("R3C",'Mapa final'!$W$19),"")</f>
        <v/>
      </c>
      <c r="Y28" s="55" t="e">
        <f>IF(AND('Mapa final'!#REF!="Media",'Mapa final'!#REF!="Moderado"),CONCATENATE("R3C",'Mapa final'!#REF!),"")</f>
        <v>#REF!</v>
      </c>
      <c r="Z28" s="55" t="e">
        <f>IF(AND('Mapa final'!#REF!="Media",'Mapa final'!#REF!="Moderado"),CONCATENATE("R3C",'Mapa final'!#REF!),"")</f>
        <v>#REF!</v>
      </c>
      <c r="AA28" s="56" t="e">
        <f>IF(AND('Mapa final'!#REF!="Media",'Mapa final'!#REF!="Moderado"),CONCATENATE("R3C",'Mapa final'!#REF!),"")</f>
        <v>#REF!</v>
      </c>
      <c r="AB28" s="39" t="str">
        <f ca="1">IF(AND('Mapa final'!$AG$17="Media",'Mapa final'!$AI$17="Mayor"),CONCATENATE("R3C",'Mapa final'!$W$17),"")</f>
        <v/>
      </c>
      <c r="AC28" s="40" t="str">
        <f ca="1">IF(AND('Mapa final'!$AG$18="Media",'Mapa final'!$AI$18="Mayor"),CONCATENATE("R3C",'Mapa final'!$W$18),"")</f>
        <v/>
      </c>
      <c r="AD28" s="40" t="str">
        <f ca="1">IF(AND('Mapa final'!$AG$19="Media",'Mapa final'!$AI$19="Mayor"),CONCATENATE("R3C",'Mapa final'!$W$19),"")</f>
        <v/>
      </c>
      <c r="AE28" s="40" t="e">
        <f>IF(AND('Mapa final'!#REF!="Media",'Mapa final'!#REF!="Mayor"),CONCATENATE("R3C",'Mapa final'!#REF!),"")</f>
        <v>#REF!</v>
      </c>
      <c r="AF28" s="40" t="e">
        <f>IF(AND('Mapa final'!#REF!="Media",'Mapa final'!#REF!="Mayor"),CONCATENATE("R3C",'Mapa final'!#REF!),"")</f>
        <v>#REF!</v>
      </c>
      <c r="AG28" s="41" t="e">
        <f>IF(AND('Mapa final'!#REF!="Media",'Mapa final'!#REF!="Mayor"),CONCATENATE("R3C",'Mapa final'!#REF!),"")</f>
        <v>#REF!</v>
      </c>
      <c r="AH28" s="42" t="str">
        <f ca="1">IF(AND('Mapa final'!$AG$17="Media",'Mapa final'!$AI$17="Catastrófico"),CONCATENATE("R3C",'Mapa final'!$W$17),"")</f>
        <v/>
      </c>
      <c r="AI28" s="43" t="str">
        <f ca="1">IF(AND('Mapa final'!$AG$18="Media",'Mapa final'!$AI$18="Catastrófico"),CONCATENATE("R3C",'Mapa final'!$W$18),"")</f>
        <v/>
      </c>
      <c r="AJ28" s="43" t="str">
        <f ca="1">IF(AND('Mapa final'!$AG$19="Media",'Mapa final'!$AI$19="Catastrófico"),CONCATENATE("R3C",'Mapa final'!$W$19),"")</f>
        <v/>
      </c>
      <c r="AK28" s="43" t="e">
        <f>IF(AND('Mapa final'!#REF!="Media",'Mapa final'!#REF!="Catastrófico"),CONCATENATE("R3C",'Mapa final'!#REF!),"")</f>
        <v>#REF!</v>
      </c>
      <c r="AL28" s="43" t="e">
        <f>IF(AND('Mapa final'!#REF!="Media",'Mapa final'!#REF!="Catastrófico"),CONCATENATE("R3C",'Mapa final'!#REF!),"")</f>
        <v>#REF!</v>
      </c>
      <c r="AM28" s="44" t="e">
        <f>IF(AND('Mapa final'!#REF!="Media",'Mapa final'!#REF!="Catastrófico"),CONCATENATE("R3C",'Mapa final'!#REF!),"")</f>
        <v>#REF!</v>
      </c>
      <c r="AN28" s="1"/>
      <c r="AO28" s="429"/>
      <c r="AP28" s="259"/>
      <c r="AQ28" s="259"/>
      <c r="AR28" s="259"/>
      <c r="AS28" s="259"/>
      <c r="AT28" s="430"/>
      <c r="AU28" s="1"/>
      <c r="AV28" s="1"/>
      <c r="AW28" s="1"/>
      <c r="AX28" s="1"/>
      <c r="AY28" s="1"/>
      <c r="AZ28" s="1"/>
      <c r="BA28" s="1"/>
      <c r="BB28" s="1"/>
      <c r="BC28" s="1"/>
      <c r="BD28" s="1"/>
      <c r="BE28" s="1"/>
      <c r="BF28" s="1"/>
      <c r="BG28" s="1"/>
      <c r="BH28" s="1"/>
      <c r="BI28" s="1"/>
    </row>
    <row r="29" spans="1:61" ht="15" customHeight="1" x14ac:dyDescent="0.25">
      <c r="A29" s="1"/>
      <c r="B29" s="420"/>
      <c r="C29" s="259"/>
      <c r="D29" s="260"/>
      <c r="E29" s="271"/>
      <c r="F29" s="259"/>
      <c r="G29" s="259"/>
      <c r="H29" s="259"/>
      <c r="I29" s="260"/>
      <c r="J29" s="54" t="str">
        <f ca="1">IF(AND('Mapa final'!$AG$20="Media",'Mapa final'!$AI$20="Leve"),CONCATENATE("R4C",'Mapa final'!$W$20),"")</f>
        <v/>
      </c>
      <c r="K29" s="55" t="str">
        <f ca="1">IF(AND('Mapa final'!$AG$21="Media",'Mapa final'!$AI$21="Leve"),CONCATENATE("R4C",'Mapa final'!$W$21),"")</f>
        <v/>
      </c>
      <c r="L29" s="55" t="e">
        <f>IF(AND('Mapa final'!#REF!="Media",'Mapa final'!#REF!="Leve"),CONCATENATE("R4C",'Mapa final'!#REF!),"")</f>
        <v>#REF!</v>
      </c>
      <c r="M29" s="55" t="e">
        <f>IF(AND('Mapa final'!#REF!="Media",'Mapa final'!#REF!="Leve"),CONCATENATE("R4C",'Mapa final'!#REF!),"")</f>
        <v>#REF!</v>
      </c>
      <c r="N29" s="55" t="e">
        <f>IF(AND('Mapa final'!#REF!="Media",'Mapa final'!#REF!="Leve"),CONCATENATE("R4C",'Mapa final'!#REF!),"")</f>
        <v>#REF!</v>
      </c>
      <c r="O29" s="56" t="e">
        <f>IF(AND('Mapa final'!#REF!="Media",'Mapa final'!#REF!="Leve"),CONCATENATE("R4C",'Mapa final'!#REF!),"")</f>
        <v>#REF!</v>
      </c>
      <c r="P29" s="54" t="str">
        <f ca="1">IF(AND('Mapa final'!$AG$20="Media",'Mapa final'!$AI$20="Menor"),CONCATENATE("R4C",'Mapa final'!$W$20),"")</f>
        <v/>
      </c>
      <c r="Q29" s="55" t="str">
        <f ca="1">IF(AND('Mapa final'!$AG$21="Media",'Mapa final'!$AI$21="Menor"),CONCATENATE("R4C",'Mapa final'!$W$21),"")</f>
        <v/>
      </c>
      <c r="R29" s="55" t="e">
        <f>IF(AND('Mapa final'!#REF!="Media",'Mapa final'!#REF!="Menor"),CONCATENATE("R4C",'Mapa final'!#REF!),"")</f>
        <v>#REF!</v>
      </c>
      <c r="S29" s="55" t="e">
        <f>IF(AND('Mapa final'!#REF!="Media",'Mapa final'!#REF!="Menor"),CONCATENATE("R4C",'Mapa final'!#REF!),"")</f>
        <v>#REF!</v>
      </c>
      <c r="T29" s="55" t="e">
        <f>IF(AND('Mapa final'!#REF!="Media",'Mapa final'!#REF!="Menor"),CONCATENATE("R4C",'Mapa final'!#REF!),"")</f>
        <v>#REF!</v>
      </c>
      <c r="U29" s="56" t="e">
        <f>IF(AND('Mapa final'!#REF!="Media",'Mapa final'!#REF!="Menor"),CONCATENATE("R4C",'Mapa final'!#REF!),"")</f>
        <v>#REF!</v>
      </c>
      <c r="V29" s="54" t="str">
        <f ca="1">IF(AND('Mapa final'!$AG$20="Media",'Mapa final'!$AI$20="Moderado"),CONCATENATE("R4C",'Mapa final'!$W$20),"")</f>
        <v/>
      </c>
      <c r="W29" s="55" t="str">
        <f ca="1">IF(AND('Mapa final'!$AG$21="Media",'Mapa final'!$AI$21="Moderado"),CONCATENATE("R4C",'Mapa final'!$W$21),"")</f>
        <v/>
      </c>
      <c r="X29" s="55" t="e">
        <f>IF(AND('Mapa final'!#REF!="Media",'Mapa final'!#REF!="Moderado"),CONCATENATE("R4C",'Mapa final'!#REF!),"")</f>
        <v>#REF!</v>
      </c>
      <c r="Y29" s="55" t="e">
        <f>IF(AND('Mapa final'!#REF!="Media",'Mapa final'!#REF!="Moderado"),CONCATENATE("R4C",'Mapa final'!#REF!),"")</f>
        <v>#REF!</v>
      </c>
      <c r="Z29" s="55" t="e">
        <f>IF(AND('Mapa final'!#REF!="Media",'Mapa final'!#REF!="Moderado"),CONCATENATE("R4C",'Mapa final'!#REF!),"")</f>
        <v>#REF!</v>
      </c>
      <c r="AA29" s="56" t="e">
        <f>IF(AND('Mapa final'!#REF!="Media",'Mapa final'!#REF!="Moderado"),CONCATENATE("R4C",'Mapa final'!#REF!),"")</f>
        <v>#REF!</v>
      </c>
      <c r="AB29" s="39" t="str">
        <f ca="1">IF(AND('Mapa final'!$AG$20="Media",'Mapa final'!$AI$20="Mayor"),CONCATENATE("R4C",'Mapa final'!$W$20),"")</f>
        <v/>
      </c>
      <c r="AC29" s="40" t="str">
        <f ca="1">IF(AND('Mapa final'!$AG$21="Media",'Mapa final'!$AI$21="Mayor"),CONCATENATE("R4C",'Mapa final'!$W$21),"")</f>
        <v/>
      </c>
      <c r="AD29" s="40" t="e">
        <f>IF(AND('Mapa final'!#REF!="Media",'Mapa final'!#REF!="Mayor"),CONCATENATE("R4C",'Mapa final'!#REF!),"")</f>
        <v>#REF!</v>
      </c>
      <c r="AE29" s="40" t="e">
        <f>IF(AND('Mapa final'!#REF!="Media",'Mapa final'!#REF!="Mayor"),CONCATENATE("R4C",'Mapa final'!#REF!),"")</f>
        <v>#REF!</v>
      </c>
      <c r="AF29" s="40" t="e">
        <f>IF(AND('Mapa final'!#REF!="Media",'Mapa final'!#REF!="Mayor"),CONCATENATE("R4C",'Mapa final'!#REF!),"")</f>
        <v>#REF!</v>
      </c>
      <c r="AG29" s="41" t="e">
        <f>IF(AND('Mapa final'!#REF!="Media",'Mapa final'!#REF!="Mayor"),CONCATENATE("R4C",'Mapa final'!#REF!),"")</f>
        <v>#REF!</v>
      </c>
      <c r="AH29" s="42" t="str">
        <f ca="1">IF(AND('Mapa final'!$AG$20="Media",'Mapa final'!$AI$20="Catastrófico"),CONCATENATE("R4C",'Mapa final'!$W$20),"")</f>
        <v/>
      </c>
      <c r="AI29" s="43" t="str">
        <f ca="1">IF(AND('Mapa final'!$AG$21="Media",'Mapa final'!$AI$21="Catastrófico"),CONCATENATE("R4C",'Mapa final'!$W$21),"")</f>
        <v/>
      </c>
      <c r="AJ29" s="43" t="e">
        <f>IF(AND('Mapa final'!#REF!="Media",'Mapa final'!#REF!="Catastrófico"),CONCATENATE("R4C",'Mapa final'!#REF!),"")</f>
        <v>#REF!</v>
      </c>
      <c r="AK29" s="43" t="e">
        <f>IF(AND('Mapa final'!#REF!="Media",'Mapa final'!#REF!="Catastrófico"),CONCATENATE("R4C",'Mapa final'!#REF!),"")</f>
        <v>#REF!</v>
      </c>
      <c r="AL29" s="43" t="e">
        <f>IF(AND('Mapa final'!#REF!="Media",'Mapa final'!#REF!="Catastrófico"),CONCATENATE("R4C",'Mapa final'!#REF!),"")</f>
        <v>#REF!</v>
      </c>
      <c r="AM29" s="44" t="e">
        <f>IF(AND('Mapa final'!#REF!="Media",'Mapa final'!#REF!="Catastrófico"),CONCATENATE("R4C",'Mapa final'!#REF!),"")</f>
        <v>#REF!</v>
      </c>
      <c r="AN29" s="1"/>
      <c r="AO29" s="429"/>
      <c r="AP29" s="259"/>
      <c r="AQ29" s="259"/>
      <c r="AR29" s="259"/>
      <c r="AS29" s="259"/>
      <c r="AT29" s="430"/>
      <c r="AU29" s="1"/>
      <c r="AV29" s="1"/>
      <c r="AW29" s="1"/>
      <c r="AX29" s="1"/>
      <c r="AY29" s="1"/>
      <c r="AZ29" s="1"/>
      <c r="BA29" s="1"/>
      <c r="BB29" s="1"/>
      <c r="BC29" s="1"/>
      <c r="BD29" s="1"/>
      <c r="BE29" s="1"/>
      <c r="BF29" s="1"/>
      <c r="BG29" s="1"/>
      <c r="BH29" s="1"/>
      <c r="BI29" s="1"/>
    </row>
    <row r="30" spans="1:61" ht="15" customHeight="1" x14ac:dyDescent="0.25">
      <c r="A30" s="1"/>
      <c r="B30" s="420"/>
      <c r="C30" s="259"/>
      <c r="D30" s="260"/>
      <c r="E30" s="271"/>
      <c r="F30" s="259"/>
      <c r="G30" s="259"/>
      <c r="H30" s="259"/>
      <c r="I30" s="260"/>
      <c r="J30" s="54" t="str">
        <f ca="1">IF(AND('Mapa final'!$AG$22="Media",'Mapa final'!$AI$22="Leve"),CONCATENATE("R5C",'Mapa final'!$W$22),"")</f>
        <v/>
      </c>
      <c r="K30" s="55" t="str">
        <f ca="1">IF(AND('Mapa final'!$AG$23="Media",'Mapa final'!$AI$23="Leve"),CONCATENATE("R5C",'Mapa final'!$W$23),"")</f>
        <v/>
      </c>
      <c r="L30" s="55" t="str">
        <f ca="1">IF(AND('Mapa final'!$AG$24="Media",'Mapa final'!$AI$24="Leve"),CONCATENATE("R5C",'Mapa final'!$W$24),"")</f>
        <v/>
      </c>
      <c r="M30" s="55" t="e">
        <f>IF(AND('Mapa final'!#REF!="Media",'Mapa final'!#REF!="Leve"),CONCATENATE("R5C",'Mapa final'!#REF!),"")</f>
        <v>#REF!</v>
      </c>
      <c r="N30" s="55" t="e">
        <f>IF(AND('Mapa final'!#REF!="Media",'Mapa final'!#REF!="Leve"),CONCATENATE("R5C",'Mapa final'!#REF!),"")</f>
        <v>#REF!</v>
      </c>
      <c r="O30" s="56" t="e">
        <f>IF(AND('Mapa final'!#REF!="Media",'Mapa final'!#REF!="Leve"),CONCATENATE("R5C",'Mapa final'!#REF!),"")</f>
        <v>#REF!</v>
      </c>
      <c r="P30" s="54" t="str">
        <f ca="1">IF(AND('Mapa final'!$AG$22="Media",'Mapa final'!$AI$22="Menor"),CONCATENATE("R5C",'Mapa final'!$W$22),"")</f>
        <v/>
      </c>
      <c r="Q30" s="55" t="str">
        <f ca="1">IF(AND('Mapa final'!$AG$23="Media",'Mapa final'!$AI$23="Menor"),CONCATENATE("R5C",'Mapa final'!$W$23),"")</f>
        <v/>
      </c>
      <c r="R30" s="55" t="str">
        <f ca="1">IF(AND('Mapa final'!$AG$24="Media",'Mapa final'!$AI$24="Menor"),CONCATENATE("R5C",'Mapa final'!$W$24),"")</f>
        <v/>
      </c>
      <c r="S30" s="55" t="e">
        <f>IF(AND('Mapa final'!#REF!="Media",'Mapa final'!#REF!="Menor"),CONCATENATE("R5C",'Mapa final'!#REF!),"")</f>
        <v>#REF!</v>
      </c>
      <c r="T30" s="55" t="e">
        <f>IF(AND('Mapa final'!#REF!="Media",'Mapa final'!#REF!="Menor"),CONCATENATE("R5C",'Mapa final'!#REF!),"")</f>
        <v>#REF!</v>
      </c>
      <c r="U30" s="56" t="e">
        <f>IF(AND('Mapa final'!#REF!="Media",'Mapa final'!#REF!="Menor"),CONCATENATE("R5C",'Mapa final'!#REF!),"")</f>
        <v>#REF!</v>
      </c>
      <c r="V30" s="54" t="str">
        <f ca="1">IF(AND('Mapa final'!$AG$22="Media",'Mapa final'!$AI$22="Moderado"),CONCATENATE("R5C",'Mapa final'!$W$22),"")</f>
        <v/>
      </c>
      <c r="W30" s="55" t="str">
        <f ca="1">IF(AND('Mapa final'!$AG$23="Media",'Mapa final'!$AI$23="Moderado"),CONCATENATE("R5C",'Mapa final'!$W$23),"")</f>
        <v/>
      </c>
      <c r="X30" s="55" t="str">
        <f ca="1">IF(AND('Mapa final'!$AG$24="Media",'Mapa final'!$AI$24="Moderado"),CONCATENATE("R5C",'Mapa final'!$W$24),"")</f>
        <v/>
      </c>
      <c r="Y30" s="55" t="e">
        <f>IF(AND('Mapa final'!#REF!="Media",'Mapa final'!#REF!="Moderado"),CONCATENATE("R5C",'Mapa final'!#REF!),"")</f>
        <v>#REF!</v>
      </c>
      <c r="Z30" s="55" t="e">
        <f>IF(AND('Mapa final'!#REF!="Media",'Mapa final'!#REF!="Moderado"),CONCATENATE("R5C",'Mapa final'!#REF!),"")</f>
        <v>#REF!</v>
      </c>
      <c r="AA30" s="56" t="e">
        <f>IF(AND('Mapa final'!#REF!="Media",'Mapa final'!#REF!="Moderado"),CONCATENATE("R5C",'Mapa final'!#REF!),"")</f>
        <v>#REF!</v>
      </c>
      <c r="AB30" s="39" t="str">
        <f ca="1">IF(AND('Mapa final'!$AG$22="Media",'Mapa final'!$AI$22="Mayor"),CONCATENATE("R5C",'Mapa final'!$W$22),"")</f>
        <v/>
      </c>
      <c r="AC30" s="40" t="str">
        <f ca="1">IF(AND('Mapa final'!$AG$23="Media",'Mapa final'!$AI$23="Mayor"),CONCATENATE("R5C",'Mapa final'!$W$23),"")</f>
        <v/>
      </c>
      <c r="AD30" s="40" t="str">
        <f ca="1">IF(AND('Mapa final'!$AG$24="Media",'Mapa final'!$AI$24="Mayor"),CONCATENATE("R5C",'Mapa final'!$W$24),"")</f>
        <v/>
      </c>
      <c r="AE30" s="40" t="e">
        <f>IF(AND('Mapa final'!#REF!="Media",'Mapa final'!#REF!="Mayor"),CONCATENATE("R5C",'Mapa final'!#REF!),"")</f>
        <v>#REF!</v>
      </c>
      <c r="AF30" s="40" t="e">
        <f>IF(AND('Mapa final'!#REF!="Media",'Mapa final'!#REF!="Mayor"),CONCATENATE("R5C",'Mapa final'!#REF!),"")</f>
        <v>#REF!</v>
      </c>
      <c r="AG30" s="41" t="e">
        <f>IF(AND('Mapa final'!#REF!="Media",'Mapa final'!#REF!="Mayor"),CONCATENATE("R5C",'Mapa final'!#REF!),"")</f>
        <v>#REF!</v>
      </c>
      <c r="AH30" s="42" t="str">
        <f ca="1">IF(AND('Mapa final'!$AG$22="Media",'Mapa final'!$AI$22="Catastrófico"),CONCATENATE("R5C",'Mapa final'!$W$22),"")</f>
        <v/>
      </c>
      <c r="AI30" s="43" t="str">
        <f ca="1">IF(AND('Mapa final'!$AG$23="Media",'Mapa final'!$AI$23="Catastrófico"),CONCATENATE("R5C",'Mapa final'!$W$23),"")</f>
        <v/>
      </c>
      <c r="AJ30" s="43" t="str">
        <f ca="1">IF(AND('Mapa final'!$AG$24="Media",'Mapa final'!$AI$24="Catastrófico"),CONCATENATE("R5C",'Mapa final'!$W$24),"")</f>
        <v/>
      </c>
      <c r="AK30" s="43" t="e">
        <f>IF(AND('Mapa final'!#REF!="Media",'Mapa final'!#REF!="Catastrófico"),CONCATENATE("R5C",'Mapa final'!#REF!),"")</f>
        <v>#REF!</v>
      </c>
      <c r="AL30" s="43" t="e">
        <f>IF(AND('Mapa final'!#REF!="Media",'Mapa final'!#REF!="Catastrófico"),CONCATENATE("R5C",'Mapa final'!#REF!),"")</f>
        <v>#REF!</v>
      </c>
      <c r="AM30" s="44" t="e">
        <f>IF(AND('Mapa final'!#REF!="Media",'Mapa final'!#REF!="Catastrófico"),CONCATENATE("R5C",'Mapa final'!#REF!),"")</f>
        <v>#REF!</v>
      </c>
      <c r="AN30" s="1"/>
      <c r="AO30" s="429"/>
      <c r="AP30" s="259"/>
      <c r="AQ30" s="259"/>
      <c r="AR30" s="259"/>
      <c r="AS30" s="259"/>
      <c r="AT30" s="430"/>
      <c r="AU30" s="1"/>
      <c r="AV30" s="1"/>
      <c r="AW30" s="1"/>
      <c r="AX30" s="1"/>
      <c r="AY30" s="1"/>
      <c r="AZ30" s="1"/>
      <c r="BA30" s="1"/>
      <c r="BB30" s="1"/>
      <c r="BC30" s="1"/>
      <c r="BD30" s="1"/>
      <c r="BE30" s="1"/>
      <c r="BF30" s="1"/>
      <c r="BG30" s="1"/>
      <c r="BH30" s="1"/>
      <c r="BI30" s="1"/>
    </row>
    <row r="31" spans="1:61" ht="15" customHeight="1" x14ac:dyDescent="0.25">
      <c r="A31" s="1"/>
      <c r="B31" s="420"/>
      <c r="C31" s="259"/>
      <c r="D31" s="260"/>
      <c r="E31" s="271"/>
      <c r="F31" s="259"/>
      <c r="G31" s="259"/>
      <c r="H31" s="259"/>
      <c r="I31" s="260"/>
      <c r="J31" s="54" t="str">
        <f ca="1">IF(AND('Mapa final'!$AG$25="Media",'Mapa final'!$AI$25="Leve"),CONCATENATE("R6C",'Mapa final'!$W$25),"")</f>
        <v/>
      </c>
      <c r="K31" s="55" t="str">
        <f ca="1">IF(AND('Mapa final'!$AG$26="Media",'Mapa final'!$AI$26="Leve"),CONCATENATE("R6C",'Mapa final'!$W$26),"")</f>
        <v/>
      </c>
      <c r="L31" s="55" t="e">
        <f>IF(AND('Mapa final'!#REF!="Media",'Mapa final'!#REF!="Leve"),CONCATENATE("R6C",'Mapa final'!#REF!),"")</f>
        <v>#REF!</v>
      </c>
      <c r="M31" s="55" t="e">
        <f>IF(AND('Mapa final'!#REF!="Media",'Mapa final'!#REF!="Leve"),CONCATENATE("R6C",'Mapa final'!#REF!),"")</f>
        <v>#REF!</v>
      </c>
      <c r="N31" s="55" t="e">
        <f>IF(AND('Mapa final'!#REF!="Media",'Mapa final'!#REF!="Leve"),CONCATENATE("R6C",'Mapa final'!#REF!),"")</f>
        <v>#REF!</v>
      </c>
      <c r="O31" s="56" t="e">
        <f>IF(AND('Mapa final'!#REF!="Media",'Mapa final'!#REF!="Leve"),CONCATENATE("R6C",'Mapa final'!#REF!),"")</f>
        <v>#REF!</v>
      </c>
      <c r="P31" s="54" t="str">
        <f ca="1">IF(AND('Mapa final'!$AG$25="Media",'Mapa final'!$AI$25="Menor"),CONCATENATE("R6C",'Mapa final'!$W$25),"")</f>
        <v/>
      </c>
      <c r="Q31" s="55" t="str">
        <f ca="1">IF(AND('Mapa final'!$AG$26="Media",'Mapa final'!$AI$26="Menor"),CONCATENATE("R6C",'Mapa final'!$W$26),"")</f>
        <v/>
      </c>
      <c r="R31" s="55" t="e">
        <f>IF(AND('Mapa final'!#REF!="Media",'Mapa final'!#REF!="Menor"),CONCATENATE("R6C",'Mapa final'!#REF!),"")</f>
        <v>#REF!</v>
      </c>
      <c r="S31" s="55" t="e">
        <f>IF(AND('Mapa final'!#REF!="Media",'Mapa final'!#REF!="Menor"),CONCATENATE("R6C",'Mapa final'!#REF!),"")</f>
        <v>#REF!</v>
      </c>
      <c r="T31" s="55" t="e">
        <f>IF(AND('Mapa final'!#REF!="Media",'Mapa final'!#REF!="Menor"),CONCATENATE("R6C",'Mapa final'!#REF!),"")</f>
        <v>#REF!</v>
      </c>
      <c r="U31" s="56" t="e">
        <f>IF(AND('Mapa final'!#REF!="Media",'Mapa final'!#REF!="Menor"),CONCATENATE("R6C",'Mapa final'!#REF!),"")</f>
        <v>#REF!</v>
      </c>
      <c r="V31" s="54" t="str">
        <f ca="1">IF(AND('Mapa final'!$AG$25="Media",'Mapa final'!$AI$25="Moderado"),CONCATENATE("R6C",'Mapa final'!$W$25),"")</f>
        <v/>
      </c>
      <c r="W31" s="55" t="str">
        <f ca="1">IF(AND('Mapa final'!$AG$26="Media",'Mapa final'!$AI$26="Moderado"),CONCATENATE("R6C",'Mapa final'!$W$26),"")</f>
        <v/>
      </c>
      <c r="X31" s="55" t="e">
        <f>IF(AND('Mapa final'!#REF!="Media",'Mapa final'!#REF!="Moderado"),CONCATENATE("R6C",'Mapa final'!#REF!),"")</f>
        <v>#REF!</v>
      </c>
      <c r="Y31" s="55" t="e">
        <f>IF(AND('Mapa final'!#REF!="Media",'Mapa final'!#REF!="Moderado"),CONCATENATE("R6C",'Mapa final'!#REF!),"")</f>
        <v>#REF!</v>
      </c>
      <c r="Z31" s="55" t="e">
        <f>IF(AND('Mapa final'!#REF!="Media",'Mapa final'!#REF!="Moderado"),CONCATENATE("R6C",'Mapa final'!#REF!),"")</f>
        <v>#REF!</v>
      </c>
      <c r="AA31" s="56" t="e">
        <f>IF(AND('Mapa final'!#REF!="Media",'Mapa final'!#REF!="Moderado"),CONCATENATE("R6C",'Mapa final'!#REF!),"")</f>
        <v>#REF!</v>
      </c>
      <c r="AB31" s="39" t="str">
        <f ca="1">IF(AND('Mapa final'!$AG$25="Media",'Mapa final'!$AI$25="Mayor"),CONCATENATE("R6C",'Mapa final'!$W$25),"")</f>
        <v/>
      </c>
      <c r="AC31" s="40" t="str">
        <f ca="1">IF(AND('Mapa final'!$AG$26="Media",'Mapa final'!$AI$26="Mayor"),CONCATENATE("R6C",'Mapa final'!$W$26),"")</f>
        <v/>
      </c>
      <c r="AD31" s="40" t="e">
        <f>IF(AND('Mapa final'!#REF!="Media",'Mapa final'!#REF!="Mayor"),CONCATENATE("R6C",'Mapa final'!#REF!),"")</f>
        <v>#REF!</v>
      </c>
      <c r="AE31" s="40" t="e">
        <f>IF(AND('Mapa final'!#REF!="Media",'Mapa final'!#REF!="Mayor"),CONCATENATE("R6C",'Mapa final'!#REF!),"")</f>
        <v>#REF!</v>
      </c>
      <c r="AF31" s="40" t="e">
        <f>IF(AND('Mapa final'!#REF!="Media",'Mapa final'!#REF!="Mayor"),CONCATENATE("R6C",'Mapa final'!#REF!),"")</f>
        <v>#REF!</v>
      </c>
      <c r="AG31" s="41" t="e">
        <f>IF(AND('Mapa final'!#REF!="Media",'Mapa final'!#REF!="Mayor"),CONCATENATE("R6C",'Mapa final'!#REF!),"")</f>
        <v>#REF!</v>
      </c>
      <c r="AH31" s="42" t="str">
        <f ca="1">IF(AND('Mapa final'!$AG$25="Media",'Mapa final'!$AI$25="Catastrófico"),CONCATENATE("R6C",'Mapa final'!$W$25),"")</f>
        <v/>
      </c>
      <c r="AI31" s="43" t="str">
        <f ca="1">IF(AND('Mapa final'!$AG$26="Media",'Mapa final'!$AI$26="Catastrófico"),CONCATENATE("R6C",'Mapa final'!$W$26),"")</f>
        <v/>
      </c>
      <c r="AJ31" s="43" t="e">
        <f>IF(AND('Mapa final'!#REF!="Media",'Mapa final'!#REF!="Catastrófico"),CONCATENATE("R6C",'Mapa final'!#REF!),"")</f>
        <v>#REF!</v>
      </c>
      <c r="AK31" s="43" t="e">
        <f>IF(AND('Mapa final'!#REF!="Media",'Mapa final'!#REF!="Catastrófico"),CONCATENATE("R6C",'Mapa final'!#REF!),"")</f>
        <v>#REF!</v>
      </c>
      <c r="AL31" s="43" t="e">
        <f>IF(AND('Mapa final'!#REF!="Media",'Mapa final'!#REF!="Catastrófico"),CONCATENATE("R6C",'Mapa final'!#REF!),"")</f>
        <v>#REF!</v>
      </c>
      <c r="AM31" s="44" t="e">
        <f>IF(AND('Mapa final'!#REF!="Media",'Mapa final'!#REF!="Catastrófico"),CONCATENATE("R6C",'Mapa final'!#REF!),"")</f>
        <v>#REF!</v>
      </c>
      <c r="AN31" s="1"/>
      <c r="AO31" s="429"/>
      <c r="AP31" s="259"/>
      <c r="AQ31" s="259"/>
      <c r="AR31" s="259"/>
      <c r="AS31" s="259"/>
      <c r="AT31" s="430"/>
      <c r="AU31" s="1"/>
      <c r="AV31" s="1"/>
      <c r="AW31" s="1"/>
      <c r="AX31" s="1"/>
      <c r="AY31" s="1"/>
      <c r="AZ31" s="1"/>
      <c r="BA31" s="1"/>
      <c r="BB31" s="1"/>
      <c r="BC31" s="1"/>
      <c r="BD31" s="1"/>
      <c r="BE31" s="1"/>
      <c r="BF31" s="1"/>
      <c r="BG31" s="1"/>
      <c r="BH31" s="1"/>
      <c r="BI31" s="1"/>
    </row>
    <row r="32" spans="1:61" ht="15" customHeight="1" x14ac:dyDescent="0.25">
      <c r="A32" s="1"/>
      <c r="B32" s="420"/>
      <c r="C32" s="259"/>
      <c r="D32" s="260"/>
      <c r="E32" s="271"/>
      <c r="F32" s="259"/>
      <c r="G32" s="259"/>
      <c r="H32" s="259"/>
      <c r="I32" s="260"/>
      <c r="J32" s="54" t="str">
        <f ca="1">IF(AND('Mapa final'!$AG$27="Media",'Mapa final'!$AI$27="Leve"),CONCATENATE("R7C",'Mapa final'!$W$27),"")</f>
        <v/>
      </c>
      <c r="K32" s="55" t="str">
        <f ca="1">IF(AND('Mapa final'!$AG$28="Media",'Mapa final'!$AI$28="Leve"),CONCATENATE("R7C",'Mapa final'!$W$28),"")</f>
        <v/>
      </c>
      <c r="L32" s="55" t="e">
        <f>IF(AND('Mapa final'!#REF!="Media",'Mapa final'!#REF!="Leve"),CONCATENATE("R7C",'Mapa final'!#REF!),"")</f>
        <v>#REF!</v>
      </c>
      <c r="M32" s="55" t="e">
        <f>IF(AND('Mapa final'!#REF!="Media",'Mapa final'!#REF!="Leve"),CONCATENATE("R7C",'Mapa final'!#REF!),"")</f>
        <v>#REF!</v>
      </c>
      <c r="N32" s="55" t="e">
        <f>IF(AND('Mapa final'!#REF!="Media",'Mapa final'!#REF!="Leve"),CONCATENATE("R7C",'Mapa final'!#REF!),"")</f>
        <v>#REF!</v>
      </c>
      <c r="O32" s="56" t="e">
        <f>IF(AND('Mapa final'!#REF!="Media",'Mapa final'!#REF!="Leve"),CONCATENATE("R7C",'Mapa final'!#REF!),"")</f>
        <v>#REF!</v>
      </c>
      <c r="P32" s="54" t="str">
        <f ca="1">IF(AND('Mapa final'!$AG$27="Media",'Mapa final'!$AI$27="Menor"),CONCATENATE("R7C",'Mapa final'!$W$27),"")</f>
        <v/>
      </c>
      <c r="Q32" s="55" t="str">
        <f ca="1">IF(AND('Mapa final'!$AG$28="Media",'Mapa final'!$AI$28="Menor"),CONCATENATE("R7C",'Mapa final'!$W$28),"")</f>
        <v/>
      </c>
      <c r="R32" s="55" t="e">
        <f>IF(AND('Mapa final'!#REF!="Media",'Mapa final'!#REF!="Menor"),CONCATENATE("R7C",'Mapa final'!#REF!),"")</f>
        <v>#REF!</v>
      </c>
      <c r="S32" s="55" t="e">
        <f>IF(AND('Mapa final'!#REF!="Media",'Mapa final'!#REF!="Menor"),CONCATENATE("R7C",'Mapa final'!#REF!),"")</f>
        <v>#REF!</v>
      </c>
      <c r="T32" s="55" t="e">
        <f>IF(AND('Mapa final'!#REF!="Media",'Mapa final'!#REF!="Menor"),CONCATENATE("R7C",'Mapa final'!#REF!),"")</f>
        <v>#REF!</v>
      </c>
      <c r="U32" s="56" t="e">
        <f>IF(AND('Mapa final'!#REF!="Media",'Mapa final'!#REF!="Menor"),CONCATENATE("R7C",'Mapa final'!#REF!),"")</f>
        <v>#REF!</v>
      </c>
      <c r="V32" s="54" t="str">
        <f ca="1">IF(AND('Mapa final'!$AG$27="Media",'Mapa final'!$AI$27="Moderado"),CONCATENATE("R7C",'Mapa final'!$W$27),"")</f>
        <v/>
      </c>
      <c r="W32" s="55" t="str">
        <f ca="1">IF(AND('Mapa final'!$AG$28="Media",'Mapa final'!$AI$28="Moderado"),CONCATENATE("R7C",'Mapa final'!$W$28),"")</f>
        <v/>
      </c>
      <c r="X32" s="55" t="e">
        <f>IF(AND('Mapa final'!#REF!="Media",'Mapa final'!#REF!="Moderado"),CONCATENATE("R7C",'Mapa final'!#REF!),"")</f>
        <v>#REF!</v>
      </c>
      <c r="Y32" s="55" t="e">
        <f>IF(AND('Mapa final'!#REF!="Media",'Mapa final'!#REF!="Moderado"),CONCATENATE("R7C",'Mapa final'!#REF!),"")</f>
        <v>#REF!</v>
      </c>
      <c r="Z32" s="55" t="e">
        <f>IF(AND('Mapa final'!#REF!="Media",'Mapa final'!#REF!="Moderado"),CONCATENATE("R7C",'Mapa final'!#REF!),"")</f>
        <v>#REF!</v>
      </c>
      <c r="AA32" s="56" t="e">
        <f>IF(AND('Mapa final'!#REF!="Media",'Mapa final'!#REF!="Moderado"),CONCATENATE("R7C",'Mapa final'!#REF!),"")</f>
        <v>#REF!</v>
      </c>
      <c r="AB32" s="39" t="str">
        <f ca="1">IF(AND('Mapa final'!$AG$27="Media",'Mapa final'!$AI$27="Mayor"),CONCATENATE("R7C",'Mapa final'!$W$27),"")</f>
        <v/>
      </c>
      <c r="AC32" s="40" t="str">
        <f ca="1">IF(AND('Mapa final'!$AG$28="Media",'Mapa final'!$AI$28="Mayor"),CONCATENATE("R7C",'Mapa final'!$W$28),"")</f>
        <v/>
      </c>
      <c r="AD32" s="40" t="e">
        <f>IF(AND('Mapa final'!#REF!="Media",'Mapa final'!#REF!="Mayor"),CONCATENATE("R7C",'Mapa final'!#REF!),"")</f>
        <v>#REF!</v>
      </c>
      <c r="AE32" s="40" t="e">
        <f>IF(AND('Mapa final'!#REF!="Media",'Mapa final'!#REF!="Mayor"),CONCATENATE("R7C",'Mapa final'!#REF!),"")</f>
        <v>#REF!</v>
      </c>
      <c r="AF32" s="40" t="e">
        <f>IF(AND('Mapa final'!#REF!="Media",'Mapa final'!#REF!="Mayor"),CONCATENATE("R7C",'Mapa final'!#REF!),"")</f>
        <v>#REF!</v>
      </c>
      <c r="AG32" s="41" t="e">
        <f>IF(AND('Mapa final'!#REF!="Media",'Mapa final'!#REF!="Mayor"),CONCATENATE("R7C",'Mapa final'!#REF!),"")</f>
        <v>#REF!</v>
      </c>
      <c r="AH32" s="42" t="str">
        <f ca="1">IF(AND('Mapa final'!$AG$27="Media",'Mapa final'!$AI$27="Catastrófico"),CONCATENATE("R7C",'Mapa final'!$W$27),"")</f>
        <v/>
      </c>
      <c r="AI32" s="43" t="str">
        <f ca="1">IF(AND('Mapa final'!$AG$28="Media",'Mapa final'!$AI$28="Catastrófico"),CONCATENATE("R7C",'Mapa final'!$W$28),"")</f>
        <v/>
      </c>
      <c r="AJ32" s="43" t="e">
        <f>IF(AND('Mapa final'!#REF!="Media",'Mapa final'!#REF!="Catastrófico"),CONCATENATE("R7C",'Mapa final'!#REF!),"")</f>
        <v>#REF!</v>
      </c>
      <c r="AK32" s="43" t="e">
        <f>IF(AND('Mapa final'!#REF!="Media",'Mapa final'!#REF!="Catastrófico"),CONCATENATE("R7C",'Mapa final'!#REF!),"")</f>
        <v>#REF!</v>
      </c>
      <c r="AL32" s="43" t="e">
        <f>IF(AND('Mapa final'!#REF!="Media",'Mapa final'!#REF!="Catastrófico"),CONCATENATE("R7C",'Mapa final'!#REF!),"")</f>
        <v>#REF!</v>
      </c>
      <c r="AM32" s="44" t="e">
        <f>IF(AND('Mapa final'!#REF!="Media",'Mapa final'!#REF!="Catastrófico"),CONCATENATE("R7C",'Mapa final'!#REF!),"")</f>
        <v>#REF!</v>
      </c>
      <c r="AN32" s="1"/>
      <c r="AO32" s="429"/>
      <c r="AP32" s="259"/>
      <c r="AQ32" s="259"/>
      <c r="AR32" s="259"/>
      <c r="AS32" s="259"/>
      <c r="AT32" s="430"/>
      <c r="AU32" s="1"/>
      <c r="AV32" s="1"/>
      <c r="AW32" s="1"/>
      <c r="AX32" s="1"/>
      <c r="AY32" s="1"/>
      <c r="AZ32" s="1"/>
      <c r="BA32" s="1"/>
      <c r="BB32" s="1"/>
      <c r="BC32" s="1"/>
      <c r="BD32" s="1"/>
      <c r="BE32" s="1"/>
      <c r="BF32" s="1"/>
      <c r="BG32" s="1"/>
      <c r="BH32" s="1"/>
      <c r="BI32" s="1"/>
    </row>
    <row r="33" spans="1:61" ht="15" customHeight="1" x14ac:dyDescent="0.25">
      <c r="A33" s="1"/>
      <c r="B33" s="420"/>
      <c r="C33" s="259"/>
      <c r="D33" s="260"/>
      <c r="E33" s="271"/>
      <c r="F33" s="259"/>
      <c r="G33" s="259"/>
      <c r="H33" s="259"/>
      <c r="I33" s="260"/>
      <c r="J33" s="54" t="str">
        <f ca="1">IF(AND('Mapa final'!$AG$29="Media",'Mapa final'!$AI$29="Leve"),CONCATENATE("R8C",'Mapa final'!$W$29),"")</f>
        <v/>
      </c>
      <c r="K33" s="55" t="str">
        <f ca="1">IF(AND('Mapa final'!$AG$30="Media",'Mapa final'!$AI$30="Leve"),CONCATENATE("R8C",'Mapa final'!$W$30),"")</f>
        <v/>
      </c>
      <c r="L33" s="55" t="str">
        <f ca="1">IF(AND('Mapa final'!$AG$31="Media",'Mapa final'!$AI$31="Leve"),CONCATENATE("R8C",'Mapa final'!$W$31),"")</f>
        <v/>
      </c>
      <c r="M33" s="55" t="str">
        <f ca="1">IF(AND('Mapa final'!$AG$32="Media",'Mapa final'!$AI$32="Leve"),CONCATENATE("R8C",'Mapa final'!$W$32),"")</f>
        <v/>
      </c>
      <c r="N33" s="55" t="e">
        <f>IF(AND('Mapa final'!#REF!="Media",'Mapa final'!#REF!="Leve"),CONCATENATE("R8C",'Mapa final'!#REF!),"")</f>
        <v>#REF!</v>
      </c>
      <c r="O33" s="56" t="e">
        <f>IF(AND('Mapa final'!#REF!="Media",'Mapa final'!#REF!="Leve"),CONCATENATE("R8C",'Mapa final'!#REF!),"")</f>
        <v>#REF!</v>
      </c>
      <c r="P33" s="54" t="str">
        <f ca="1">IF(AND('Mapa final'!$AG$29="Media",'Mapa final'!$AI$29="Menor"),CONCATENATE("R8C",'Mapa final'!$W$29),"")</f>
        <v/>
      </c>
      <c r="Q33" s="55" t="str">
        <f ca="1">IF(AND('Mapa final'!$AG$30="Media",'Mapa final'!$AI$30="Menor"),CONCATENATE("R8C",'Mapa final'!$W$30),"")</f>
        <v/>
      </c>
      <c r="R33" s="55" t="str">
        <f ca="1">IF(AND('Mapa final'!$AG$31="Media",'Mapa final'!$AI$31="Menor"),CONCATENATE("R8C",'Mapa final'!$W$31),"")</f>
        <v/>
      </c>
      <c r="S33" s="55" t="str">
        <f ca="1">IF(AND('Mapa final'!$AG$32="Media",'Mapa final'!$AI$32="Menor"),CONCATENATE("R8C",'Mapa final'!$W$32),"")</f>
        <v/>
      </c>
      <c r="T33" s="55" t="e">
        <f>IF(AND('Mapa final'!#REF!="Media",'Mapa final'!#REF!="Menor"),CONCATENATE("R8C",'Mapa final'!#REF!),"")</f>
        <v>#REF!</v>
      </c>
      <c r="U33" s="56" t="e">
        <f>IF(AND('Mapa final'!#REF!="Media",'Mapa final'!#REF!="Menor"),CONCATENATE("R8C",'Mapa final'!#REF!),"")</f>
        <v>#REF!</v>
      </c>
      <c r="V33" s="54" t="str">
        <f ca="1">IF(AND('Mapa final'!$AG$29="Media",'Mapa final'!$AI$29="Moderado"),CONCATENATE("R8C",'Mapa final'!$W$29),"")</f>
        <v>R8C1</v>
      </c>
      <c r="W33" s="55" t="str">
        <f ca="1">IF(AND('Mapa final'!$AG$30="Media",'Mapa final'!$AI$30="Moderado"),CONCATENATE("R8C",'Mapa final'!$W$30),"")</f>
        <v/>
      </c>
      <c r="X33" s="55" t="str">
        <f ca="1">IF(AND('Mapa final'!$AG$31="Media",'Mapa final'!$AI$31="Moderado"),CONCATENATE("R8C",'Mapa final'!$W$31),"")</f>
        <v/>
      </c>
      <c r="Y33" s="55" t="str">
        <f ca="1">IF(AND('Mapa final'!$AG$32="Media",'Mapa final'!$AI$32="Moderado"),CONCATENATE("R8C",'Mapa final'!$W$32),"")</f>
        <v/>
      </c>
      <c r="Z33" s="55" t="e">
        <f>IF(AND('Mapa final'!#REF!="Media",'Mapa final'!#REF!="Moderado"),CONCATENATE("R8C",'Mapa final'!#REF!),"")</f>
        <v>#REF!</v>
      </c>
      <c r="AA33" s="56" t="e">
        <f>IF(AND('Mapa final'!#REF!="Media",'Mapa final'!#REF!="Moderado"),CONCATENATE("R8C",'Mapa final'!#REF!),"")</f>
        <v>#REF!</v>
      </c>
      <c r="AB33" s="39" t="str">
        <f ca="1">IF(AND('Mapa final'!$AG$29="Media",'Mapa final'!$AI$29="Mayor"),CONCATENATE("R8C",'Mapa final'!$W$29),"")</f>
        <v/>
      </c>
      <c r="AC33" s="40" t="str">
        <f ca="1">IF(AND('Mapa final'!$AG$30="Media",'Mapa final'!$AI$30="Mayor"),CONCATENATE("R8C",'Mapa final'!$W$30),"")</f>
        <v/>
      </c>
      <c r="AD33" s="40" t="str">
        <f ca="1">IF(AND('Mapa final'!$AG$31="Media",'Mapa final'!$AI$31="Mayor"),CONCATENATE("R8C",'Mapa final'!$W$31),"")</f>
        <v/>
      </c>
      <c r="AE33" s="40" t="str">
        <f ca="1">IF(AND('Mapa final'!$AG$32="Media",'Mapa final'!$AI$32="Mayor"),CONCATENATE("R8C",'Mapa final'!$W$32),"")</f>
        <v/>
      </c>
      <c r="AF33" s="40" t="e">
        <f>IF(AND('Mapa final'!#REF!="Media",'Mapa final'!#REF!="Mayor"),CONCATENATE("R8C",'Mapa final'!#REF!),"")</f>
        <v>#REF!</v>
      </c>
      <c r="AG33" s="41" t="e">
        <f>IF(AND('Mapa final'!#REF!="Media",'Mapa final'!#REF!="Mayor"),CONCATENATE("R8C",'Mapa final'!#REF!),"")</f>
        <v>#REF!</v>
      </c>
      <c r="AH33" s="42" t="str">
        <f ca="1">IF(AND('Mapa final'!$AG$29="Media",'Mapa final'!$AI$29="Catastrófico"),CONCATENATE("R8C",'Mapa final'!$W$29),"")</f>
        <v/>
      </c>
      <c r="AI33" s="43" t="str">
        <f ca="1">IF(AND('Mapa final'!$AG$30="Media",'Mapa final'!$AI$30="Catastrófico"),CONCATENATE("R8C",'Mapa final'!$W$30),"")</f>
        <v/>
      </c>
      <c r="AJ33" s="43" t="str">
        <f ca="1">IF(AND('Mapa final'!$AG$31="Media",'Mapa final'!$AI$31="Catastrófico"),CONCATENATE("R8C",'Mapa final'!$W$31),"")</f>
        <v/>
      </c>
      <c r="AK33" s="43" t="str">
        <f ca="1">IF(AND('Mapa final'!$AG$32="Media",'Mapa final'!$AI$32="Catastrófico"),CONCATENATE("R8C",'Mapa final'!$W$32),"")</f>
        <v/>
      </c>
      <c r="AL33" s="43" t="e">
        <f>IF(AND('Mapa final'!#REF!="Media",'Mapa final'!#REF!="Catastrófico"),CONCATENATE("R8C",'Mapa final'!#REF!),"")</f>
        <v>#REF!</v>
      </c>
      <c r="AM33" s="44" t="e">
        <f>IF(AND('Mapa final'!#REF!="Media",'Mapa final'!#REF!="Catastrófico"),CONCATENATE("R8C",'Mapa final'!#REF!),"")</f>
        <v>#REF!</v>
      </c>
      <c r="AN33" s="1"/>
      <c r="AO33" s="429"/>
      <c r="AP33" s="259"/>
      <c r="AQ33" s="259"/>
      <c r="AR33" s="259"/>
      <c r="AS33" s="259"/>
      <c r="AT33" s="430"/>
      <c r="AU33" s="1"/>
      <c r="AV33" s="1"/>
      <c r="AW33" s="1"/>
      <c r="AX33" s="1"/>
      <c r="AY33" s="1"/>
      <c r="AZ33" s="1"/>
      <c r="BA33" s="1"/>
      <c r="BB33" s="1"/>
      <c r="BC33" s="1"/>
      <c r="BD33" s="1"/>
      <c r="BE33" s="1"/>
      <c r="BF33" s="1"/>
      <c r="BG33" s="1"/>
      <c r="BH33" s="1"/>
      <c r="BI33" s="1"/>
    </row>
    <row r="34" spans="1:61" ht="15" customHeight="1" x14ac:dyDescent="0.25">
      <c r="A34" s="1"/>
      <c r="B34" s="420"/>
      <c r="C34" s="259"/>
      <c r="D34" s="260"/>
      <c r="E34" s="271"/>
      <c r="F34" s="259"/>
      <c r="G34" s="259"/>
      <c r="H34" s="259"/>
      <c r="I34" s="260"/>
      <c r="J34" s="54" t="str">
        <f ca="1">IF(AND('Mapa final'!$AG$33="Media",'Mapa final'!$AI$33="Leve"),CONCATENATE("R9C",'Mapa final'!$W$33),"")</f>
        <v/>
      </c>
      <c r="K34" s="55" t="str">
        <f ca="1">IF(AND('Mapa final'!$AG$34="Media",'Mapa final'!$AI$34="Leve"),CONCATENATE("R9C",'Mapa final'!$W$34),"")</f>
        <v/>
      </c>
      <c r="L34" s="55" t="str">
        <f ca="1">IF(AND('Mapa final'!$AG$35="Media",'Mapa final'!$AI$35="Leve"),CONCATENATE("R9C",'Mapa final'!$W$35),"")</f>
        <v/>
      </c>
      <c r="M34" s="55" t="str">
        <f ca="1">IF(AND('Mapa final'!$AG$36="Media",'Mapa final'!$AI$36="Leve"),CONCATENATE("R9C",'Mapa final'!$W$36),"")</f>
        <v/>
      </c>
      <c r="N34" s="55" t="str">
        <f ca="1">IF(AND('Mapa final'!$AG$37="Media",'Mapa final'!$AI$37="Leve"),CONCATENATE("R9C",'Mapa final'!$W$37),"")</f>
        <v/>
      </c>
      <c r="O34" s="56" t="e">
        <f>IF(AND('Mapa final'!#REF!="Media",'Mapa final'!#REF!="Leve"),CONCATENATE("R9C",'Mapa final'!#REF!),"")</f>
        <v>#REF!</v>
      </c>
      <c r="P34" s="54" t="str">
        <f ca="1">IF(AND('Mapa final'!$AG$33="Media",'Mapa final'!$AI$33="Menor"),CONCATENATE("R9C",'Mapa final'!$W$33),"")</f>
        <v/>
      </c>
      <c r="Q34" s="55" t="str">
        <f ca="1">IF(AND('Mapa final'!$AG$34="Media",'Mapa final'!$AI$34="Menor"),CONCATENATE("R9C",'Mapa final'!$W$34),"")</f>
        <v/>
      </c>
      <c r="R34" s="55" t="str">
        <f ca="1">IF(AND('Mapa final'!$AG$35="Media",'Mapa final'!$AI$35="Menor"),CONCATENATE("R9C",'Mapa final'!$W$35),"")</f>
        <v/>
      </c>
      <c r="S34" s="55" t="str">
        <f ca="1">IF(AND('Mapa final'!$AG$36="Media",'Mapa final'!$AI$36="Menor"),CONCATENATE("R9C",'Mapa final'!$W$36),"")</f>
        <v/>
      </c>
      <c r="T34" s="55" t="str">
        <f ca="1">IF(AND('Mapa final'!$AG$37="Media",'Mapa final'!$AI$37="Menor"),CONCATENATE("R9C",'Mapa final'!$W$37),"")</f>
        <v/>
      </c>
      <c r="U34" s="56" t="e">
        <f>IF(AND('Mapa final'!#REF!="Media",'Mapa final'!#REF!="Menor"),CONCATENATE("R9C",'Mapa final'!#REF!),"")</f>
        <v>#REF!</v>
      </c>
      <c r="V34" s="54" t="str">
        <f ca="1">IF(AND('Mapa final'!$AG$33="Media",'Mapa final'!$AI$33="Moderado"),CONCATENATE("R9C",'Mapa final'!$W$33),"")</f>
        <v/>
      </c>
      <c r="W34" s="55" t="str">
        <f ca="1">IF(AND('Mapa final'!$AG$34="Media",'Mapa final'!$AI$34="Moderado"),CONCATENATE("R9C",'Mapa final'!$W$34),"")</f>
        <v/>
      </c>
      <c r="X34" s="55" t="str">
        <f ca="1">IF(AND('Mapa final'!$AG$35="Media",'Mapa final'!$AI$35="Moderado"),CONCATENATE("R9C",'Mapa final'!$W$35),"")</f>
        <v/>
      </c>
      <c r="Y34" s="55" t="str">
        <f ca="1">IF(AND('Mapa final'!$AG$36="Media",'Mapa final'!$AI$36="Moderado"),CONCATENATE("R9C",'Mapa final'!$W$36),"")</f>
        <v/>
      </c>
      <c r="Z34" s="55" t="str">
        <f ca="1">IF(AND('Mapa final'!$AG$37="Media",'Mapa final'!$AI$37="Moderado"),CONCATENATE("R9C",'Mapa final'!$W$37),"")</f>
        <v/>
      </c>
      <c r="AA34" s="56" t="e">
        <f>IF(AND('Mapa final'!#REF!="Media",'Mapa final'!#REF!="Moderado"),CONCATENATE("R9C",'Mapa final'!#REF!),"")</f>
        <v>#REF!</v>
      </c>
      <c r="AB34" s="39" t="str">
        <f ca="1">IF(AND('Mapa final'!$AG$33="Media",'Mapa final'!$AI$33="Mayor"),CONCATENATE("R9C",'Mapa final'!$W$33),"")</f>
        <v/>
      </c>
      <c r="AC34" s="40" t="str">
        <f ca="1">IF(AND('Mapa final'!$AG$34="Media",'Mapa final'!$AI$34="Mayor"),CONCATENATE("R9C",'Mapa final'!$W$34),"")</f>
        <v/>
      </c>
      <c r="AD34" s="40" t="str">
        <f ca="1">IF(AND('Mapa final'!$AG$35="Media",'Mapa final'!$AI$35="Mayor"),CONCATENATE("R9C",'Mapa final'!$W$35),"")</f>
        <v/>
      </c>
      <c r="AE34" s="40" t="str">
        <f ca="1">IF(AND('Mapa final'!$AG$36="Media",'Mapa final'!$AI$36="Mayor"),CONCATENATE("R9C",'Mapa final'!$W$36),"")</f>
        <v/>
      </c>
      <c r="AF34" s="40" t="str">
        <f ca="1">IF(AND('Mapa final'!$AG$37="Media",'Mapa final'!$AI$37="Mayor"),CONCATENATE("R9C",'Mapa final'!$W$37),"")</f>
        <v/>
      </c>
      <c r="AG34" s="41" t="e">
        <f>IF(AND('Mapa final'!#REF!="Media",'Mapa final'!#REF!="Mayor"),CONCATENATE("R9C",'Mapa final'!#REF!),"")</f>
        <v>#REF!</v>
      </c>
      <c r="AH34" s="42" t="str">
        <f ca="1">IF(AND('Mapa final'!$AG$33="Media",'Mapa final'!$AI$33="Catastrófico"),CONCATENATE("R9C",'Mapa final'!$W$33),"")</f>
        <v/>
      </c>
      <c r="AI34" s="43" t="str">
        <f ca="1">IF(AND('Mapa final'!$AG$34="Media",'Mapa final'!$AI$34="Catastrófico"),CONCATENATE("R9C",'Mapa final'!$W$34),"")</f>
        <v/>
      </c>
      <c r="AJ34" s="43" t="str">
        <f ca="1">IF(AND('Mapa final'!$AG$35="Media",'Mapa final'!$AI$35="Catastrófico"),CONCATENATE("R9C",'Mapa final'!$W$35),"")</f>
        <v/>
      </c>
      <c r="AK34" s="43" t="str">
        <f ca="1">IF(AND('Mapa final'!$AG$36="Media",'Mapa final'!$AI$36="Catastrófico"),CONCATENATE("R9C",'Mapa final'!$W$36),"")</f>
        <v/>
      </c>
      <c r="AL34" s="43" t="str">
        <f ca="1">IF(AND('Mapa final'!$AG$37="Media",'Mapa final'!$AI$37="Catastrófico"),CONCATENATE("R9C",'Mapa final'!$W$37),"")</f>
        <v/>
      </c>
      <c r="AM34" s="44" t="e">
        <f>IF(AND('Mapa final'!#REF!="Media",'Mapa final'!#REF!="Catastrófico"),CONCATENATE("R9C",'Mapa final'!#REF!),"")</f>
        <v>#REF!</v>
      </c>
      <c r="AN34" s="1"/>
      <c r="AO34" s="429"/>
      <c r="AP34" s="259"/>
      <c r="AQ34" s="259"/>
      <c r="AR34" s="259"/>
      <c r="AS34" s="259"/>
      <c r="AT34" s="430"/>
      <c r="AU34" s="1"/>
      <c r="AV34" s="1"/>
      <c r="AW34" s="1"/>
      <c r="AX34" s="1"/>
      <c r="AY34" s="1"/>
      <c r="AZ34" s="1"/>
      <c r="BA34" s="1"/>
      <c r="BB34" s="1"/>
      <c r="BC34" s="1"/>
      <c r="BD34" s="1"/>
      <c r="BE34" s="1"/>
      <c r="BF34" s="1"/>
      <c r="BG34" s="1"/>
      <c r="BH34" s="1"/>
      <c r="BI34" s="1"/>
    </row>
    <row r="35" spans="1:61" ht="15.75" customHeight="1" x14ac:dyDescent="0.25">
      <c r="A35" s="1"/>
      <c r="B35" s="420"/>
      <c r="C35" s="259"/>
      <c r="D35" s="260"/>
      <c r="E35" s="410"/>
      <c r="F35" s="411"/>
      <c r="G35" s="411"/>
      <c r="H35" s="411"/>
      <c r="I35" s="414"/>
      <c r="J35" s="54" t="str">
        <f ca="1">IF(AND('Mapa final'!$AG$38="Media",'Mapa final'!$AI$38="Leve"),CONCATENATE("R10C",'Mapa final'!$W$38),"")</f>
        <v/>
      </c>
      <c r="K35" s="55" t="str">
        <f ca="1">IF(AND('Mapa final'!$AG$39="Media",'Mapa final'!$AI$39="Leve"),CONCATENATE("R10C",'Mapa final'!$W$39),"")</f>
        <v/>
      </c>
      <c r="L35" s="55" t="e">
        <f>IF(AND('Mapa final'!#REF!="Media",'Mapa final'!#REF!="Leve"),CONCATENATE("R10C",'Mapa final'!#REF!),"")</f>
        <v>#REF!</v>
      </c>
      <c r="M35" s="55" t="e">
        <f>IF(AND('Mapa final'!#REF!="Media",'Mapa final'!#REF!="Leve"),CONCATENATE("R10C",'Mapa final'!#REF!),"")</f>
        <v>#REF!</v>
      </c>
      <c r="N35" s="55" t="e">
        <f>IF(AND('Mapa final'!#REF!="Media",'Mapa final'!#REF!="Leve"),CONCATENATE("R10C",'Mapa final'!#REF!),"")</f>
        <v>#REF!</v>
      </c>
      <c r="O35" s="56" t="e">
        <f>IF(AND('Mapa final'!#REF!="Media",'Mapa final'!#REF!="Leve"),CONCATENATE("R10C",'Mapa final'!#REF!),"")</f>
        <v>#REF!</v>
      </c>
      <c r="P35" s="54" t="str">
        <f ca="1">IF(AND('Mapa final'!$AG$38="Media",'Mapa final'!$AI$38="Menor"),CONCATENATE("R10C",'Mapa final'!$W$38),"")</f>
        <v/>
      </c>
      <c r="Q35" s="55" t="str">
        <f ca="1">IF(AND('Mapa final'!$AG$39="Media",'Mapa final'!$AI$39="Menor"),CONCATENATE("R10C",'Mapa final'!$W$39),"")</f>
        <v/>
      </c>
      <c r="R35" s="55" t="e">
        <f>IF(AND('Mapa final'!#REF!="Media",'Mapa final'!#REF!="Menor"),CONCATENATE("R10C",'Mapa final'!#REF!),"")</f>
        <v>#REF!</v>
      </c>
      <c r="S35" s="55" t="e">
        <f>IF(AND('Mapa final'!#REF!="Media",'Mapa final'!#REF!="Menor"),CONCATENATE("R10C",'Mapa final'!#REF!),"")</f>
        <v>#REF!</v>
      </c>
      <c r="T35" s="55" t="e">
        <f>IF(AND('Mapa final'!#REF!="Media",'Mapa final'!#REF!="Menor"),CONCATENATE("R10C",'Mapa final'!#REF!),"")</f>
        <v>#REF!</v>
      </c>
      <c r="U35" s="56" t="e">
        <f>IF(AND('Mapa final'!#REF!="Media",'Mapa final'!#REF!="Menor"),CONCATENATE("R10C",'Mapa final'!#REF!),"")</f>
        <v>#REF!</v>
      </c>
      <c r="V35" s="54" t="str">
        <f ca="1">IF(AND('Mapa final'!$AG$38="Media",'Mapa final'!$AI$38="Moderado"),CONCATENATE("R10C",'Mapa final'!$W$38),"")</f>
        <v/>
      </c>
      <c r="W35" s="55" t="str">
        <f ca="1">IF(AND('Mapa final'!$AG$39="Media",'Mapa final'!$AI$39="Moderado"),CONCATENATE("R10C",'Mapa final'!$W$39),"")</f>
        <v/>
      </c>
      <c r="X35" s="55" t="e">
        <f>IF(AND('Mapa final'!#REF!="Media",'Mapa final'!#REF!="Moderado"),CONCATENATE("R10C",'Mapa final'!#REF!),"")</f>
        <v>#REF!</v>
      </c>
      <c r="Y35" s="55" t="e">
        <f>IF(AND('Mapa final'!#REF!="Media",'Mapa final'!#REF!="Moderado"),CONCATENATE("R10C",'Mapa final'!#REF!),"")</f>
        <v>#REF!</v>
      </c>
      <c r="Z35" s="55" t="e">
        <f>IF(AND('Mapa final'!#REF!="Media",'Mapa final'!#REF!="Moderado"),CONCATENATE("R10C",'Mapa final'!#REF!),"")</f>
        <v>#REF!</v>
      </c>
      <c r="AA35" s="56" t="e">
        <f>IF(AND('Mapa final'!#REF!="Media",'Mapa final'!#REF!="Moderado"),CONCATENATE("R10C",'Mapa final'!#REF!),"")</f>
        <v>#REF!</v>
      </c>
      <c r="AB35" s="45" t="str">
        <f ca="1">IF(AND('Mapa final'!$AG$38="Media",'Mapa final'!$AI$38="Mayor"),CONCATENATE("R10C",'Mapa final'!$W$38),"")</f>
        <v>R10C1</v>
      </c>
      <c r="AC35" s="46" t="str">
        <f ca="1">IF(AND('Mapa final'!$AG$39="Media",'Mapa final'!$AI$39="Mayor"),CONCATENATE("R10C",'Mapa final'!$W$39),"")</f>
        <v/>
      </c>
      <c r="AD35" s="46" t="e">
        <f>IF(AND('Mapa final'!#REF!="Media",'Mapa final'!#REF!="Mayor"),CONCATENATE("R10C",'Mapa final'!#REF!),"")</f>
        <v>#REF!</v>
      </c>
      <c r="AE35" s="46" t="e">
        <f>IF(AND('Mapa final'!#REF!="Media",'Mapa final'!#REF!="Mayor"),CONCATENATE("R10C",'Mapa final'!#REF!),"")</f>
        <v>#REF!</v>
      </c>
      <c r="AF35" s="46" t="e">
        <f>IF(AND('Mapa final'!#REF!="Media",'Mapa final'!#REF!="Mayor"),CONCATENATE("R10C",'Mapa final'!#REF!),"")</f>
        <v>#REF!</v>
      </c>
      <c r="AG35" s="47" t="e">
        <f>IF(AND('Mapa final'!#REF!="Media",'Mapa final'!#REF!="Mayor"),CONCATENATE("R10C",'Mapa final'!#REF!),"")</f>
        <v>#REF!</v>
      </c>
      <c r="AH35" s="48" t="str">
        <f ca="1">IF(AND('Mapa final'!$AG$38="Media",'Mapa final'!$AI$38="Catastrófico"),CONCATENATE("R10C",'Mapa final'!$W$38),"")</f>
        <v/>
      </c>
      <c r="AI35" s="49" t="str">
        <f ca="1">IF(AND('Mapa final'!$AG$39="Media",'Mapa final'!$AI$39="Catastrófico"),CONCATENATE("R10C",'Mapa final'!$W$39),"")</f>
        <v/>
      </c>
      <c r="AJ35" s="49" t="e">
        <f>IF(AND('Mapa final'!#REF!="Media",'Mapa final'!#REF!="Catastrófico"),CONCATENATE("R10C",'Mapa final'!#REF!),"")</f>
        <v>#REF!</v>
      </c>
      <c r="AK35" s="49" t="e">
        <f>IF(AND('Mapa final'!#REF!="Media",'Mapa final'!#REF!="Catastrófico"),CONCATENATE("R10C",'Mapa final'!#REF!),"")</f>
        <v>#REF!</v>
      </c>
      <c r="AL35" s="49" t="e">
        <f>IF(AND('Mapa final'!#REF!="Media",'Mapa final'!#REF!="Catastrófico"),CONCATENATE("R10C",'Mapa final'!#REF!),"")</f>
        <v>#REF!</v>
      </c>
      <c r="AM35" s="50" t="e">
        <f>IF(AND('Mapa final'!#REF!="Media",'Mapa final'!#REF!="Catastrófico"),CONCATENATE("R10C",'Mapa final'!#REF!),"")</f>
        <v>#REF!</v>
      </c>
      <c r="AN35" s="1"/>
      <c r="AO35" s="431"/>
      <c r="AP35" s="432"/>
      <c r="AQ35" s="432"/>
      <c r="AR35" s="432"/>
      <c r="AS35" s="432"/>
      <c r="AT35" s="433"/>
      <c r="AU35" s="1"/>
      <c r="AV35" s="1"/>
      <c r="AW35" s="1"/>
      <c r="AX35" s="1"/>
      <c r="AY35" s="1"/>
      <c r="AZ35" s="1"/>
      <c r="BA35" s="1"/>
      <c r="BB35" s="1"/>
      <c r="BC35" s="1"/>
      <c r="BD35" s="1"/>
      <c r="BE35" s="1"/>
      <c r="BF35" s="1"/>
      <c r="BG35" s="1"/>
      <c r="BH35" s="1"/>
      <c r="BI35" s="1"/>
    </row>
    <row r="36" spans="1:61" ht="15" customHeight="1" x14ac:dyDescent="0.25">
      <c r="A36" s="1"/>
      <c r="B36" s="420"/>
      <c r="C36" s="259"/>
      <c r="D36" s="260"/>
      <c r="E36" s="438" t="s">
        <v>144</v>
      </c>
      <c r="F36" s="409"/>
      <c r="G36" s="409"/>
      <c r="H36" s="409"/>
      <c r="I36" s="409"/>
      <c r="J36" s="60" t="str">
        <f ca="1">IF(AND('Mapa final'!$AG$13="Baja",'Mapa final'!$AI$13="Leve"),CONCATENATE("R1C",'Mapa final'!$W$13),"")</f>
        <v/>
      </c>
      <c r="K36" s="61" t="str">
        <f ca="1">IF(AND('Mapa final'!$AG$14="Baja",'Mapa final'!$AI$14="Leve"),CONCATENATE("R1C",'Mapa final'!$W$14),"")</f>
        <v/>
      </c>
      <c r="L36" s="61" t="e">
        <f>IF(AND('Mapa final'!#REF!="Baja",'Mapa final'!#REF!="Leve"),CONCATENATE("R1C",'Mapa final'!#REF!),"")</f>
        <v>#REF!</v>
      </c>
      <c r="M36" s="61" t="e">
        <f>IF(AND('Mapa final'!#REF!="Baja",'Mapa final'!#REF!="Leve"),CONCATENATE("R1C",'Mapa final'!#REF!),"")</f>
        <v>#REF!</v>
      </c>
      <c r="N36" s="61" t="e">
        <f>IF(AND('Mapa final'!#REF!="Baja",'Mapa final'!#REF!="Leve"),CONCATENATE("R1C",'Mapa final'!#REF!),"")</f>
        <v>#REF!</v>
      </c>
      <c r="O36" s="62" t="e">
        <f>IF(AND('Mapa final'!#REF!="Baja",'Mapa final'!#REF!="Leve"),CONCATENATE("R1C",'Mapa final'!#REF!),"")</f>
        <v>#REF!</v>
      </c>
      <c r="P36" s="51" t="str">
        <f ca="1">IF(AND('Mapa final'!$AG$13="Baja",'Mapa final'!$AI$13="Menor"),CONCATENATE("R1C",'Mapa final'!$W$13),"")</f>
        <v/>
      </c>
      <c r="Q36" s="52" t="str">
        <f ca="1">IF(AND('Mapa final'!$AG$14="Baja",'Mapa final'!$AI$14="Menor"),CONCATENATE("R1C",'Mapa final'!$W$14),"")</f>
        <v>R1C2</v>
      </c>
      <c r="R36" s="52" t="e">
        <f>IF(AND('Mapa final'!#REF!="Baja",'Mapa final'!#REF!="Menor"),CONCATENATE("R1C",'Mapa final'!#REF!),"")</f>
        <v>#REF!</v>
      </c>
      <c r="S36" s="52" t="e">
        <f>IF(AND('Mapa final'!#REF!="Baja",'Mapa final'!#REF!="Menor"),CONCATENATE("R1C",'Mapa final'!#REF!),"")</f>
        <v>#REF!</v>
      </c>
      <c r="T36" s="52" t="e">
        <f>IF(AND('Mapa final'!#REF!="Baja",'Mapa final'!#REF!="Menor"),CONCATENATE("R1C",'Mapa final'!#REF!),"")</f>
        <v>#REF!</v>
      </c>
      <c r="U36" s="53" t="e">
        <f>IF(AND('Mapa final'!#REF!="Baja",'Mapa final'!#REF!="Menor"),CONCATENATE("R1C",'Mapa final'!#REF!),"")</f>
        <v>#REF!</v>
      </c>
      <c r="V36" s="51" t="str">
        <f ca="1">IF(AND('Mapa final'!$AG$13="Baja",'Mapa final'!$AI$13="Moderado"),CONCATENATE("R1C",'Mapa final'!$W$13),"")</f>
        <v/>
      </c>
      <c r="W36" s="52" t="str">
        <f ca="1">IF(AND('Mapa final'!$AG$14="Baja",'Mapa final'!$AI$14="Moderado"),CONCATENATE("R1C",'Mapa final'!$W$14),"")</f>
        <v/>
      </c>
      <c r="X36" s="52" t="e">
        <f>IF(AND('Mapa final'!#REF!="Baja",'Mapa final'!#REF!="Moderado"),CONCATENATE("R1C",'Mapa final'!#REF!),"")</f>
        <v>#REF!</v>
      </c>
      <c r="Y36" s="52" t="e">
        <f>IF(AND('Mapa final'!#REF!="Baja",'Mapa final'!#REF!="Moderado"),CONCATENATE("R1C",'Mapa final'!#REF!),"")</f>
        <v>#REF!</v>
      </c>
      <c r="Z36" s="52" t="e">
        <f>IF(AND('Mapa final'!#REF!="Baja",'Mapa final'!#REF!="Moderado"),CONCATENATE("R1C",'Mapa final'!#REF!),"")</f>
        <v>#REF!</v>
      </c>
      <c r="AA36" s="53" t="e">
        <f>IF(AND('Mapa final'!#REF!="Baja",'Mapa final'!#REF!="Moderado"),CONCATENATE("R1C",'Mapa final'!#REF!),"")</f>
        <v>#REF!</v>
      </c>
      <c r="AB36" s="33" t="str">
        <f ca="1">IF(AND('Mapa final'!$AG$13="Baja",'Mapa final'!$AI$13="Mayor"),CONCATENATE("R1C",'Mapa final'!$W$13),"")</f>
        <v/>
      </c>
      <c r="AC36" s="34" t="str">
        <f ca="1">IF(AND('Mapa final'!$AG$14="Baja",'Mapa final'!$AI$14="Mayor"),CONCATENATE("R1C",'Mapa final'!$W$14),"")</f>
        <v/>
      </c>
      <c r="AD36" s="34" t="e">
        <f>IF(AND('Mapa final'!#REF!="Baja",'Mapa final'!#REF!="Mayor"),CONCATENATE("R1C",'Mapa final'!#REF!),"")</f>
        <v>#REF!</v>
      </c>
      <c r="AE36" s="34" t="e">
        <f>IF(AND('Mapa final'!#REF!="Baja",'Mapa final'!#REF!="Mayor"),CONCATENATE("R1C",'Mapa final'!#REF!),"")</f>
        <v>#REF!</v>
      </c>
      <c r="AF36" s="34" t="e">
        <f>IF(AND('Mapa final'!#REF!="Baja",'Mapa final'!#REF!="Mayor"),CONCATENATE("R1C",'Mapa final'!#REF!),"")</f>
        <v>#REF!</v>
      </c>
      <c r="AG36" s="35" t="e">
        <f>IF(AND('Mapa final'!#REF!="Baja",'Mapa final'!#REF!="Mayor"),CONCATENATE("R1C",'Mapa final'!#REF!),"")</f>
        <v>#REF!</v>
      </c>
      <c r="AH36" s="36" t="str">
        <f ca="1">IF(AND('Mapa final'!$AG$13="Baja",'Mapa final'!$AI$13="Catastrófico"),CONCATENATE("R1C",'Mapa final'!$W$13),"")</f>
        <v/>
      </c>
      <c r="AI36" s="37" t="str">
        <f ca="1">IF(AND('Mapa final'!$AG$14="Baja",'Mapa final'!$AI$14="Catastrófico"),CONCATENATE("R1C",'Mapa final'!$W$14),"")</f>
        <v/>
      </c>
      <c r="AJ36" s="37" t="e">
        <f>IF(AND('Mapa final'!#REF!="Baja",'Mapa final'!#REF!="Catastrófico"),CONCATENATE("R1C",'Mapa final'!#REF!),"")</f>
        <v>#REF!</v>
      </c>
      <c r="AK36" s="37" t="e">
        <f>IF(AND('Mapa final'!#REF!="Baja",'Mapa final'!#REF!="Catastrófico"),CONCATENATE("R1C",'Mapa final'!#REF!),"")</f>
        <v>#REF!</v>
      </c>
      <c r="AL36" s="37" t="e">
        <f>IF(AND('Mapa final'!#REF!="Baja",'Mapa final'!#REF!="Catastrófico"),CONCATENATE("R1C",'Mapa final'!#REF!),"")</f>
        <v>#REF!</v>
      </c>
      <c r="AM36" s="38" t="e">
        <f>IF(AND('Mapa final'!#REF!="Baja",'Mapa final'!#REF!="Catastrófico"),CONCATENATE("R1C",'Mapa final'!#REF!),"")</f>
        <v>#REF!</v>
      </c>
      <c r="AN36" s="1"/>
      <c r="AO36" s="442" t="s">
        <v>145</v>
      </c>
      <c r="AP36" s="427"/>
      <c r="AQ36" s="427"/>
      <c r="AR36" s="427"/>
      <c r="AS36" s="427"/>
      <c r="AT36" s="428"/>
      <c r="AU36" s="1"/>
      <c r="AV36" s="1"/>
      <c r="AW36" s="1"/>
      <c r="AX36" s="1"/>
      <c r="AY36" s="1"/>
      <c r="AZ36" s="1"/>
      <c r="BA36" s="1"/>
      <c r="BB36" s="1"/>
      <c r="BC36" s="1"/>
      <c r="BD36" s="1"/>
      <c r="BE36" s="1"/>
      <c r="BF36" s="1"/>
      <c r="BG36" s="1"/>
      <c r="BH36" s="1"/>
      <c r="BI36" s="1"/>
    </row>
    <row r="37" spans="1:61" ht="15" customHeight="1" x14ac:dyDescent="0.25">
      <c r="A37" s="1"/>
      <c r="B37" s="420"/>
      <c r="C37" s="259"/>
      <c r="D37" s="260"/>
      <c r="E37" s="271"/>
      <c r="F37" s="259"/>
      <c r="G37" s="259"/>
      <c r="H37" s="259"/>
      <c r="I37" s="259"/>
      <c r="J37" s="63" t="str">
        <f ca="1">IF(AND('Mapa final'!$AG$15="Baja",'Mapa final'!$AI$15="Leve"),CONCATENATE("R2C",'Mapa final'!$W$15),"")</f>
        <v/>
      </c>
      <c r="K37" s="64" t="str">
        <f ca="1">IF(AND('Mapa final'!$AG$16="Baja",'Mapa final'!$AI$16="Leve"),CONCATENATE("R2C",'Mapa final'!$W$16),"")</f>
        <v/>
      </c>
      <c r="L37" s="64" t="e">
        <f>IF(AND('Mapa final'!#REF!="Baja",'Mapa final'!#REF!="Leve"),CONCATENATE("R2C",'Mapa final'!#REF!),"")</f>
        <v>#REF!</v>
      </c>
      <c r="M37" s="64" t="e">
        <f>IF(AND('Mapa final'!#REF!="Baja",'Mapa final'!#REF!="Leve"),CONCATENATE("R2C",'Mapa final'!#REF!),"")</f>
        <v>#REF!</v>
      </c>
      <c r="N37" s="64" t="e">
        <f>IF(AND('Mapa final'!#REF!="Baja",'Mapa final'!#REF!="Leve"),CONCATENATE("R2C",'Mapa final'!#REF!),"")</f>
        <v>#REF!</v>
      </c>
      <c r="O37" s="65" t="e">
        <f>IF(AND('Mapa final'!#REF!="Baja",'Mapa final'!#REF!="Leve"),CONCATENATE("R2C",'Mapa final'!#REF!),"")</f>
        <v>#REF!</v>
      </c>
      <c r="P37" s="54" t="str">
        <f ca="1">IF(AND('Mapa final'!$AG$15="Baja",'Mapa final'!$AI$15="Menor"),CONCATENATE("R2C",'Mapa final'!$W$15),"")</f>
        <v/>
      </c>
      <c r="Q37" s="55" t="str">
        <f ca="1">IF(AND('Mapa final'!$AG$16="Baja",'Mapa final'!$AI$16="Menor"),CONCATENATE("R2C",'Mapa final'!$W$16),"")</f>
        <v/>
      </c>
      <c r="R37" s="55" t="e">
        <f>IF(AND('Mapa final'!#REF!="Baja",'Mapa final'!#REF!="Menor"),CONCATENATE("R2C",'Mapa final'!#REF!),"")</f>
        <v>#REF!</v>
      </c>
      <c r="S37" s="55" t="e">
        <f>IF(AND('Mapa final'!#REF!="Baja",'Mapa final'!#REF!="Menor"),CONCATENATE("R2C",'Mapa final'!#REF!),"")</f>
        <v>#REF!</v>
      </c>
      <c r="T37" s="55" t="e">
        <f>IF(AND('Mapa final'!#REF!="Baja",'Mapa final'!#REF!="Menor"),CONCATENATE("R2C",'Mapa final'!#REF!),"")</f>
        <v>#REF!</v>
      </c>
      <c r="U37" s="56" t="e">
        <f>IF(AND('Mapa final'!#REF!="Baja",'Mapa final'!#REF!="Menor"),CONCATENATE("R2C",'Mapa final'!#REF!),"")</f>
        <v>#REF!</v>
      </c>
      <c r="V37" s="54" t="str">
        <f ca="1">IF(AND('Mapa final'!$AG$15="Baja",'Mapa final'!$AI$15="Moderado"),CONCATENATE("R2C",'Mapa final'!$W$15),"")</f>
        <v>R2C1</v>
      </c>
      <c r="W37" s="55" t="str">
        <f ca="1">IF(AND('Mapa final'!$AG$16="Baja",'Mapa final'!$AI$16="Moderado"),CONCATENATE("R2C",'Mapa final'!$W$16),"")</f>
        <v>R2C2</v>
      </c>
      <c r="X37" s="55" t="e">
        <f>IF(AND('Mapa final'!#REF!="Baja",'Mapa final'!#REF!="Moderado"),CONCATENATE("R2C",'Mapa final'!#REF!),"")</f>
        <v>#REF!</v>
      </c>
      <c r="Y37" s="55" t="e">
        <f>IF(AND('Mapa final'!#REF!="Baja",'Mapa final'!#REF!="Moderado"),CONCATENATE("R2C",'Mapa final'!#REF!),"")</f>
        <v>#REF!</v>
      </c>
      <c r="Z37" s="55" t="e">
        <f>IF(AND('Mapa final'!#REF!="Baja",'Mapa final'!#REF!="Moderado"),CONCATENATE("R2C",'Mapa final'!#REF!),"")</f>
        <v>#REF!</v>
      </c>
      <c r="AA37" s="56" t="e">
        <f>IF(AND('Mapa final'!#REF!="Baja",'Mapa final'!#REF!="Moderado"),CONCATENATE("R2C",'Mapa final'!#REF!),"")</f>
        <v>#REF!</v>
      </c>
      <c r="AB37" s="39" t="str">
        <f ca="1">IF(AND('Mapa final'!$AG$15="Baja",'Mapa final'!$AI$15="Mayor"),CONCATENATE("R2C",'Mapa final'!$W$15),"")</f>
        <v/>
      </c>
      <c r="AC37" s="40" t="str">
        <f ca="1">IF(AND('Mapa final'!$AG$16="Baja",'Mapa final'!$AI$16="Mayor"),CONCATENATE("R2C",'Mapa final'!$W$16),"")</f>
        <v/>
      </c>
      <c r="AD37" s="40" t="e">
        <f>IF(AND('Mapa final'!#REF!="Baja",'Mapa final'!#REF!="Mayor"),CONCATENATE("R2C",'Mapa final'!#REF!),"")</f>
        <v>#REF!</v>
      </c>
      <c r="AE37" s="40" t="e">
        <f>IF(AND('Mapa final'!#REF!="Baja",'Mapa final'!#REF!="Mayor"),CONCATENATE("R2C",'Mapa final'!#REF!),"")</f>
        <v>#REF!</v>
      </c>
      <c r="AF37" s="40" t="e">
        <f>IF(AND('Mapa final'!#REF!="Baja",'Mapa final'!#REF!="Mayor"),CONCATENATE("R2C",'Mapa final'!#REF!),"")</f>
        <v>#REF!</v>
      </c>
      <c r="AG37" s="41" t="e">
        <f>IF(AND('Mapa final'!#REF!="Baja",'Mapa final'!#REF!="Mayor"),CONCATENATE("R2C",'Mapa final'!#REF!),"")</f>
        <v>#REF!</v>
      </c>
      <c r="AH37" s="42" t="str">
        <f ca="1">IF(AND('Mapa final'!$AG$15="Baja",'Mapa final'!$AI$15="Catastrófico"),CONCATENATE("R2C",'Mapa final'!$W$15),"")</f>
        <v/>
      </c>
      <c r="AI37" s="43" t="str">
        <f ca="1">IF(AND('Mapa final'!$AG$16="Baja",'Mapa final'!$AI$16="Catastrófico"),CONCATENATE("R2C",'Mapa final'!$W$16),"")</f>
        <v/>
      </c>
      <c r="AJ37" s="43" t="e">
        <f>IF(AND('Mapa final'!#REF!="Baja",'Mapa final'!#REF!="Catastrófico"),CONCATENATE("R2C",'Mapa final'!#REF!),"")</f>
        <v>#REF!</v>
      </c>
      <c r="AK37" s="43" t="e">
        <f>IF(AND('Mapa final'!#REF!="Baja",'Mapa final'!#REF!="Catastrófico"),CONCATENATE("R2C",'Mapa final'!#REF!),"")</f>
        <v>#REF!</v>
      </c>
      <c r="AL37" s="43" t="e">
        <f>IF(AND('Mapa final'!#REF!="Baja",'Mapa final'!#REF!="Catastrófico"),CONCATENATE("R2C",'Mapa final'!#REF!),"")</f>
        <v>#REF!</v>
      </c>
      <c r="AM37" s="44" t="e">
        <f>IF(AND('Mapa final'!#REF!="Baja",'Mapa final'!#REF!="Catastrófico"),CONCATENATE("R2C",'Mapa final'!#REF!),"")</f>
        <v>#REF!</v>
      </c>
      <c r="AN37" s="1"/>
      <c r="AO37" s="429"/>
      <c r="AP37" s="259"/>
      <c r="AQ37" s="259"/>
      <c r="AR37" s="259"/>
      <c r="AS37" s="259"/>
      <c r="AT37" s="430"/>
      <c r="AU37" s="1"/>
      <c r="AV37" s="1"/>
      <c r="AW37" s="1"/>
      <c r="AX37" s="1"/>
      <c r="AY37" s="1"/>
      <c r="AZ37" s="1"/>
      <c r="BA37" s="1"/>
      <c r="BB37" s="1"/>
      <c r="BC37" s="1"/>
      <c r="BD37" s="1"/>
      <c r="BE37" s="1"/>
      <c r="BF37" s="1"/>
      <c r="BG37" s="1"/>
      <c r="BH37" s="1"/>
      <c r="BI37" s="1"/>
    </row>
    <row r="38" spans="1:61" ht="15" customHeight="1" x14ac:dyDescent="0.25">
      <c r="A38" s="1"/>
      <c r="B38" s="420"/>
      <c r="C38" s="259"/>
      <c r="D38" s="260"/>
      <c r="E38" s="271"/>
      <c r="F38" s="259"/>
      <c r="G38" s="259"/>
      <c r="H38" s="259"/>
      <c r="I38" s="259"/>
      <c r="J38" s="63" t="str">
        <f ca="1">IF(AND('Mapa final'!$AG$17="Baja",'Mapa final'!$AI$17="Leve"),CONCATENATE("R3C",'Mapa final'!$W$17),"")</f>
        <v/>
      </c>
      <c r="K38" s="64" t="str">
        <f ca="1">IF(AND('Mapa final'!$AG$18="Baja",'Mapa final'!$AI$18="Leve"),CONCATENATE("R3C",'Mapa final'!$W$18),"")</f>
        <v/>
      </c>
      <c r="L38" s="64" t="str">
        <f ca="1">IF(AND('Mapa final'!$AG$19="Baja",'Mapa final'!$AI$19="Leve"),CONCATENATE("R3C",'Mapa final'!$W$19),"")</f>
        <v/>
      </c>
      <c r="M38" s="64" t="e">
        <f>IF(AND('Mapa final'!#REF!="Baja",'Mapa final'!#REF!="Leve"),CONCATENATE("R3C",'Mapa final'!#REF!),"")</f>
        <v>#REF!</v>
      </c>
      <c r="N38" s="64" t="e">
        <f>IF(AND('Mapa final'!#REF!="Baja",'Mapa final'!#REF!="Leve"),CONCATENATE("R3C",'Mapa final'!#REF!),"")</f>
        <v>#REF!</v>
      </c>
      <c r="O38" s="65" t="e">
        <f>IF(AND('Mapa final'!#REF!="Baja",'Mapa final'!#REF!="Leve"),CONCATENATE("R3C",'Mapa final'!#REF!),"")</f>
        <v>#REF!</v>
      </c>
      <c r="P38" s="54" t="str">
        <f ca="1">IF(AND('Mapa final'!$AG$17="Baja",'Mapa final'!$AI$17="Menor"),CONCATENATE("R3C",'Mapa final'!$W$17),"")</f>
        <v/>
      </c>
      <c r="Q38" s="55" t="str">
        <f ca="1">IF(AND('Mapa final'!$AG$18="Baja",'Mapa final'!$AI$18="Menor"),CONCATENATE("R3C",'Mapa final'!$W$18),"")</f>
        <v/>
      </c>
      <c r="R38" s="55" t="str">
        <f ca="1">IF(AND('Mapa final'!$AG$19="Baja",'Mapa final'!$AI$19="Menor"),CONCATENATE("R3C",'Mapa final'!$W$19),"")</f>
        <v/>
      </c>
      <c r="S38" s="55" t="e">
        <f>IF(AND('Mapa final'!#REF!="Baja",'Mapa final'!#REF!="Menor"),CONCATENATE("R3C",'Mapa final'!#REF!),"")</f>
        <v>#REF!</v>
      </c>
      <c r="T38" s="55" t="e">
        <f>IF(AND('Mapa final'!#REF!="Baja",'Mapa final'!#REF!="Menor"),CONCATENATE("R3C",'Mapa final'!#REF!),"")</f>
        <v>#REF!</v>
      </c>
      <c r="U38" s="56" t="e">
        <f>IF(AND('Mapa final'!#REF!="Baja",'Mapa final'!#REF!="Menor"),CONCATENATE("R3C",'Mapa final'!#REF!),"")</f>
        <v>#REF!</v>
      </c>
      <c r="V38" s="54" t="str">
        <f ca="1">IF(AND('Mapa final'!$AG$17="Baja",'Mapa final'!$AI$17="Moderado"),CONCATENATE("R3C",'Mapa final'!$W$17),"")</f>
        <v/>
      </c>
      <c r="W38" s="55" t="str">
        <f ca="1">IF(AND('Mapa final'!$AG$18="Baja",'Mapa final'!$AI$18="Moderado"),CONCATENATE("R3C",'Mapa final'!$W$18),"")</f>
        <v/>
      </c>
      <c r="X38" s="55" t="str">
        <f ca="1">IF(AND('Mapa final'!$AG$19="Baja",'Mapa final'!$AI$19="Moderado"),CONCATENATE("R3C",'Mapa final'!$W$19),"")</f>
        <v/>
      </c>
      <c r="Y38" s="55" t="e">
        <f>IF(AND('Mapa final'!#REF!="Baja",'Mapa final'!#REF!="Moderado"),CONCATENATE("R3C",'Mapa final'!#REF!),"")</f>
        <v>#REF!</v>
      </c>
      <c r="Z38" s="55" t="e">
        <f>IF(AND('Mapa final'!#REF!="Baja",'Mapa final'!#REF!="Moderado"),CONCATENATE("R3C",'Mapa final'!#REF!),"")</f>
        <v>#REF!</v>
      </c>
      <c r="AA38" s="56" t="e">
        <f>IF(AND('Mapa final'!#REF!="Baja",'Mapa final'!#REF!="Moderado"),CONCATENATE("R3C",'Mapa final'!#REF!),"")</f>
        <v>#REF!</v>
      </c>
      <c r="AB38" s="39" t="str">
        <f ca="1">IF(AND('Mapa final'!$AG$17="Baja",'Mapa final'!$AI$17="Mayor"),CONCATENATE("R3C",'Mapa final'!$W$17),"")</f>
        <v/>
      </c>
      <c r="AC38" s="40" t="str">
        <f ca="1">IF(AND('Mapa final'!$AG$18="Baja",'Mapa final'!$AI$18="Mayor"),CONCATENATE("R3C",'Mapa final'!$W$18),"")</f>
        <v/>
      </c>
      <c r="AD38" s="40" t="str">
        <f ca="1">IF(AND('Mapa final'!$AG$19="Baja",'Mapa final'!$AI$19="Mayor"),CONCATENATE("R3C",'Mapa final'!$W$19),"")</f>
        <v/>
      </c>
      <c r="AE38" s="40" t="e">
        <f>IF(AND('Mapa final'!#REF!="Baja",'Mapa final'!#REF!="Mayor"),CONCATENATE("R3C",'Mapa final'!#REF!),"")</f>
        <v>#REF!</v>
      </c>
      <c r="AF38" s="40" t="e">
        <f>IF(AND('Mapa final'!#REF!="Baja",'Mapa final'!#REF!="Mayor"),CONCATENATE("R3C",'Mapa final'!#REF!),"")</f>
        <v>#REF!</v>
      </c>
      <c r="AG38" s="41" t="e">
        <f>IF(AND('Mapa final'!#REF!="Baja",'Mapa final'!#REF!="Mayor"),CONCATENATE("R3C",'Mapa final'!#REF!),"")</f>
        <v>#REF!</v>
      </c>
      <c r="AH38" s="42" t="str">
        <f ca="1">IF(AND('Mapa final'!$AG$17="Baja",'Mapa final'!$AI$17="Catastrófico"),CONCATENATE("R3C",'Mapa final'!$W$17),"")</f>
        <v/>
      </c>
      <c r="AI38" s="43" t="str">
        <f ca="1">IF(AND('Mapa final'!$AG$18="Baja",'Mapa final'!$AI$18="Catastrófico"),CONCATENATE("R3C",'Mapa final'!$W$18),"")</f>
        <v/>
      </c>
      <c r="AJ38" s="43" t="str">
        <f ca="1">IF(AND('Mapa final'!$AG$19="Baja",'Mapa final'!$AI$19="Catastrófico"),CONCATENATE("R3C",'Mapa final'!$W$19),"")</f>
        <v/>
      </c>
      <c r="AK38" s="43" t="e">
        <f>IF(AND('Mapa final'!#REF!="Baja",'Mapa final'!#REF!="Catastrófico"),CONCATENATE("R3C",'Mapa final'!#REF!),"")</f>
        <v>#REF!</v>
      </c>
      <c r="AL38" s="43" t="e">
        <f>IF(AND('Mapa final'!#REF!="Baja",'Mapa final'!#REF!="Catastrófico"),CONCATENATE("R3C",'Mapa final'!#REF!),"")</f>
        <v>#REF!</v>
      </c>
      <c r="AM38" s="44" t="e">
        <f>IF(AND('Mapa final'!#REF!="Baja",'Mapa final'!#REF!="Catastrófico"),CONCATENATE("R3C",'Mapa final'!#REF!),"")</f>
        <v>#REF!</v>
      </c>
      <c r="AN38" s="1"/>
      <c r="AO38" s="429"/>
      <c r="AP38" s="259"/>
      <c r="AQ38" s="259"/>
      <c r="AR38" s="259"/>
      <c r="AS38" s="259"/>
      <c r="AT38" s="430"/>
      <c r="AU38" s="1"/>
      <c r="AV38" s="1"/>
      <c r="AW38" s="1"/>
      <c r="AX38" s="1"/>
      <c r="AY38" s="1"/>
      <c r="AZ38" s="1"/>
      <c r="BA38" s="1"/>
      <c r="BB38" s="1"/>
      <c r="BC38" s="1"/>
      <c r="BD38" s="1"/>
      <c r="BE38" s="1"/>
      <c r="BF38" s="1"/>
      <c r="BG38" s="1"/>
      <c r="BH38" s="1"/>
      <c r="BI38" s="1"/>
    </row>
    <row r="39" spans="1:61" ht="15" customHeight="1" x14ac:dyDescent="0.25">
      <c r="A39" s="1"/>
      <c r="B39" s="420"/>
      <c r="C39" s="259"/>
      <c r="D39" s="260"/>
      <c r="E39" s="271"/>
      <c r="F39" s="259"/>
      <c r="G39" s="259"/>
      <c r="H39" s="259"/>
      <c r="I39" s="259"/>
      <c r="J39" s="63" t="str">
        <f ca="1">IF(AND('Mapa final'!$AG$20="Baja",'Mapa final'!$AI$20="Leve"),CONCATENATE("R4C",'Mapa final'!$W$20),"")</f>
        <v/>
      </c>
      <c r="K39" s="64" t="str">
        <f ca="1">IF(AND('Mapa final'!$AG$21="Baja",'Mapa final'!$AI$21="Leve"),CONCATENATE("R4C",'Mapa final'!$W$21),"")</f>
        <v/>
      </c>
      <c r="L39" s="64" t="e">
        <f>IF(AND('Mapa final'!#REF!="Baja",'Mapa final'!#REF!="Leve"),CONCATENATE("R4C",'Mapa final'!#REF!),"")</f>
        <v>#REF!</v>
      </c>
      <c r="M39" s="64" t="e">
        <f>IF(AND('Mapa final'!#REF!="Baja",'Mapa final'!#REF!="Leve"),CONCATENATE("R4C",'Mapa final'!#REF!),"")</f>
        <v>#REF!</v>
      </c>
      <c r="N39" s="64" t="e">
        <f>IF(AND('Mapa final'!#REF!="Baja",'Mapa final'!#REF!="Leve"),CONCATENATE("R4C",'Mapa final'!#REF!),"")</f>
        <v>#REF!</v>
      </c>
      <c r="O39" s="65" t="e">
        <f>IF(AND('Mapa final'!#REF!="Baja",'Mapa final'!#REF!="Leve"),CONCATENATE("R4C",'Mapa final'!#REF!),"")</f>
        <v>#REF!</v>
      </c>
      <c r="P39" s="54" t="str">
        <f ca="1">IF(AND('Mapa final'!$AG$20="Baja",'Mapa final'!$AI$20="Menor"),CONCATENATE("R4C",'Mapa final'!$W$20),"")</f>
        <v/>
      </c>
      <c r="Q39" s="55" t="str">
        <f ca="1">IF(AND('Mapa final'!$AG$21="Baja",'Mapa final'!$AI$21="Menor"),CONCATENATE("R4C",'Mapa final'!$W$21),"")</f>
        <v/>
      </c>
      <c r="R39" s="55" t="e">
        <f>IF(AND('Mapa final'!#REF!="Baja",'Mapa final'!#REF!="Menor"),CONCATENATE("R4C",'Mapa final'!#REF!),"")</f>
        <v>#REF!</v>
      </c>
      <c r="S39" s="55" t="e">
        <f>IF(AND('Mapa final'!#REF!="Baja",'Mapa final'!#REF!="Menor"),CONCATENATE("R4C",'Mapa final'!#REF!),"")</f>
        <v>#REF!</v>
      </c>
      <c r="T39" s="55" t="e">
        <f>IF(AND('Mapa final'!#REF!="Baja",'Mapa final'!#REF!="Menor"),CONCATENATE("R4C",'Mapa final'!#REF!),"")</f>
        <v>#REF!</v>
      </c>
      <c r="U39" s="56" t="e">
        <f>IF(AND('Mapa final'!#REF!="Baja",'Mapa final'!#REF!="Menor"),CONCATENATE("R4C",'Mapa final'!#REF!),"")</f>
        <v>#REF!</v>
      </c>
      <c r="V39" s="54" t="str">
        <f ca="1">IF(AND('Mapa final'!$AG$20="Baja",'Mapa final'!$AI$20="Moderado"),CONCATENATE("R4C",'Mapa final'!$W$20),"")</f>
        <v>R4C1</v>
      </c>
      <c r="W39" s="55" t="str">
        <f ca="1">IF(AND('Mapa final'!$AG$21="Baja",'Mapa final'!$AI$21="Moderado"),CONCATENATE("R4C",'Mapa final'!$W$21),"")</f>
        <v/>
      </c>
      <c r="X39" s="55" t="e">
        <f>IF(AND('Mapa final'!#REF!="Baja",'Mapa final'!#REF!="Moderado"),CONCATENATE("R4C",'Mapa final'!#REF!),"")</f>
        <v>#REF!</v>
      </c>
      <c r="Y39" s="55" t="e">
        <f>IF(AND('Mapa final'!#REF!="Baja",'Mapa final'!#REF!="Moderado"),CONCATENATE("R4C",'Mapa final'!#REF!),"")</f>
        <v>#REF!</v>
      </c>
      <c r="Z39" s="55" t="e">
        <f>IF(AND('Mapa final'!#REF!="Baja",'Mapa final'!#REF!="Moderado"),CONCATENATE("R4C",'Mapa final'!#REF!),"")</f>
        <v>#REF!</v>
      </c>
      <c r="AA39" s="56" t="e">
        <f>IF(AND('Mapa final'!#REF!="Baja",'Mapa final'!#REF!="Moderado"),CONCATENATE("R4C",'Mapa final'!#REF!),"")</f>
        <v>#REF!</v>
      </c>
      <c r="AB39" s="39" t="str">
        <f ca="1">IF(AND('Mapa final'!$AG$20="Baja",'Mapa final'!$AI$20="Mayor"),CONCATENATE("R4C",'Mapa final'!$W$20),"")</f>
        <v/>
      </c>
      <c r="AC39" s="40" t="str">
        <f ca="1">IF(AND('Mapa final'!$AG$21="Baja",'Mapa final'!$AI$21="Mayor"),CONCATENATE("R4C",'Mapa final'!$W$21),"")</f>
        <v/>
      </c>
      <c r="AD39" s="40" t="e">
        <f>IF(AND('Mapa final'!#REF!="Baja",'Mapa final'!#REF!="Mayor"),CONCATENATE("R4C",'Mapa final'!#REF!),"")</f>
        <v>#REF!</v>
      </c>
      <c r="AE39" s="40" t="e">
        <f>IF(AND('Mapa final'!#REF!="Baja",'Mapa final'!#REF!="Mayor"),CONCATENATE("R4C",'Mapa final'!#REF!),"")</f>
        <v>#REF!</v>
      </c>
      <c r="AF39" s="40" t="e">
        <f>IF(AND('Mapa final'!#REF!="Baja",'Mapa final'!#REF!="Mayor"),CONCATENATE("R4C",'Mapa final'!#REF!),"")</f>
        <v>#REF!</v>
      </c>
      <c r="AG39" s="41" t="e">
        <f>IF(AND('Mapa final'!#REF!="Baja",'Mapa final'!#REF!="Mayor"),CONCATENATE("R4C",'Mapa final'!#REF!),"")</f>
        <v>#REF!</v>
      </c>
      <c r="AH39" s="42" t="str">
        <f ca="1">IF(AND('Mapa final'!$AG$20="Baja",'Mapa final'!$AI$20="Catastrófico"),CONCATENATE("R4C",'Mapa final'!$W$20),"")</f>
        <v/>
      </c>
      <c r="AI39" s="43" t="str">
        <f ca="1">IF(AND('Mapa final'!$AG$21="Baja",'Mapa final'!$AI$21="Catastrófico"),CONCATENATE("R4C",'Mapa final'!$W$21),"")</f>
        <v/>
      </c>
      <c r="AJ39" s="43" t="e">
        <f>IF(AND('Mapa final'!#REF!="Baja",'Mapa final'!#REF!="Catastrófico"),CONCATENATE("R4C",'Mapa final'!#REF!),"")</f>
        <v>#REF!</v>
      </c>
      <c r="AK39" s="43" t="e">
        <f>IF(AND('Mapa final'!#REF!="Baja",'Mapa final'!#REF!="Catastrófico"),CONCATENATE("R4C",'Mapa final'!#REF!),"")</f>
        <v>#REF!</v>
      </c>
      <c r="AL39" s="43" t="e">
        <f>IF(AND('Mapa final'!#REF!="Baja",'Mapa final'!#REF!="Catastrófico"),CONCATENATE("R4C",'Mapa final'!#REF!),"")</f>
        <v>#REF!</v>
      </c>
      <c r="AM39" s="44" t="e">
        <f>IF(AND('Mapa final'!#REF!="Baja",'Mapa final'!#REF!="Catastrófico"),CONCATENATE("R4C",'Mapa final'!#REF!),"")</f>
        <v>#REF!</v>
      </c>
      <c r="AN39" s="1"/>
      <c r="AO39" s="429"/>
      <c r="AP39" s="259"/>
      <c r="AQ39" s="259"/>
      <c r="AR39" s="259"/>
      <c r="AS39" s="259"/>
      <c r="AT39" s="430"/>
      <c r="AU39" s="1"/>
      <c r="AV39" s="1"/>
      <c r="AW39" s="1"/>
      <c r="AX39" s="1"/>
      <c r="AY39" s="1"/>
      <c r="AZ39" s="1"/>
      <c r="BA39" s="1"/>
      <c r="BB39" s="1"/>
      <c r="BC39" s="1"/>
      <c r="BD39" s="1"/>
      <c r="BE39" s="1"/>
      <c r="BF39" s="1"/>
      <c r="BG39" s="1"/>
      <c r="BH39" s="1"/>
      <c r="BI39" s="1"/>
    </row>
    <row r="40" spans="1:61" ht="15" customHeight="1" x14ac:dyDescent="0.25">
      <c r="A40" s="1"/>
      <c r="B40" s="420"/>
      <c r="C40" s="259"/>
      <c r="D40" s="260"/>
      <c r="E40" s="271"/>
      <c r="F40" s="259"/>
      <c r="G40" s="259"/>
      <c r="H40" s="259"/>
      <c r="I40" s="259"/>
      <c r="J40" s="63" t="str">
        <f ca="1">IF(AND('Mapa final'!$AG$22="Baja",'Mapa final'!$AI$22="Leve"),CONCATENATE("R5C",'Mapa final'!$W$22),"")</f>
        <v/>
      </c>
      <c r="K40" s="64" t="str">
        <f ca="1">IF(AND('Mapa final'!$AG$23="Baja",'Mapa final'!$AI$23="Leve"),CONCATENATE("R5C",'Mapa final'!$W$23),"")</f>
        <v/>
      </c>
      <c r="L40" s="64" t="str">
        <f ca="1">IF(AND('Mapa final'!$AG$24="Baja",'Mapa final'!$AI$24="Leve"),CONCATENATE("R5C",'Mapa final'!$W$24),"")</f>
        <v/>
      </c>
      <c r="M40" s="64" t="e">
        <f>IF(AND('Mapa final'!#REF!="Baja",'Mapa final'!#REF!="Leve"),CONCATENATE("R5C",'Mapa final'!#REF!),"")</f>
        <v>#REF!</v>
      </c>
      <c r="N40" s="64" t="e">
        <f>IF(AND('Mapa final'!#REF!="Baja",'Mapa final'!#REF!="Leve"),CONCATENATE("R5C",'Mapa final'!#REF!),"")</f>
        <v>#REF!</v>
      </c>
      <c r="O40" s="65" t="e">
        <f>IF(AND('Mapa final'!#REF!="Baja",'Mapa final'!#REF!="Leve"),CONCATENATE("R5C",'Mapa final'!#REF!),"")</f>
        <v>#REF!</v>
      </c>
      <c r="P40" s="54" t="str">
        <f ca="1">IF(AND('Mapa final'!$AG$22="Baja",'Mapa final'!$AI$22="Menor"),CONCATENATE("R5C",'Mapa final'!$W$22),"")</f>
        <v/>
      </c>
      <c r="Q40" s="55" t="str">
        <f ca="1">IF(AND('Mapa final'!$AG$23="Baja",'Mapa final'!$AI$23="Menor"),CONCATENATE("R5C",'Mapa final'!$W$23),"")</f>
        <v/>
      </c>
      <c r="R40" s="55" t="str">
        <f ca="1">IF(AND('Mapa final'!$AG$24="Baja",'Mapa final'!$AI$24="Menor"),CONCATENATE("R5C",'Mapa final'!$W$24),"")</f>
        <v/>
      </c>
      <c r="S40" s="55" t="e">
        <f>IF(AND('Mapa final'!#REF!="Baja",'Mapa final'!#REF!="Menor"),CONCATENATE("R5C",'Mapa final'!#REF!),"")</f>
        <v>#REF!</v>
      </c>
      <c r="T40" s="55" t="e">
        <f>IF(AND('Mapa final'!#REF!="Baja",'Mapa final'!#REF!="Menor"),CONCATENATE("R5C",'Mapa final'!#REF!),"")</f>
        <v>#REF!</v>
      </c>
      <c r="U40" s="56" t="e">
        <f>IF(AND('Mapa final'!#REF!="Baja",'Mapa final'!#REF!="Menor"),CONCATENATE("R5C",'Mapa final'!#REF!),"")</f>
        <v>#REF!</v>
      </c>
      <c r="V40" s="54" t="str">
        <f ca="1">IF(AND('Mapa final'!$AG$22="Baja",'Mapa final'!$AI$22="Moderado"),CONCATENATE("R5C",'Mapa final'!$W$22),"")</f>
        <v/>
      </c>
      <c r="W40" s="55" t="str">
        <f ca="1">IF(AND('Mapa final'!$AG$23="Baja",'Mapa final'!$AI$23="Moderado"),CONCATENATE("R5C",'Mapa final'!$W$23),"")</f>
        <v/>
      </c>
      <c r="X40" s="55" t="str">
        <f ca="1">IF(AND('Mapa final'!$AG$24="Baja",'Mapa final'!$AI$24="Moderado"),CONCATENATE("R5C",'Mapa final'!$W$24),"")</f>
        <v/>
      </c>
      <c r="Y40" s="55" t="e">
        <f>IF(AND('Mapa final'!#REF!="Baja",'Mapa final'!#REF!="Moderado"),CONCATENATE("R5C",'Mapa final'!#REF!),"")</f>
        <v>#REF!</v>
      </c>
      <c r="Z40" s="55" t="e">
        <f>IF(AND('Mapa final'!#REF!="Baja",'Mapa final'!#REF!="Moderado"),CONCATENATE("R5C",'Mapa final'!#REF!),"")</f>
        <v>#REF!</v>
      </c>
      <c r="AA40" s="56" t="e">
        <f>IF(AND('Mapa final'!#REF!="Baja",'Mapa final'!#REF!="Moderado"),CONCATENATE("R5C",'Mapa final'!#REF!),"")</f>
        <v>#REF!</v>
      </c>
      <c r="AB40" s="39" t="str">
        <f ca="1">IF(AND('Mapa final'!$AG$22="Baja",'Mapa final'!$AI$22="Mayor"),CONCATENATE("R5C",'Mapa final'!$W$22),"")</f>
        <v/>
      </c>
      <c r="AC40" s="40" t="str">
        <f ca="1">IF(AND('Mapa final'!$AG$23="Baja",'Mapa final'!$AI$23="Mayor"),CONCATENATE("R5C",'Mapa final'!$W$23),"")</f>
        <v/>
      </c>
      <c r="AD40" s="40" t="str">
        <f ca="1">IF(AND('Mapa final'!$AG$24="Baja",'Mapa final'!$AI$24="Mayor"),CONCATENATE("R5C",'Mapa final'!$W$24),"")</f>
        <v/>
      </c>
      <c r="AE40" s="40" t="e">
        <f>IF(AND('Mapa final'!#REF!="Baja",'Mapa final'!#REF!="Mayor"),CONCATENATE("R5C",'Mapa final'!#REF!),"")</f>
        <v>#REF!</v>
      </c>
      <c r="AF40" s="40" t="e">
        <f>IF(AND('Mapa final'!#REF!="Baja",'Mapa final'!#REF!="Mayor"),CONCATENATE("R5C",'Mapa final'!#REF!),"")</f>
        <v>#REF!</v>
      </c>
      <c r="AG40" s="41" t="e">
        <f>IF(AND('Mapa final'!#REF!="Baja",'Mapa final'!#REF!="Mayor"),CONCATENATE("R5C",'Mapa final'!#REF!),"")</f>
        <v>#REF!</v>
      </c>
      <c r="AH40" s="42" t="str">
        <f ca="1">IF(AND('Mapa final'!$AG$22="Baja",'Mapa final'!$AI$22="Catastrófico"),CONCATENATE("R5C",'Mapa final'!$W$22),"")</f>
        <v/>
      </c>
      <c r="AI40" s="43" t="str">
        <f ca="1">IF(AND('Mapa final'!$AG$23="Baja",'Mapa final'!$AI$23="Catastrófico"),CONCATENATE("R5C",'Mapa final'!$W$23),"")</f>
        <v/>
      </c>
      <c r="AJ40" s="43" t="str">
        <f ca="1">IF(AND('Mapa final'!$AG$24="Baja",'Mapa final'!$AI$24="Catastrófico"),CONCATENATE("R5C",'Mapa final'!$W$24),"")</f>
        <v/>
      </c>
      <c r="AK40" s="43" t="e">
        <f>IF(AND('Mapa final'!#REF!="Baja",'Mapa final'!#REF!="Catastrófico"),CONCATENATE("R5C",'Mapa final'!#REF!),"")</f>
        <v>#REF!</v>
      </c>
      <c r="AL40" s="43" t="e">
        <f>IF(AND('Mapa final'!#REF!="Baja",'Mapa final'!#REF!="Catastrófico"),CONCATENATE("R5C",'Mapa final'!#REF!),"")</f>
        <v>#REF!</v>
      </c>
      <c r="AM40" s="44" t="e">
        <f>IF(AND('Mapa final'!#REF!="Baja",'Mapa final'!#REF!="Catastrófico"),CONCATENATE("R5C",'Mapa final'!#REF!),"")</f>
        <v>#REF!</v>
      </c>
      <c r="AN40" s="1"/>
      <c r="AO40" s="429"/>
      <c r="AP40" s="259"/>
      <c r="AQ40" s="259"/>
      <c r="AR40" s="259"/>
      <c r="AS40" s="259"/>
      <c r="AT40" s="430"/>
      <c r="AU40" s="1"/>
      <c r="AV40" s="1"/>
      <c r="AW40" s="1"/>
      <c r="AX40" s="1"/>
      <c r="AY40" s="1"/>
      <c r="AZ40" s="1"/>
      <c r="BA40" s="1"/>
      <c r="BB40" s="1"/>
      <c r="BC40" s="1"/>
      <c r="BD40" s="1"/>
      <c r="BE40" s="1"/>
      <c r="BF40" s="1"/>
      <c r="BG40" s="1"/>
      <c r="BH40" s="1"/>
      <c r="BI40" s="1"/>
    </row>
    <row r="41" spans="1:61" ht="15" customHeight="1" x14ac:dyDescent="0.25">
      <c r="A41" s="1"/>
      <c r="B41" s="420"/>
      <c r="C41" s="259"/>
      <c r="D41" s="260"/>
      <c r="E41" s="271"/>
      <c r="F41" s="259"/>
      <c r="G41" s="259"/>
      <c r="H41" s="259"/>
      <c r="I41" s="259"/>
      <c r="J41" s="63" t="str">
        <f ca="1">IF(AND('Mapa final'!$AG$25="Baja",'Mapa final'!$AI$25="Leve"),CONCATENATE("R6C",'Mapa final'!$W$25),"")</f>
        <v/>
      </c>
      <c r="K41" s="64" t="str">
        <f ca="1">IF(AND('Mapa final'!$AG$26="Baja",'Mapa final'!$AI$26="Leve"),CONCATENATE("R6C",'Mapa final'!$W$26),"")</f>
        <v/>
      </c>
      <c r="L41" s="64" t="e">
        <f>IF(AND('Mapa final'!#REF!="Baja",'Mapa final'!#REF!="Leve"),CONCATENATE("R6C",'Mapa final'!#REF!),"")</f>
        <v>#REF!</v>
      </c>
      <c r="M41" s="64" t="e">
        <f>IF(AND('Mapa final'!#REF!="Baja",'Mapa final'!#REF!="Leve"),CONCATENATE("R6C",'Mapa final'!#REF!),"")</f>
        <v>#REF!</v>
      </c>
      <c r="N41" s="64" t="e">
        <f>IF(AND('Mapa final'!#REF!="Baja",'Mapa final'!#REF!="Leve"),CONCATENATE("R6C",'Mapa final'!#REF!),"")</f>
        <v>#REF!</v>
      </c>
      <c r="O41" s="65" t="e">
        <f>IF(AND('Mapa final'!#REF!="Baja",'Mapa final'!#REF!="Leve"),CONCATENATE("R6C",'Mapa final'!#REF!),"")</f>
        <v>#REF!</v>
      </c>
      <c r="P41" s="54" t="str">
        <f ca="1">IF(AND('Mapa final'!$AG$25="Baja",'Mapa final'!$AI$25="Menor"),CONCATENATE("R6C",'Mapa final'!$W$25),"")</f>
        <v/>
      </c>
      <c r="Q41" s="55" t="str">
        <f ca="1">IF(AND('Mapa final'!$AG$26="Baja",'Mapa final'!$AI$26="Menor"),CONCATENATE("R6C",'Mapa final'!$W$26),"")</f>
        <v/>
      </c>
      <c r="R41" s="55" t="e">
        <f>IF(AND('Mapa final'!#REF!="Baja",'Mapa final'!#REF!="Menor"),CONCATENATE("R6C",'Mapa final'!#REF!),"")</f>
        <v>#REF!</v>
      </c>
      <c r="S41" s="55" t="e">
        <f>IF(AND('Mapa final'!#REF!="Baja",'Mapa final'!#REF!="Menor"),CONCATENATE("R6C",'Mapa final'!#REF!),"")</f>
        <v>#REF!</v>
      </c>
      <c r="T41" s="55" t="e">
        <f>IF(AND('Mapa final'!#REF!="Baja",'Mapa final'!#REF!="Menor"),CONCATENATE("R6C",'Mapa final'!#REF!),"")</f>
        <v>#REF!</v>
      </c>
      <c r="U41" s="56" t="e">
        <f>IF(AND('Mapa final'!#REF!="Baja",'Mapa final'!#REF!="Menor"),CONCATENATE("R6C",'Mapa final'!#REF!),"")</f>
        <v>#REF!</v>
      </c>
      <c r="V41" s="54" t="str">
        <f ca="1">IF(AND('Mapa final'!$AG$25="Baja",'Mapa final'!$AI$25="Moderado"),CONCATENATE("R6C",'Mapa final'!$W$25),"")</f>
        <v>R6C1</v>
      </c>
      <c r="W41" s="55" t="str">
        <f ca="1">IF(AND('Mapa final'!$AG$26="Baja",'Mapa final'!$AI$26="Moderado"),CONCATENATE("R6C",'Mapa final'!$W$26),"")</f>
        <v>R6C2</v>
      </c>
      <c r="X41" s="55" t="e">
        <f>IF(AND('Mapa final'!#REF!="Baja",'Mapa final'!#REF!="Moderado"),CONCATENATE("R6C",'Mapa final'!#REF!),"")</f>
        <v>#REF!</v>
      </c>
      <c r="Y41" s="55" t="e">
        <f>IF(AND('Mapa final'!#REF!="Baja",'Mapa final'!#REF!="Moderado"),CONCATENATE("R6C",'Mapa final'!#REF!),"")</f>
        <v>#REF!</v>
      </c>
      <c r="Z41" s="55" t="e">
        <f>IF(AND('Mapa final'!#REF!="Baja",'Mapa final'!#REF!="Moderado"),CONCATENATE("R6C",'Mapa final'!#REF!),"")</f>
        <v>#REF!</v>
      </c>
      <c r="AA41" s="56" t="e">
        <f>IF(AND('Mapa final'!#REF!="Baja",'Mapa final'!#REF!="Moderado"),CONCATENATE("R6C",'Mapa final'!#REF!),"")</f>
        <v>#REF!</v>
      </c>
      <c r="AB41" s="39" t="str">
        <f ca="1">IF(AND('Mapa final'!$AG$25="Baja",'Mapa final'!$AI$25="Mayor"),CONCATENATE("R6C",'Mapa final'!$W$25),"")</f>
        <v/>
      </c>
      <c r="AC41" s="40" t="str">
        <f ca="1">IF(AND('Mapa final'!$AG$26="Baja",'Mapa final'!$AI$26="Mayor"),CONCATENATE("R6C",'Mapa final'!$W$26),"")</f>
        <v/>
      </c>
      <c r="AD41" s="40" t="e">
        <f>IF(AND('Mapa final'!#REF!="Baja",'Mapa final'!#REF!="Mayor"),CONCATENATE("R6C",'Mapa final'!#REF!),"")</f>
        <v>#REF!</v>
      </c>
      <c r="AE41" s="40" t="e">
        <f>IF(AND('Mapa final'!#REF!="Baja",'Mapa final'!#REF!="Mayor"),CONCATENATE("R6C",'Mapa final'!#REF!),"")</f>
        <v>#REF!</v>
      </c>
      <c r="AF41" s="40" t="e">
        <f>IF(AND('Mapa final'!#REF!="Baja",'Mapa final'!#REF!="Mayor"),CONCATENATE("R6C",'Mapa final'!#REF!),"")</f>
        <v>#REF!</v>
      </c>
      <c r="AG41" s="41" t="e">
        <f>IF(AND('Mapa final'!#REF!="Baja",'Mapa final'!#REF!="Mayor"),CONCATENATE("R6C",'Mapa final'!#REF!),"")</f>
        <v>#REF!</v>
      </c>
      <c r="AH41" s="42" t="str">
        <f ca="1">IF(AND('Mapa final'!$AG$25="Baja",'Mapa final'!$AI$25="Catastrófico"),CONCATENATE("R6C",'Mapa final'!$W$25),"")</f>
        <v/>
      </c>
      <c r="AI41" s="43" t="str">
        <f ca="1">IF(AND('Mapa final'!$AG$26="Baja",'Mapa final'!$AI$26="Catastrófico"),CONCATENATE("R6C",'Mapa final'!$W$26),"")</f>
        <v/>
      </c>
      <c r="AJ41" s="43" t="e">
        <f>IF(AND('Mapa final'!#REF!="Baja",'Mapa final'!#REF!="Catastrófico"),CONCATENATE("R6C",'Mapa final'!#REF!),"")</f>
        <v>#REF!</v>
      </c>
      <c r="AK41" s="43" t="e">
        <f>IF(AND('Mapa final'!#REF!="Baja",'Mapa final'!#REF!="Catastrófico"),CONCATENATE("R6C",'Mapa final'!#REF!),"")</f>
        <v>#REF!</v>
      </c>
      <c r="AL41" s="43" t="e">
        <f>IF(AND('Mapa final'!#REF!="Baja",'Mapa final'!#REF!="Catastrófico"),CONCATENATE("R6C",'Mapa final'!#REF!),"")</f>
        <v>#REF!</v>
      </c>
      <c r="AM41" s="44" t="e">
        <f>IF(AND('Mapa final'!#REF!="Baja",'Mapa final'!#REF!="Catastrófico"),CONCATENATE("R6C",'Mapa final'!#REF!),"")</f>
        <v>#REF!</v>
      </c>
      <c r="AN41" s="1"/>
      <c r="AO41" s="429"/>
      <c r="AP41" s="259"/>
      <c r="AQ41" s="259"/>
      <c r="AR41" s="259"/>
      <c r="AS41" s="259"/>
      <c r="AT41" s="430"/>
      <c r="AU41" s="1"/>
      <c r="AV41" s="1"/>
      <c r="AW41" s="1"/>
      <c r="AX41" s="1"/>
      <c r="AY41" s="1"/>
      <c r="AZ41" s="1"/>
      <c r="BA41" s="1"/>
      <c r="BB41" s="1"/>
      <c r="BC41" s="1"/>
      <c r="BD41" s="1"/>
      <c r="BE41" s="1"/>
      <c r="BF41" s="1"/>
      <c r="BG41" s="1"/>
      <c r="BH41" s="1"/>
      <c r="BI41" s="1"/>
    </row>
    <row r="42" spans="1:61" ht="15" customHeight="1" x14ac:dyDescent="0.25">
      <c r="A42" s="1"/>
      <c r="B42" s="420"/>
      <c r="C42" s="259"/>
      <c r="D42" s="260"/>
      <c r="E42" s="271"/>
      <c r="F42" s="259"/>
      <c r="G42" s="259"/>
      <c r="H42" s="259"/>
      <c r="I42" s="259"/>
      <c r="J42" s="63" t="str">
        <f ca="1">IF(AND('Mapa final'!$AG$27="Baja",'Mapa final'!$AI$27="Leve"),CONCATENATE("R7C",'Mapa final'!$W$27),"")</f>
        <v/>
      </c>
      <c r="K42" s="64" t="str">
        <f ca="1">IF(AND('Mapa final'!$AG$28="Baja",'Mapa final'!$AI$28="Leve"),CONCATENATE("R7C",'Mapa final'!$W$28),"")</f>
        <v/>
      </c>
      <c r="L42" s="64" t="e">
        <f>IF(AND('Mapa final'!#REF!="Baja",'Mapa final'!#REF!="Leve"),CONCATENATE("R7C",'Mapa final'!#REF!),"")</f>
        <v>#REF!</v>
      </c>
      <c r="M42" s="64" t="e">
        <f>IF(AND('Mapa final'!#REF!="Baja",'Mapa final'!#REF!="Leve"),CONCATENATE("R7C",'Mapa final'!#REF!),"")</f>
        <v>#REF!</v>
      </c>
      <c r="N42" s="64" t="e">
        <f>IF(AND('Mapa final'!#REF!="Baja",'Mapa final'!#REF!="Leve"),CONCATENATE("R7C",'Mapa final'!#REF!),"")</f>
        <v>#REF!</v>
      </c>
      <c r="O42" s="65" t="e">
        <f>IF(AND('Mapa final'!#REF!="Baja",'Mapa final'!#REF!="Leve"),CONCATENATE("R7C",'Mapa final'!#REF!),"")</f>
        <v>#REF!</v>
      </c>
      <c r="P42" s="54" t="str">
        <f ca="1">IF(AND('Mapa final'!$AG$27="Baja",'Mapa final'!$AI$27="Menor"),CONCATENATE("R7C",'Mapa final'!$W$27),"")</f>
        <v/>
      </c>
      <c r="Q42" s="55" t="str">
        <f ca="1">IF(AND('Mapa final'!$AG$28="Baja",'Mapa final'!$AI$28="Menor"),CONCATENATE("R7C",'Mapa final'!$W$28),"")</f>
        <v/>
      </c>
      <c r="R42" s="55" t="e">
        <f>IF(AND('Mapa final'!#REF!="Baja",'Mapa final'!#REF!="Menor"),CONCATENATE("R7C",'Mapa final'!#REF!),"")</f>
        <v>#REF!</v>
      </c>
      <c r="S42" s="55" t="e">
        <f>IF(AND('Mapa final'!#REF!="Baja",'Mapa final'!#REF!="Menor"),CONCATENATE("R7C",'Mapa final'!#REF!),"")</f>
        <v>#REF!</v>
      </c>
      <c r="T42" s="55" t="e">
        <f>IF(AND('Mapa final'!#REF!="Baja",'Mapa final'!#REF!="Menor"),CONCATENATE("R7C",'Mapa final'!#REF!),"")</f>
        <v>#REF!</v>
      </c>
      <c r="U42" s="56" t="e">
        <f>IF(AND('Mapa final'!#REF!="Baja",'Mapa final'!#REF!="Menor"),CONCATENATE("R7C",'Mapa final'!#REF!),"")</f>
        <v>#REF!</v>
      </c>
      <c r="V42" s="54" t="str">
        <f ca="1">IF(AND('Mapa final'!$AG$27="Baja",'Mapa final'!$AI$27="Moderado"),CONCATENATE("R7C",'Mapa final'!$W$27),"")</f>
        <v>R7C1</v>
      </c>
      <c r="W42" s="55" t="str">
        <f ca="1">IF(AND('Mapa final'!$AG$28="Baja",'Mapa final'!$AI$28="Moderado"),CONCATENATE("R7C",'Mapa final'!$W$28),"")</f>
        <v>R7C2</v>
      </c>
      <c r="X42" s="55" t="e">
        <f>IF(AND('Mapa final'!#REF!="Baja",'Mapa final'!#REF!="Moderado"),CONCATENATE("R7C",'Mapa final'!#REF!),"")</f>
        <v>#REF!</v>
      </c>
      <c r="Y42" s="55" t="e">
        <f>IF(AND('Mapa final'!#REF!="Baja",'Mapa final'!#REF!="Moderado"),CONCATENATE("R7C",'Mapa final'!#REF!),"")</f>
        <v>#REF!</v>
      </c>
      <c r="Z42" s="55" t="e">
        <f>IF(AND('Mapa final'!#REF!="Baja",'Mapa final'!#REF!="Moderado"),CONCATENATE("R7C",'Mapa final'!#REF!),"")</f>
        <v>#REF!</v>
      </c>
      <c r="AA42" s="56" t="e">
        <f>IF(AND('Mapa final'!#REF!="Baja",'Mapa final'!#REF!="Moderado"),CONCATENATE("R7C",'Mapa final'!#REF!),"")</f>
        <v>#REF!</v>
      </c>
      <c r="AB42" s="39" t="str">
        <f ca="1">IF(AND('Mapa final'!$AG$27="Baja",'Mapa final'!$AI$27="Mayor"),CONCATENATE("R7C",'Mapa final'!$W$27),"")</f>
        <v/>
      </c>
      <c r="AC42" s="40" t="str">
        <f ca="1">IF(AND('Mapa final'!$AG$28="Baja",'Mapa final'!$AI$28="Mayor"),CONCATENATE("R7C",'Mapa final'!$W$28),"")</f>
        <v/>
      </c>
      <c r="AD42" s="40" t="e">
        <f>IF(AND('Mapa final'!#REF!="Baja",'Mapa final'!#REF!="Mayor"),CONCATENATE("R7C",'Mapa final'!#REF!),"")</f>
        <v>#REF!</v>
      </c>
      <c r="AE42" s="40" t="e">
        <f>IF(AND('Mapa final'!#REF!="Baja",'Mapa final'!#REF!="Mayor"),CONCATENATE("R7C",'Mapa final'!#REF!),"")</f>
        <v>#REF!</v>
      </c>
      <c r="AF42" s="40" t="e">
        <f>IF(AND('Mapa final'!#REF!="Baja",'Mapa final'!#REF!="Mayor"),CONCATENATE("R7C",'Mapa final'!#REF!),"")</f>
        <v>#REF!</v>
      </c>
      <c r="AG42" s="41" t="e">
        <f>IF(AND('Mapa final'!#REF!="Baja",'Mapa final'!#REF!="Mayor"),CONCATENATE("R7C",'Mapa final'!#REF!),"")</f>
        <v>#REF!</v>
      </c>
      <c r="AH42" s="42" t="str">
        <f ca="1">IF(AND('Mapa final'!$AG$27="Baja",'Mapa final'!$AI$27="Catastrófico"),CONCATENATE("R7C",'Mapa final'!$W$27),"")</f>
        <v/>
      </c>
      <c r="AI42" s="43" t="str">
        <f ca="1">IF(AND('Mapa final'!$AG$28="Baja",'Mapa final'!$AI$28="Catastrófico"),CONCATENATE("R7C",'Mapa final'!$W$28),"")</f>
        <v/>
      </c>
      <c r="AJ42" s="43" t="e">
        <f>IF(AND('Mapa final'!#REF!="Baja",'Mapa final'!#REF!="Catastrófico"),CONCATENATE("R7C",'Mapa final'!#REF!),"")</f>
        <v>#REF!</v>
      </c>
      <c r="AK42" s="43" t="e">
        <f>IF(AND('Mapa final'!#REF!="Baja",'Mapa final'!#REF!="Catastrófico"),CONCATENATE("R7C",'Mapa final'!#REF!),"")</f>
        <v>#REF!</v>
      </c>
      <c r="AL42" s="43" t="e">
        <f>IF(AND('Mapa final'!#REF!="Baja",'Mapa final'!#REF!="Catastrófico"),CONCATENATE("R7C",'Mapa final'!#REF!),"")</f>
        <v>#REF!</v>
      </c>
      <c r="AM42" s="44" t="e">
        <f>IF(AND('Mapa final'!#REF!="Baja",'Mapa final'!#REF!="Catastrófico"),CONCATENATE("R7C",'Mapa final'!#REF!),"")</f>
        <v>#REF!</v>
      </c>
      <c r="AN42" s="1"/>
      <c r="AO42" s="429"/>
      <c r="AP42" s="259"/>
      <c r="AQ42" s="259"/>
      <c r="AR42" s="259"/>
      <c r="AS42" s="259"/>
      <c r="AT42" s="430"/>
      <c r="AU42" s="1"/>
      <c r="AV42" s="1"/>
      <c r="AW42" s="1"/>
      <c r="AX42" s="1"/>
      <c r="AY42" s="1"/>
      <c r="AZ42" s="1"/>
      <c r="BA42" s="1"/>
      <c r="BB42" s="1"/>
      <c r="BC42" s="1"/>
      <c r="BD42" s="1"/>
      <c r="BE42" s="1"/>
      <c r="BF42" s="1"/>
      <c r="BG42" s="1"/>
      <c r="BH42" s="1"/>
      <c r="BI42" s="1"/>
    </row>
    <row r="43" spans="1:61" ht="15" customHeight="1" x14ac:dyDescent="0.25">
      <c r="A43" s="1"/>
      <c r="B43" s="420"/>
      <c r="C43" s="259"/>
      <c r="D43" s="260"/>
      <c r="E43" s="271"/>
      <c r="F43" s="259"/>
      <c r="G43" s="259"/>
      <c r="H43" s="259"/>
      <c r="I43" s="259"/>
      <c r="J43" s="63" t="str">
        <f ca="1">IF(AND('Mapa final'!$AG$29="Baja",'Mapa final'!$AI$29="Leve"),CONCATENATE("R8C",'Mapa final'!$W$29),"")</f>
        <v/>
      </c>
      <c r="K43" s="64" t="str">
        <f ca="1">IF(AND('Mapa final'!$AG$30="Baja",'Mapa final'!$AI$30="Leve"),CONCATENATE("R8C",'Mapa final'!$W$30),"")</f>
        <v/>
      </c>
      <c r="L43" s="64" t="str">
        <f ca="1">IF(AND('Mapa final'!$AG$31="Baja",'Mapa final'!$AI$31="Leve"),CONCATENATE("R8C",'Mapa final'!$W$31),"")</f>
        <v/>
      </c>
      <c r="M43" s="64" t="str">
        <f ca="1">IF(AND('Mapa final'!$AG$32="Baja",'Mapa final'!$AI$32="Leve"),CONCATENATE("R8C",'Mapa final'!$W$32),"")</f>
        <v/>
      </c>
      <c r="N43" s="64" t="e">
        <f>IF(AND('Mapa final'!#REF!="Baja",'Mapa final'!#REF!="Leve"),CONCATENATE("R8C",'Mapa final'!#REF!),"")</f>
        <v>#REF!</v>
      </c>
      <c r="O43" s="65" t="e">
        <f>IF(AND('Mapa final'!#REF!="Baja",'Mapa final'!#REF!="Leve"),CONCATENATE("R8C",'Mapa final'!#REF!),"")</f>
        <v>#REF!</v>
      </c>
      <c r="P43" s="54" t="str">
        <f ca="1">IF(AND('Mapa final'!$AG$29="Baja",'Mapa final'!$AI$29="Menor"),CONCATENATE("R8C",'Mapa final'!$W$29),"")</f>
        <v/>
      </c>
      <c r="Q43" s="55" t="str">
        <f ca="1">IF(AND('Mapa final'!$AG$30="Baja",'Mapa final'!$AI$30="Menor"),CONCATENATE("R8C",'Mapa final'!$W$30),"")</f>
        <v/>
      </c>
      <c r="R43" s="55" t="str">
        <f ca="1">IF(AND('Mapa final'!$AG$31="Baja",'Mapa final'!$AI$31="Menor"),CONCATENATE("R8C",'Mapa final'!$W$31),"")</f>
        <v/>
      </c>
      <c r="S43" s="55" t="str">
        <f ca="1">IF(AND('Mapa final'!$AG$32="Baja",'Mapa final'!$AI$32="Menor"),CONCATENATE("R8C",'Mapa final'!$W$32),"")</f>
        <v/>
      </c>
      <c r="T43" s="55" t="e">
        <f>IF(AND('Mapa final'!#REF!="Baja",'Mapa final'!#REF!="Menor"),CONCATENATE("R8C",'Mapa final'!#REF!),"")</f>
        <v>#REF!</v>
      </c>
      <c r="U43" s="56" t="e">
        <f>IF(AND('Mapa final'!#REF!="Baja",'Mapa final'!#REF!="Menor"),CONCATENATE("R8C",'Mapa final'!#REF!),"")</f>
        <v>#REF!</v>
      </c>
      <c r="V43" s="54" t="str">
        <f ca="1">IF(AND('Mapa final'!$AG$29="Baja",'Mapa final'!$AI$29="Moderado"),CONCATENATE("R8C",'Mapa final'!$W$29),"")</f>
        <v/>
      </c>
      <c r="W43" s="55" t="str">
        <f ca="1">IF(AND('Mapa final'!$AG$30="Baja",'Mapa final'!$AI$30="Moderado"),CONCATENATE("R8C",'Mapa final'!$W$30),"")</f>
        <v>R8C2</v>
      </c>
      <c r="X43" s="55" t="str">
        <f ca="1">IF(AND('Mapa final'!$AG$31="Baja",'Mapa final'!$AI$31="Moderado"),CONCATENATE("R8C",'Mapa final'!$W$31),"")</f>
        <v/>
      </c>
      <c r="Y43" s="55" t="str">
        <f ca="1">IF(AND('Mapa final'!$AG$32="Baja",'Mapa final'!$AI$32="Moderado"),CONCATENATE("R8C",'Mapa final'!$W$32),"")</f>
        <v/>
      </c>
      <c r="Z43" s="55" t="e">
        <f>IF(AND('Mapa final'!#REF!="Baja",'Mapa final'!#REF!="Moderado"),CONCATENATE("R8C",'Mapa final'!#REF!),"")</f>
        <v>#REF!</v>
      </c>
      <c r="AA43" s="56" t="e">
        <f>IF(AND('Mapa final'!#REF!="Baja",'Mapa final'!#REF!="Moderado"),CONCATENATE("R8C",'Mapa final'!#REF!),"")</f>
        <v>#REF!</v>
      </c>
      <c r="AB43" s="39" t="str">
        <f ca="1">IF(AND('Mapa final'!$AG$29="Baja",'Mapa final'!$AI$29="Mayor"),CONCATENATE("R8C",'Mapa final'!$W$29),"")</f>
        <v/>
      </c>
      <c r="AC43" s="40" t="str">
        <f ca="1">IF(AND('Mapa final'!$AG$30="Baja",'Mapa final'!$AI$30="Mayor"),CONCATENATE("R8C",'Mapa final'!$W$30),"")</f>
        <v/>
      </c>
      <c r="AD43" s="40" t="str">
        <f ca="1">IF(AND('Mapa final'!$AG$31="Baja",'Mapa final'!$AI$31="Mayor"),CONCATENATE("R8C",'Mapa final'!$W$31),"")</f>
        <v/>
      </c>
      <c r="AE43" s="40" t="str">
        <f ca="1">IF(AND('Mapa final'!$AG$32="Baja",'Mapa final'!$AI$32="Mayor"),CONCATENATE("R8C",'Mapa final'!$W$32),"")</f>
        <v/>
      </c>
      <c r="AF43" s="40" t="e">
        <f>IF(AND('Mapa final'!#REF!="Baja",'Mapa final'!#REF!="Mayor"),CONCATENATE("R8C",'Mapa final'!#REF!),"")</f>
        <v>#REF!</v>
      </c>
      <c r="AG43" s="41" t="e">
        <f>IF(AND('Mapa final'!#REF!="Baja",'Mapa final'!#REF!="Mayor"),CONCATENATE("R8C",'Mapa final'!#REF!),"")</f>
        <v>#REF!</v>
      </c>
      <c r="AH43" s="42" t="str">
        <f ca="1">IF(AND('Mapa final'!$AG$29="Baja",'Mapa final'!$AI$29="Catastrófico"),CONCATENATE("R8C",'Mapa final'!$W$29),"")</f>
        <v/>
      </c>
      <c r="AI43" s="43" t="str">
        <f ca="1">IF(AND('Mapa final'!$AG$30="Baja",'Mapa final'!$AI$30="Catastrófico"),CONCATENATE("R8C",'Mapa final'!$W$30),"")</f>
        <v/>
      </c>
      <c r="AJ43" s="43" t="str">
        <f ca="1">IF(AND('Mapa final'!$AG$31="Baja",'Mapa final'!$AI$31="Catastrófico"),CONCATENATE("R8C",'Mapa final'!$W$31),"")</f>
        <v/>
      </c>
      <c r="AK43" s="43" t="str">
        <f ca="1">IF(AND('Mapa final'!$AG$32="Baja",'Mapa final'!$AI$32="Catastrófico"),CONCATENATE("R8C",'Mapa final'!$W$32),"")</f>
        <v/>
      </c>
      <c r="AL43" s="43" t="e">
        <f>IF(AND('Mapa final'!#REF!="Baja",'Mapa final'!#REF!="Catastrófico"),CONCATENATE("R8C",'Mapa final'!#REF!),"")</f>
        <v>#REF!</v>
      </c>
      <c r="AM43" s="44" t="e">
        <f>IF(AND('Mapa final'!#REF!="Baja",'Mapa final'!#REF!="Catastrófico"),CONCATENATE("R8C",'Mapa final'!#REF!),"")</f>
        <v>#REF!</v>
      </c>
      <c r="AN43" s="1"/>
      <c r="AO43" s="429"/>
      <c r="AP43" s="259"/>
      <c r="AQ43" s="259"/>
      <c r="AR43" s="259"/>
      <c r="AS43" s="259"/>
      <c r="AT43" s="430"/>
      <c r="AU43" s="1"/>
      <c r="AV43" s="1"/>
      <c r="AW43" s="1"/>
      <c r="AX43" s="1"/>
      <c r="AY43" s="1"/>
      <c r="AZ43" s="1"/>
      <c r="BA43" s="1"/>
      <c r="BB43" s="1"/>
      <c r="BC43" s="1"/>
      <c r="BD43" s="1"/>
      <c r="BE43" s="1"/>
      <c r="BF43" s="1"/>
      <c r="BG43" s="1"/>
      <c r="BH43" s="1"/>
      <c r="BI43" s="1"/>
    </row>
    <row r="44" spans="1:61" ht="15" customHeight="1" x14ac:dyDescent="0.25">
      <c r="A44" s="1"/>
      <c r="B44" s="420"/>
      <c r="C44" s="259"/>
      <c r="D44" s="260"/>
      <c r="E44" s="271"/>
      <c r="F44" s="259"/>
      <c r="G44" s="259"/>
      <c r="H44" s="259"/>
      <c r="I44" s="259"/>
      <c r="J44" s="63" t="str">
        <f ca="1">IF(AND('Mapa final'!$AG$33="Baja",'Mapa final'!$AI$33="Leve"),CONCATENATE("R9C",'Mapa final'!$W$33),"")</f>
        <v/>
      </c>
      <c r="K44" s="64" t="str">
        <f ca="1">IF(AND('Mapa final'!$AG$34="Baja",'Mapa final'!$AI$34="Leve"),CONCATENATE("R9C",'Mapa final'!$W$34),"")</f>
        <v/>
      </c>
      <c r="L44" s="64" t="str">
        <f ca="1">IF(AND('Mapa final'!$AG$35="Baja",'Mapa final'!$AI$35="Leve"),CONCATENATE("R9C",'Mapa final'!$W$35),"")</f>
        <v/>
      </c>
      <c r="M44" s="64" t="str">
        <f ca="1">IF(AND('Mapa final'!$AG$36="Baja",'Mapa final'!$AI$36="Leve"),CONCATENATE("R9C",'Mapa final'!$W$36),"")</f>
        <v/>
      </c>
      <c r="N44" s="64" t="str">
        <f ca="1">IF(AND('Mapa final'!$AG$37="Baja",'Mapa final'!$AI$37="Leve"),CONCATENATE("R9C",'Mapa final'!$W$37),"")</f>
        <v/>
      </c>
      <c r="O44" s="65" t="e">
        <f>IF(AND('Mapa final'!#REF!="Baja",'Mapa final'!#REF!="Leve"),CONCATENATE("R9C",'Mapa final'!#REF!),"")</f>
        <v>#REF!</v>
      </c>
      <c r="P44" s="54" t="str">
        <f ca="1">IF(AND('Mapa final'!$AG$33="Baja",'Mapa final'!$AI$33="Menor"),CONCATENATE("R9C",'Mapa final'!$W$33),"")</f>
        <v/>
      </c>
      <c r="Q44" s="55" t="str">
        <f ca="1">IF(AND('Mapa final'!$AG$34="Baja",'Mapa final'!$AI$34="Menor"),CONCATENATE("R9C",'Mapa final'!$W$34),"")</f>
        <v/>
      </c>
      <c r="R44" s="55" t="str">
        <f ca="1">IF(AND('Mapa final'!$AG$35="Baja",'Mapa final'!$AI$35="Menor"),CONCATENATE("R9C",'Mapa final'!$W$35),"")</f>
        <v/>
      </c>
      <c r="S44" s="55" t="str">
        <f ca="1">IF(AND('Mapa final'!$AG$36="Baja",'Mapa final'!$AI$36="Menor"),CONCATENATE("R9C",'Mapa final'!$W$36),"")</f>
        <v/>
      </c>
      <c r="T44" s="55" t="str">
        <f ca="1">IF(AND('Mapa final'!$AG$37="Baja",'Mapa final'!$AI$37="Menor"),CONCATENATE("R9C",'Mapa final'!$W$37),"")</f>
        <v/>
      </c>
      <c r="U44" s="56" t="e">
        <f>IF(AND('Mapa final'!#REF!="Baja",'Mapa final'!#REF!="Menor"),CONCATENATE("R9C",'Mapa final'!#REF!),"")</f>
        <v>#REF!</v>
      </c>
      <c r="V44" s="54" t="str">
        <f ca="1">IF(AND('Mapa final'!$AG$33="Baja",'Mapa final'!$AI$33="Moderado"),CONCATENATE("R9C",'Mapa final'!$W$33),"")</f>
        <v/>
      </c>
      <c r="W44" s="55" t="str">
        <f ca="1">IF(AND('Mapa final'!$AG$34="Baja",'Mapa final'!$AI$34="Moderado"),CONCATENATE("R9C",'Mapa final'!$W$34),"")</f>
        <v/>
      </c>
      <c r="X44" s="55" t="str">
        <f ca="1">IF(AND('Mapa final'!$AG$35="Baja",'Mapa final'!$AI$35="Moderado"),CONCATENATE("R9C",'Mapa final'!$W$35),"")</f>
        <v/>
      </c>
      <c r="Y44" s="55" t="str">
        <f ca="1">IF(AND('Mapa final'!$AG$36="Baja",'Mapa final'!$AI$36="Moderado"),CONCATENATE("R9C",'Mapa final'!$W$36),"")</f>
        <v/>
      </c>
      <c r="Z44" s="55" t="str">
        <f ca="1">IF(AND('Mapa final'!$AG$37="Baja",'Mapa final'!$AI$37="Moderado"),CONCATENATE("R9C",'Mapa final'!$W$37),"")</f>
        <v/>
      </c>
      <c r="AA44" s="56" t="e">
        <f>IF(AND('Mapa final'!#REF!="Baja",'Mapa final'!#REF!="Moderado"),CONCATENATE("R9C",'Mapa final'!#REF!),"")</f>
        <v>#REF!</v>
      </c>
      <c r="AB44" s="39" t="str">
        <f ca="1">IF(AND('Mapa final'!$AG$33="Baja",'Mapa final'!$AI$33="Mayor"),CONCATENATE("R9C",'Mapa final'!$W$33),"")</f>
        <v/>
      </c>
      <c r="AC44" s="40" t="str">
        <f ca="1">IF(AND('Mapa final'!$AG$34="Baja",'Mapa final'!$AI$34="Mayor"),CONCATENATE("R9C",'Mapa final'!$W$34),"")</f>
        <v/>
      </c>
      <c r="AD44" s="40" t="str">
        <f ca="1">IF(AND('Mapa final'!$AG$35="Baja",'Mapa final'!$AI$35="Mayor"),CONCATENATE("R9C",'Mapa final'!$W$35),"")</f>
        <v/>
      </c>
      <c r="AE44" s="40" t="str">
        <f ca="1">IF(AND('Mapa final'!$AG$36="Baja",'Mapa final'!$AI$36="Mayor"),CONCATENATE("R9C",'Mapa final'!$W$36),"")</f>
        <v/>
      </c>
      <c r="AF44" s="40" t="str">
        <f ca="1">IF(AND('Mapa final'!$AG$37="Baja",'Mapa final'!$AI$37="Mayor"),CONCATENATE("R9C",'Mapa final'!$W$37),"")</f>
        <v/>
      </c>
      <c r="AG44" s="41" t="e">
        <f>IF(AND('Mapa final'!#REF!="Baja",'Mapa final'!#REF!="Mayor"),CONCATENATE("R9C",'Mapa final'!#REF!),"")</f>
        <v>#REF!</v>
      </c>
      <c r="AH44" s="42" t="str">
        <f ca="1">IF(AND('Mapa final'!$AG$33="Baja",'Mapa final'!$AI$33="Catastrófico"),CONCATENATE("R9C",'Mapa final'!$W$33),"")</f>
        <v>R9C1</v>
      </c>
      <c r="AI44" s="43" t="str">
        <f ca="1">IF(AND('Mapa final'!$AG$34="Baja",'Mapa final'!$AI$34="Catastrófico"),CONCATENATE("R9C",'Mapa final'!$W$34),"")</f>
        <v>R9C2</v>
      </c>
      <c r="AJ44" s="43" t="str">
        <f ca="1">IF(AND('Mapa final'!$AG$35="Baja",'Mapa final'!$AI$35="Catastrófico"),CONCATENATE("R9C",'Mapa final'!$W$35),"")</f>
        <v/>
      </c>
      <c r="AK44" s="43" t="str">
        <f ca="1">IF(AND('Mapa final'!$AG$36="Baja",'Mapa final'!$AI$36="Catastrófico"),CONCATENATE("R9C",'Mapa final'!$W$36),"")</f>
        <v/>
      </c>
      <c r="AL44" s="43" t="str">
        <f ca="1">IF(AND('Mapa final'!$AG$37="Baja",'Mapa final'!$AI$37="Catastrófico"),CONCATENATE("R9C",'Mapa final'!$W$37),"")</f>
        <v/>
      </c>
      <c r="AM44" s="44" t="e">
        <f>IF(AND('Mapa final'!#REF!="Baja",'Mapa final'!#REF!="Catastrófico"),CONCATENATE("R9C",'Mapa final'!#REF!),"")</f>
        <v>#REF!</v>
      </c>
      <c r="AN44" s="1"/>
      <c r="AO44" s="429"/>
      <c r="AP44" s="259"/>
      <c r="AQ44" s="259"/>
      <c r="AR44" s="259"/>
      <c r="AS44" s="259"/>
      <c r="AT44" s="430"/>
      <c r="AU44" s="1"/>
      <c r="AV44" s="1"/>
      <c r="AW44" s="1"/>
      <c r="AX44" s="1"/>
      <c r="AY44" s="1"/>
      <c r="AZ44" s="1"/>
      <c r="BA44" s="1"/>
      <c r="BB44" s="1"/>
      <c r="BC44" s="1"/>
      <c r="BD44" s="1"/>
      <c r="BE44" s="1"/>
      <c r="BF44" s="1"/>
      <c r="BG44" s="1"/>
      <c r="BH44" s="1"/>
      <c r="BI44" s="1"/>
    </row>
    <row r="45" spans="1:61" ht="15.75" customHeight="1" x14ac:dyDescent="0.25">
      <c r="A45" s="1"/>
      <c r="B45" s="420"/>
      <c r="C45" s="259"/>
      <c r="D45" s="260"/>
      <c r="E45" s="410"/>
      <c r="F45" s="411"/>
      <c r="G45" s="411"/>
      <c r="H45" s="411"/>
      <c r="I45" s="411"/>
      <c r="J45" s="66" t="str">
        <f ca="1">IF(AND('Mapa final'!$AG$38="Baja",'Mapa final'!$AI$38="Leve"),CONCATENATE("R10C",'Mapa final'!$W$38),"")</f>
        <v/>
      </c>
      <c r="K45" s="67" t="str">
        <f ca="1">IF(AND('Mapa final'!$AG$39="Baja",'Mapa final'!$AI$39="Leve"),CONCATENATE("R10C",'Mapa final'!$W$39),"")</f>
        <v/>
      </c>
      <c r="L45" s="67" t="e">
        <f>IF(AND('Mapa final'!#REF!="Baja",'Mapa final'!#REF!="Leve"),CONCATENATE("R10C",'Mapa final'!#REF!),"")</f>
        <v>#REF!</v>
      </c>
      <c r="M45" s="67" t="e">
        <f>IF(AND('Mapa final'!#REF!="Baja",'Mapa final'!#REF!="Leve"),CONCATENATE("R10C",'Mapa final'!#REF!),"")</f>
        <v>#REF!</v>
      </c>
      <c r="N45" s="67" t="e">
        <f>IF(AND('Mapa final'!#REF!="Baja",'Mapa final'!#REF!="Leve"),CONCATENATE("R10C",'Mapa final'!#REF!),"")</f>
        <v>#REF!</v>
      </c>
      <c r="O45" s="68" t="e">
        <f>IF(AND('Mapa final'!#REF!="Baja",'Mapa final'!#REF!="Leve"),CONCATENATE("R10C",'Mapa final'!#REF!),"")</f>
        <v>#REF!</v>
      </c>
      <c r="P45" s="54" t="str">
        <f ca="1">IF(AND('Mapa final'!$AG$38="Baja",'Mapa final'!$AI$38="Menor"),CONCATENATE("R10C",'Mapa final'!$W$38),"")</f>
        <v/>
      </c>
      <c r="Q45" s="55" t="str">
        <f ca="1">IF(AND('Mapa final'!$AG$39="Baja",'Mapa final'!$AI$39="Menor"),CONCATENATE("R10C",'Mapa final'!$W$39),"")</f>
        <v/>
      </c>
      <c r="R45" s="55" t="e">
        <f>IF(AND('Mapa final'!#REF!="Baja",'Mapa final'!#REF!="Menor"),CONCATENATE("R10C",'Mapa final'!#REF!),"")</f>
        <v>#REF!</v>
      </c>
      <c r="S45" s="55" t="e">
        <f>IF(AND('Mapa final'!#REF!="Baja",'Mapa final'!#REF!="Menor"),CONCATENATE("R10C",'Mapa final'!#REF!),"")</f>
        <v>#REF!</v>
      </c>
      <c r="T45" s="55" t="e">
        <f>IF(AND('Mapa final'!#REF!="Baja",'Mapa final'!#REF!="Menor"),CONCATENATE("R10C",'Mapa final'!#REF!),"")</f>
        <v>#REF!</v>
      </c>
      <c r="U45" s="56" t="e">
        <f>IF(AND('Mapa final'!#REF!="Baja",'Mapa final'!#REF!="Menor"),CONCATENATE("R10C",'Mapa final'!#REF!),"")</f>
        <v>#REF!</v>
      </c>
      <c r="V45" s="57" t="str">
        <f ca="1">IF(AND('Mapa final'!$AG$38="Baja",'Mapa final'!$AI$38="Moderado"),CONCATENATE("R10C",'Mapa final'!$W$38),"")</f>
        <v/>
      </c>
      <c r="W45" s="58" t="str">
        <f ca="1">IF(AND('Mapa final'!$AG$39="Baja",'Mapa final'!$AI$39="Moderado"),CONCATENATE("R10C",'Mapa final'!$W$39),"")</f>
        <v/>
      </c>
      <c r="X45" s="58" t="e">
        <f>IF(AND('Mapa final'!#REF!="Baja",'Mapa final'!#REF!="Moderado"),CONCATENATE("R10C",'Mapa final'!#REF!),"")</f>
        <v>#REF!</v>
      </c>
      <c r="Y45" s="58" t="e">
        <f>IF(AND('Mapa final'!#REF!="Baja",'Mapa final'!#REF!="Moderado"),CONCATENATE("R10C",'Mapa final'!#REF!),"")</f>
        <v>#REF!</v>
      </c>
      <c r="Z45" s="58" t="e">
        <f>IF(AND('Mapa final'!#REF!="Baja",'Mapa final'!#REF!="Moderado"),CONCATENATE("R10C",'Mapa final'!#REF!),"")</f>
        <v>#REF!</v>
      </c>
      <c r="AA45" s="59" t="e">
        <f>IF(AND('Mapa final'!#REF!="Baja",'Mapa final'!#REF!="Moderado"),CONCATENATE("R10C",'Mapa final'!#REF!),"")</f>
        <v>#REF!</v>
      </c>
      <c r="AB45" s="45" t="str">
        <f ca="1">IF(AND('Mapa final'!$AG$38="Baja",'Mapa final'!$AI$38="Mayor"),CONCATENATE("R10C",'Mapa final'!$W$38),"")</f>
        <v/>
      </c>
      <c r="AC45" s="46" t="str">
        <f ca="1">IF(AND('Mapa final'!$AG$39="Baja",'Mapa final'!$AI$39="Mayor"),CONCATENATE("R10C",'Mapa final'!$W$39),"")</f>
        <v>R10C2</v>
      </c>
      <c r="AD45" s="46" t="e">
        <f>IF(AND('Mapa final'!#REF!="Baja",'Mapa final'!#REF!="Mayor"),CONCATENATE("R10C",'Mapa final'!#REF!),"")</f>
        <v>#REF!</v>
      </c>
      <c r="AE45" s="46" t="e">
        <f>IF(AND('Mapa final'!#REF!="Baja",'Mapa final'!#REF!="Mayor"),CONCATENATE("R10C",'Mapa final'!#REF!),"")</f>
        <v>#REF!</v>
      </c>
      <c r="AF45" s="46" t="e">
        <f>IF(AND('Mapa final'!#REF!="Baja",'Mapa final'!#REF!="Mayor"),CONCATENATE("R10C",'Mapa final'!#REF!),"")</f>
        <v>#REF!</v>
      </c>
      <c r="AG45" s="47" t="e">
        <f>IF(AND('Mapa final'!#REF!="Baja",'Mapa final'!#REF!="Mayor"),CONCATENATE("R10C",'Mapa final'!#REF!),"")</f>
        <v>#REF!</v>
      </c>
      <c r="AH45" s="48" t="str">
        <f ca="1">IF(AND('Mapa final'!$AG$38="Baja",'Mapa final'!$AI$38="Catastrófico"),CONCATENATE("R10C",'Mapa final'!$W$38),"")</f>
        <v/>
      </c>
      <c r="AI45" s="49" t="str">
        <f ca="1">IF(AND('Mapa final'!$AG$39="Baja",'Mapa final'!$AI$39="Catastrófico"),CONCATENATE("R10C",'Mapa final'!$W$39),"")</f>
        <v/>
      </c>
      <c r="AJ45" s="49" t="e">
        <f>IF(AND('Mapa final'!#REF!="Baja",'Mapa final'!#REF!="Catastrófico"),CONCATENATE("R10C",'Mapa final'!#REF!),"")</f>
        <v>#REF!</v>
      </c>
      <c r="AK45" s="49" t="e">
        <f>IF(AND('Mapa final'!#REF!="Baja",'Mapa final'!#REF!="Catastrófico"),CONCATENATE("R10C",'Mapa final'!#REF!),"")</f>
        <v>#REF!</v>
      </c>
      <c r="AL45" s="49" t="e">
        <f>IF(AND('Mapa final'!#REF!="Baja",'Mapa final'!#REF!="Catastrófico"),CONCATENATE("R10C",'Mapa final'!#REF!),"")</f>
        <v>#REF!</v>
      </c>
      <c r="AM45" s="50" t="e">
        <f>IF(AND('Mapa final'!#REF!="Baja",'Mapa final'!#REF!="Catastrófico"),CONCATENATE("R10C",'Mapa final'!#REF!),"")</f>
        <v>#REF!</v>
      </c>
      <c r="AN45" s="1"/>
      <c r="AO45" s="431"/>
      <c r="AP45" s="432"/>
      <c r="AQ45" s="432"/>
      <c r="AR45" s="432"/>
      <c r="AS45" s="432"/>
      <c r="AT45" s="433"/>
    </row>
    <row r="46" spans="1:61" ht="46.5" customHeight="1" x14ac:dyDescent="0.35">
      <c r="A46" s="1"/>
      <c r="B46" s="420"/>
      <c r="C46" s="259"/>
      <c r="D46" s="260"/>
      <c r="E46" s="438" t="s">
        <v>146</v>
      </c>
      <c r="F46" s="409"/>
      <c r="G46" s="409"/>
      <c r="H46" s="409"/>
      <c r="I46" s="395"/>
      <c r="J46" s="60" t="str">
        <f ca="1">IF(AND('Mapa final'!$AG$13="Muy Baja",'Mapa final'!$AI$13="Leve"),CONCATENATE("R1C",'Mapa final'!$W$13),"")</f>
        <v/>
      </c>
      <c r="K46" s="61" t="str">
        <f ca="1">IF(AND('Mapa final'!$AG$14="Muy Baja",'Mapa final'!$AI$14="Leve"),CONCATENATE("R1C",'Mapa final'!$W$14),"")</f>
        <v/>
      </c>
      <c r="L46" s="61" t="e">
        <f>IF(AND('Mapa final'!#REF!="Muy Baja",'Mapa final'!#REF!="Leve"),CONCATENATE("R1C",'Mapa final'!#REF!),"")</f>
        <v>#REF!</v>
      </c>
      <c r="M46" s="61" t="e">
        <f>IF(AND('Mapa final'!#REF!="Muy Baja",'Mapa final'!#REF!="Leve"),CONCATENATE("R1C",'Mapa final'!#REF!),"")</f>
        <v>#REF!</v>
      </c>
      <c r="N46" s="61" t="e">
        <f>IF(AND('Mapa final'!#REF!="Muy Baja",'Mapa final'!#REF!="Leve"),CONCATENATE("R1C",'Mapa final'!#REF!),"")</f>
        <v>#REF!</v>
      </c>
      <c r="O46" s="62" t="e">
        <f>IF(AND('Mapa final'!#REF!="Muy Baja",'Mapa final'!#REF!="Leve"),CONCATENATE("R1C",'Mapa final'!#REF!),"")</f>
        <v>#REF!</v>
      </c>
      <c r="P46" s="60" t="str">
        <f ca="1">IF(AND('Mapa final'!$AG$13="Muy Baja",'Mapa final'!$AI$13="Menor"),CONCATENATE("R1C",'Mapa final'!$W$13),"")</f>
        <v/>
      </c>
      <c r="Q46" s="61" t="str">
        <f ca="1">IF(AND('Mapa final'!$AG$14="Muy Baja",'Mapa final'!$AI$14="Menor"),CONCATENATE("R1C",'Mapa final'!$W$14),"")</f>
        <v/>
      </c>
      <c r="R46" s="61" t="e">
        <f>IF(AND('Mapa final'!#REF!="Muy Baja",'Mapa final'!#REF!="Menor"),CONCATENATE("R1C",'Mapa final'!#REF!),"")</f>
        <v>#REF!</v>
      </c>
      <c r="S46" s="61" t="e">
        <f>IF(AND('Mapa final'!#REF!="Muy Baja",'Mapa final'!#REF!="Menor"),CONCATENATE("R1C",'Mapa final'!#REF!),"")</f>
        <v>#REF!</v>
      </c>
      <c r="T46" s="61" t="e">
        <f>IF(AND('Mapa final'!#REF!="Muy Baja",'Mapa final'!#REF!="Menor"),CONCATENATE("R1C",'Mapa final'!#REF!),"")</f>
        <v>#REF!</v>
      </c>
      <c r="U46" s="62" t="e">
        <f>IF(AND('Mapa final'!#REF!="Muy Baja",'Mapa final'!#REF!="Menor"),CONCATENATE("R1C",'Mapa final'!#REF!),"")</f>
        <v>#REF!</v>
      </c>
      <c r="V46" s="51" t="str">
        <f ca="1">IF(AND('Mapa final'!$AG$13="Muy Baja",'Mapa final'!$AI$13="Moderado"),CONCATENATE("R1C",'Mapa final'!$W$13),"")</f>
        <v/>
      </c>
      <c r="W46" s="69" t="str">
        <f ca="1">IF(AND('Mapa final'!$AG$14="Muy Baja",'Mapa final'!$AI$14="Moderado"),CONCATENATE("R1C",'Mapa final'!$W$14),"")</f>
        <v/>
      </c>
      <c r="X46" s="52" t="e">
        <f>IF(AND('Mapa final'!#REF!="Muy Baja",'Mapa final'!#REF!="Moderado"),CONCATENATE("R1C",'Mapa final'!#REF!),"")</f>
        <v>#REF!</v>
      </c>
      <c r="Y46" s="52" t="e">
        <f>IF(AND('Mapa final'!#REF!="Muy Baja",'Mapa final'!#REF!="Moderado"),CONCATENATE("R1C",'Mapa final'!#REF!),"")</f>
        <v>#REF!</v>
      </c>
      <c r="Z46" s="52" t="e">
        <f>IF(AND('Mapa final'!#REF!="Muy Baja",'Mapa final'!#REF!="Moderado"),CONCATENATE("R1C",'Mapa final'!#REF!),"")</f>
        <v>#REF!</v>
      </c>
      <c r="AA46" s="53" t="e">
        <f>IF(AND('Mapa final'!#REF!="Muy Baja",'Mapa final'!#REF!="Moderado"),CONCATENATE("R1C",'Mapa final'!#REF!),"")</f>
        <v>#REF!</v>
      </c>
      <c r="AB46" s="33" t="str">
        <f ca="1">IF(AND('Mapa final'!$AG$13="Muy Baja",'Mapa final'!$AI$13="Mayor"),CONCATENATE("R1C",'Mapa final'!$W$13),"")</f>
        <v/>
      </c>
      <c r="AC46" s="34" t="str">
        <f ca="1">IF(AND('Mapa final'!$AG$14="Muy Baja",'Mapa final'!$AI$14="Mayor"),CONCATENATE("R1C",'Mapa final'!$W$14),"")</f>
        <v/>
      </c>
      <c r="AD46" s="34" t="e">
        <f>IF(AND('Mapa final'!#REF!="Muy Baja",'Mapa final'!#REF!="Mayor"),CONCATENATE("R1C",'Mapa final'!#REF!),"")</f>
        <v>#REF!</v>
      </c>
      <c r="AE46" s="34" t="e">
        <f>IF(AND('Mapa final'!#REF!="Muy Baja",'Mapa final'!#REF!="Mayor"),CONCATENATE("R1C",'Mapa final'!#REF!),"")</f>
        <v>#REF!</v>
      </c>
      <c r="AF46" s="34" t="e">
        <f>IF(AND('Mapa final'!#REF!="Muy Baja",'Mapa final'!#REF!="Mayor"),CONCATENATE("R1C",'Mapa final'!#REF!),"")</f>
        <v>#REF!</v>
      </c>
      <c r="AG46" s="35" t="e">
        <f>IF(AND('Mapa final'!#REF!="Muy Baja",'Mapa final'!#REF!="Mayor"),CONCATENATE("R1C",'Mapa final'!#REF!),"")</f>
        <v>#REF!</v>
      </c>
      <c r="AH46" s="36" t="str">
        <f ca="1">IF(AND('Mapa final'!$AG$13="Muy Baja",'Mapa final'!$AI$13="Catastrófico"),CONCATENATE("R1C",'Mapa final'!$W$13),"")</f>
        <v/>
      </c>
      <c r="AI46" s="37" t="str">
        <f ca="1">IF(AND('Mapa final'!$AG$14="Muy Baja",'Mapa final'!$AI$14="Catastrófico"),CONCATENATE("R1C",'Mapa final'!$W$14),"")</f>
        <v/>
      </c>
      <c r="AJ46" s="37" t="e">
        <f>IF(AND('Mapa final'!#REF!="Muy Baja",'Mapa final'!#REF!="Catastrófico"),CONCATENATE("R1C",'Mapa final'!#REF!),"")</f>
        <v>#REF!</v>
      </c>
      <c r="AK46" s="37" t="e">
        <f>IF(AND('Mapa final'!#REF!="Muy Baja",'Mapa final'!#REF!="Catastrófico"),CONCATENATE("R1C",'Mapa final'!#REF!),"")</f>
        <v>#REF!</v>
      </c>
      <c r="AL46" s="37" t="e">
        <f>IF(AND('Mapa final'!#REF!="Muy Baja",'Mapa final'!#REF!="Catastrófico"),CONCATENATE("R1C",'Mapa final'!#REF!),"")</f>
        <v>#REF!</v>
      </c>
      <c r="AM46" s="38" t="e">
        <f>IF(AND('Mapa final'!#REF!="Muy Baja",'Mapa final'!#REF!="Catastrófico"),CONCATENATE("R1C",'Mapa final'!#REF!),"")</f>
        <v>#REF!</v>
      </c>
      <c r="AN46" s="1"/>
      <c r="AO46" s="1"/>
      <c r="AP46" s="1"/>
      <c r="AQ46" s="1"/>
      <c r="AR46" s="1"/>
      <c r="AS46" s="1"/>
      <c r="AT46" s="1"/>
      <c r="AU46" s="1"/>
      <c r="AV46" s="1"/>
      <c r="AW46" s="1"/>
      <c r="AX46" s="1"/>
      <c r="AY46" s="1"/>
      <c r="AZ46" s="1"/>
      <c r="BA46" s="1"/>
      <c r="BB46" s="1"/>
      <c r="BC46" s="1"/>
      <c r="BD46" s="1"/>
      <c r="BE46" s="1"/>
      <c r="BF46" s="1"/>
      <c r="BG46" s="1"/>
      <c r="BH46" s="1"/>
      <c r="BI46" s="1"/>
    </row>
    <row r="47" spans="1:61" ht="46.5" customHeight="1" x14ac:dyDescent="0.25">
      <c r="A47" s="1"/>
      <c r="B47" s="420"/>
      <c r="C47" s="259"/>
      <c r="D47" s="260"/>
      <c r="E47" s="271"/>
      <c r="F47" s="259"/>
      <c r="G47" s="259"/>
      <c r="H47" s="259"/>
      <c r="I47" s="260"/>
      <c r="J47" s="63" t="str">
        <f ca="1">IF(AND('Mapa final'!$AG$15="Muy Baja",'Mapa final'!$AI$15="Leve"),CONCATENATE("R2C",'Mapa final'!$W$15),"")</f>
        <v/>
      </c>
      <c r="K47" s="64" t="str">
        <f ca="1">IF(AND('Mapa final'!$AG$16="Muy Baja",'Mapa final'!$AI$16="Leve"),CONCATENATE("R2C",'Mapa final'!$W$16),"")</f>
        <v/>
      </c>
      <c r="L47" s="64" t="e">
        <f>IF(AND('Mapa final'!#REF!="Muy Baja",'Mapa final'!#REF!="Leve"),CONCATENATE("R2C",'Mapa final'!#REF!),"")</f>
        <v>#REF!</v>
      </c>
      <c r="M47" s="64" t="e">
        <f>IF(AND('Mapa final'!#REF!="Muy Baja",'Mapa final'!#REF!="Leve"),CONCATENATE("R2C",'Mapa final'!#REF!),"")</f>
        <v>#REF!</v>
      </c>
      <c r="N47" s="64" t="e">
        <f>IF(AND('Mapa final'!#REF!="Muy Baja",'Mapa final'!#REF!="Leve"),CONCATENATE("R2C",'Mapa final'!#REF!),"")</f>
        <v>#REF!</v>
      </c>
      <c r="O47" s="65" t="e">
        <f>IF(AND('Mapa final'!#REF!="Muy Baja",'Mapa final'!#REF!="Leve"),CONCATENATE("R2C",'Mapa final'!#REF!),"")</f>
        <v>#REF!</v>
      </c>
      <c r="P47" s="63" t="str">
        <f ca="1">IF(AND('Mapa final'!$AG$15="Muy Baja",'Mapa final'!$AI$15="Menor"),CONCATENATE("R2C",'Mapa final'!$W$15),"")</f>
        <v/>
      </c>
      <c r="Q47" s="64" t="str">
        <f ca="1">IF(AND('Mapa final'!$AG$16="Muy Baja",'Mapa final'!$AI$16="Menor"),CONCATENATE("R2C",'Mapa final'!$W$16),"")</f>
        <v/>
      </c>
      <c r="R47" s="64" t="e">
        <f>IF(AND('Mapa final'!#REF!="Muy Baja",'Mapa final'!#REF!="Menor"),CONCATENATE("R2C",'Mapa final'!#REF!),"")</f>
        <v>#REF!</v>
      </c>
      <c r="S47" s="64" t="e">
        <f>IF(AND('Mapa final'!#REF!="Muy Baja",'Mapa final'!#REF!="Menor"),CONCATENATE("R2C",'Mapa final'!#REF!),"")</f>
        <v>#REF!</v>
      </c>
      <c r="T47" s="64" t="e">
        <f>IF(AND('Mapa final'!#REF!="Muy Baja",'Mapa final'!#REF!="Menor"),CONCATENATE("R2C",'Mapa final'!#REF!),"")</f>
        <v>#REF!</v>
      </c>
      <c r="U47" s="65" t="e">
        <f>IF(AND('Mapa final'!#REF!="Muy Baja",'Mapa final'!#REF!="Menor"),CONCATENATE("R2C",'Mapa final'!#REF!),"")</f>
        <v>#REF!</v>
      </c>
      <c r="V47" s="54" t="str">
        <f ca="1">IF(AND('Mapa final'!$AG$15="Muy Baja",'Mapa final'!$AI$15="Moderado"),CONCATENATE("R2C",'Mapa final'!$W$15),"")</f>
        <v/>
      </c>
      <c r="W47" s="55" t="str">
        <f ca="1">IF(AND('Mapa final'!$AG$16="Muy Baja",'Mapa final'!$AI$16="Moderado"),CONCATENATE("R2C",'Mapa final'!$W$16),"")</f>
        <v/>
      </c>
      <c r="X47" s="55" t="e">
        <f>IF(AND('Mapa final'!#REF!="Muy Baja",'Mapa final'!#REF!="Moderado"),CONCATENATE("R2C",'Mapa final'!#REF!),"")</f>
        <v>#REF!</v>
      </c>
      <c r="Y47" s="55" t="e">
        <f>IF(AND('Mapa final'!#REF!="Muy Baja",'Mapa final'!#REF!="Moderado"),CONCATENATE("R2C",'Mapa final'!#REF!),"")</f>
        <v>#REF!</v>
      </c>
      <c r="Z47" s="55" t="e">
        <f>IF(AND('Mapa final'!#REF!="Muy Baja",'Mapa final'!#REF!="Moderado"),CONCATENATE("R2C",'Mapa final'!#REF!),"")</f>
        <v>#REF!</v>
      </c>
      <c r="AA47" s="56" t="e">
        <f>IF(AND('Mapa final'!#REF!="Muy Baja",'Mapa final'!#REF!="Moderado"),CONCATENATE("R2C",'Mapa final'!#REF!),"")</f>
        <v>#REF!</v>
      </c>
      <c r="AB47" s="39" t="str">
        <f ca="1">IF(AND('Mapa final'!$AG$15="Muy Baja",'Mapa final'!$AI$15="Mayor"),CONCATENATE("R2C",'Mapa final'!$W$15),"")</f>
        <v/>
      </c>
      <c r="AC47" s="40" t="str">
        <f ca="1">IF(AND('Mapa final'!$AG$16="Muy Baja",'Mapa final'!$AI$16="Mayor"),CONCATENATE("R2C",'Mapa final'!$W$16),"")</f>
        <v/>
      </c>
      <c r="AD47" s="40" t="e">
        <f>IF(AND('Mapa final'!#REF!="Muy Baja",'Mapa final'!#REF!="Mayor"),CONCATENATE("R2C",'Mapa final'!#REF!),"")</f>
        <v>#REF!</v>
      </c>
      <c r="AE47" s="40" t="e">
        <f>IF(AND('Mapa final'!#REF!="Muy Baja",'Mapa final'!#REF!="Mayor"),CONCATENATE("R2C",'Mapa final'!#REF!),"")</f>
        <v>#REF!</v>
      </c>
      <c r="AF47" s="40" t="e">
        <f>IF(AND('Mapa final'!#REF!="Muy Baja",'Mapa final'!#REF!="Mayor"),CONCATENATE("R2C",'Mapa final'!#REF!),"")</f>
        <v>#REF!</v>
      </c>
      <c r="AG47" s="41" t="e">
        <f>IF(AND('Mapa final'!#REF!="Muy Baja",'Mapa final'!#REF!="Mayor"),CONCATENATE("R2C",'Mapa final'!#REF!),"")</f>
        <v>#REF!</v>
      </c>
      <c r="AH47" s="42" t="str">
        <f ca="1">IF(AND('Mapa final'!$AG$15="Muy Baja",'Mapa final'!$AI$15="Catastrófico"),CONCATENATE("R2C",'Mapa final'!$W$15),"")</f>
        <v/>
      </c>
      <c r="AI47" s="43" t="str">
        <f ca="1">IF(AND('Mapa final'!$AG$16="Muy Baja",'Mapa final'!$AI$16="Catastrófico"),CONCATENATE("R2C",'Mapa final'!$W$16),"")</f>
        <v/>
      </c>
      <c r="AJ47" s="43" t="e">
        <f>IF(AND('Mapa final'!#REF!="Muy Baja",'Mapa final'!#REF!="Catastrófico"),CONCATENATE("R2C",'Mapa final'!#REF!),"")</f>
        <v>#REF!</v>
      </c>
      <c r="AK47" s="43" t="e">
        <f>IF(AND('Mapa final'!#REF!="Muy Baja",'Mapa final'!#REF!="Catastrófico"),CONCATENATE("R2C",'Mapa final'!#REF!),"")</f>
        <v>#REF!</v>
      </c>
      <c r="AL47" s="43" t="e">
        <f>IF(AND('Mapa final'!#REF!="Muy Baja",'Mapa final'!#REF!="Catastrófico"),CONCATENATE("R2C",'Mapa final'!#REF!),"")</f>
        <v>#REF!</v>
      </c>
      <c r="AM47" s="44" t="e">
        <f>IF(AND('Mapa final'!#REF!="Muy Baja",'Mapa final'!#REF!="Catastrófico"),CONCATENATE("R2C",'Mapa final'!#REF!),"")</f>
        <v>#REF!</v>
      </c>
      <c r="AN47" s="1"/>
      <c r="AO47" s="1"/>
      <c r="AP47" s="1"/>
      <c r="AQ47" s="1"/>
      <c r="AR47" s="1"/>
      <c r="AS47" s="1"/>
      <c r="AT47" s="1"/>
      <c r="AU47" s="1"/>
      <c r="AV47" s="1"/>
      <c r="AW47" s="1"/>
      <c r="AX47" s="1"/>
      <c r="AY47" s="1"/>
      <c r="AZ47" s="1"/>
      <c r="BA47" s="1"/>
      <c r="BB47" s="1"/>
      <c r="BC47" s="1"/>
      <c r="BD47" s="1"/>
      <c r="BE47" s="1"/>
      <c r="BF47" s="1"/>
      <c r="BG47" s="1"/>
      <c r="BH47" s="1"/>
      <c r="BI47" s="1"/>
    </row>
    <row r="48" spans="1:61" ht="15" customHeight="1" x14ac:dyDescent="0.25">
      <c r="A48" s="1"/>
      <c r="B48" s="420"/>
      <c r="C48" s="259"/>
      <c r="D48" s="260"/>
      <c r="E48" s="271"/>
      <c r="F48" s="259"/>
      <c r="G48" s="259"/>
      <c r="H48" s="259"/>
      <c r="I48" s="260"/>
      <c r="J48" s="63" t="str">
        <f ca="1">IF(AND('Mapa final'!$AG$17="Muy Baja",'Mapa final'!$AI$17="Leve"),CONCATENATE("R3C",'Mapa final'!$W$17),"")</f>
        <v/>
      </c>
      <c r="K48" s="64" t="str">
        <f ca="1">IF(AND('Mapa final'!$AG$18="Muy Baja",'Mapa final'!$AI$18="Leve"),CONCATENATE("R3C",'Mapa final'!$W$18),"")</f>
        <v/>
      </c>
      <c r="L48" s="64" t="str">
        <f ca="1">IF(AND('Mapa final'!$AG$19="Muy Baja",'Mapa final'!$AI$19="Leve"),CONCATENATE("R3C",'Mapa final'!$W$19),"")</f>
        <v/>
      </c>
      <c r="M48" s="64" t="e">
        <f>IF(AND('Mapa final'!#REF!="Muy Baja",'Mapa final'!#REF!="Leve"),CONCATENATE("R3C",'Mapa final'!#REF!),"")</f>
        <v>#REF!</v>
      </c>
      <c r="N48" s="64" t="e">
        <f>IF(AND('Mapa final'!#REF!="Muy Baja",'Mapa final'!#REF!="Leve"),CONCATENATE("R3C",'Mapa final'!#REF!),"")</f>
        <v>#REF!</v>
      </c>
      <c r="O48" s="65" t="e">
        <f>IF(AND('Mapa final'!#REF!="Muy Baja",'Mapa final'!#REF!="Leve"),CONCATENATE("R3C",'Mapa final'!#REF!),"")</f>
        <v>#REF!</v>
      </c>
      <c r="P48" s="63" t="str">
        <f ca="1">IF(AND('Mapa final'!$AG$17="Muy Baja",'Mapa final'!$AI$17="Menor"),CONCATENATE("R3C",'Mapa final'!$W$17),"")</f>
        <v/>
      </c>
      <c r="Q48" s="64" t="str">
        <f ca="1">IF(AND('Mapa final'!$AG$18="Muy Baja",'Mapa final'!$AI$18="Menor"),CONCATENATE("R3C",'Mapa final'!$W$18),"")</f>
        <v/>
      </c>
      <c r="R48" s="64" t="str">
        <f ca="1">IF(AND('Mapa final'!$AG$19="Muy Baja",'Mapa final'!$AI$19="Menor"),CONCATENATE("R3C",'Mapa final'!$W$19),"")</f>
        <v/>
      </c>
      <c r="S48" s="64" t="e">
        <f>IF(AND('Mapa final'!#REF!="Muy Baja",'Mapa final'!#REF!="Menor"),CONCATENATE("R3C",'Mapa final'!#REF!),"")</f>
        <v>#REF!</v>
      </c>
      <c r="T48" s="64" t="e">
        <f>IF(AND('Mapa final'!#REF!="Muy Baja",'Mapa final'!#REF!="Menor"),CONCATENATE("R3C",'Mapa final'!#REF!),"")</f>
        <v>#REF!</v>
      </c>
      <c r="U48" s="65" t="e">
        <f>IF(AND('Mapa final'!#REF!="Muy Baja",'Mapa final'!#REF!="Menor"),CONCATENATE("R3C",'Mapa final'!#REF!),"")</f>
        <v>#REF!</v>
      </c>
      <c r="V48" s="54" t="str">
        <f ca="1">IF(AND('Mapa final'!$AG$17="Muy Baja",'Mapa final'!$AI$17="Moderado"),CONCATENATE("R3C",'Mapa final'!$W$17),"")</f>
        <v/>
      </c>
      <c r="W48" s="55" t="str">
        <f ca="1">IF(AND('Mapa final'!$AG$18="Muy Baja",'Mapa final'!$AI$18="Moderado"),CONCATENATE("R3C",'Mapa final'!$W$18),"")</f>
        <v/>
      </c>
      <c r="X48" s="55" t="str">
        <f ca="1">IF(AND('Mapa final'!$AG$19="Muy Baja",'Mapa final'!$AI$19="Moderado"),CONCATENATE("R3C",'Mapa final'!$W$19),"")</f>
        <v/>
      </c>
      <c r="Y48" s="55" t="e">
        <f>IF(AND('Mapa final'!#REF!="Muy Baja",'Mapa final'!#REF!="Moderado"),CONCATENATE("R3C",'Mapa final'!#REF!),"")</f>
        <v>#REF!</v>
      </c>
      <c r="Z48" s="55" t="e">
        <f>IF(AND('Mapa final'!#REF!="Muy Baja",'Mapa final'!#REF!="Moderado"),CONCATENATE("R3C",'Mapa final'!#REF!),"")</f>
        <v>#REF!</v>
      </c>
      <c r="AA48" s="56" t="e">
        <f>IF(AND('Mapa final'!#REF!="Muy Baja",'Mapa final'!#REF!="Moderado"),CONCATENATE("R3C",'Mapa final'!#REF!),"")</f>
        <v>#REF!</v>
      </c>
      <c r="AB48" s="39" t="str">
        <f ca="1">IF(AND('Mapa final'!$AG$17="Muy Baja",'Mapa final'!$AI$17="Mayor"),CONCATENATE("R3C",'Mapa final'!$W$17),"")</f>
        <v>R3C1</v>
      </c>
      <c r="AC48" s="40" t="str">
        <f ca="1">IF(AND('Mapa final'!$AG$18="Muy Baja",'Mapa final'!$AI$18="Mayor"),CONCATENATE("R3C",'Mapa final'!$W$18),"")</f>
        <v>R3C2</v>
      </c>
      <c r="AD48" s="40" t="str">
        <f ca="1">IF(AND('Mapa final'!$AG$19="Muy Baja",'Mapa final'!$AI$19="Mayor"),CONCATENATE("R3C",'Mapa final'!$W$19),"")</f>
        <v>R3C3</v>
      </c>
      <c r="AE48" s="40" t="e">
        <f>IF(AND('Mapa final'!#REF!="Muy Baja",'Mapa final'!#REF!="Mayor"),CONCATENATE("R3C",'Mapa final'!#REF!),"")</f>
        <v>#REF!</v>
      </c>
      <c r="AF48" s="40" t="e">
        <f>IF(AND('Mapa final'!#REF!="Muy Baja",'Mapa final'!#REF!="Mayor"),CONCATENATE("R3C",'Mapa final'!#REF!),"")</f>
        <v>#REF!</v>
      </c>
      <c r="AG48" s="41" t="e">
        <f>IF(AND('Mapa final'!#REF!="Muy Baja",'Mapa final'!#REF!="Mayor"),CONCATENATE("R3C",'Mapa final'!#REF!),"")</f>
        <v>#REF!</v>
      </c>
      <c r="AH48" s="42" t="str">
        <f ca="1">IF(AND('Mapa final'!$AG$17="Muy Baja",'Mapa final'!$AI$17="Catastrófico"),CONCATENATE("R3C",'Mapa final'!$W$17),"")</f>
        <v/>
      </c>
      <c r="AI48" s="43" t="str">
        <f ca="1">IF(AND('Mapa final'!$AG$18="Muy Baja",'Mapa final'!$AI$18="Catastrófico"),CONCATENATE("R3C",'Mapa final'!$W$18),"")</f>
        <v/>
      </c>
      <c r="AJ48" s="43" t="str">
        <f ca="1">IF(AND('Mapa final'!$AG$19="Muy Baja",'Mapa final'!$AI$19="Catastrófico"),CONCATENATE("R3C",'Mapa final'!$W$19),"")</f>
        <v/>
      </c>
      <c r="AK48" s="43" t="e">
        <f>IF(AND('Mapa final'!#REF!="Muy Baja",'Mapa final'!#REF!="Catastrófico"),CONCATENATE("R3C",'Mapa final'!#REF!),"")</f>
        <v>#REF!</v>
      </c>
      <c r="AL48" s="43" t="e">
        <f>IF(AND('Mapa final'!#REF!="Muy Baja",'Mapa final'!#REF!="Catastrófico"),CONCATENATE("R3C",'Mapa final'!#REF!),"")</f>
        <v>#REF!</v>
      </c>
      <c r="AM48" s="44" t="e">
        <f>IF(AND('Mapa final'!#REF!="Muy Baja",'Mapa final'!#REF!="Catastrófico"),CONCATENATE("R3C",'Mapa final'!#REF!),"")</f>
        <v>#REF!</v>
      </c>
      <c r="AN48" s="1"/>
      <c r="AO48" s="1"/>
      <c r="AP48" s="1"/>
      <c r="AQ48" s="1"/>
      <c r="AR48" s="1"/>
      <c r="AS48" s="1"/>
      <c r="AT48" s="1"/>
      <c r="AU48" s="1"/>
      <c r="AV48" s="1"/>
      <c r="AW48" s="1"/>
      <c r="AX48" s="1"/>
      <c r="AY48" s="1"/>
      <c r="AZ48" s="1"/>
      <c r="BA48" s="1"/>
      <c r="BB48" s="1"/>
      <c r="BC48" s="1"/>
      <c r="BD48" s="1"/>
      <c r="BE48" s="1"/>
      <c r="BF48" s="1"/>
      <c r="BG48" s="1"/>
      <c r="BH48" s="1"/>
      <c r="BI48" s="1"/>
    </row>
    <row r="49" spans="1:61" ht="15" customHeight="1" x14ac:dyDescent="0.25">
      <c r="A49" s="1"/>
      <c r="B49" s="420"/>
      <c r="C49" s="259"/>
      <c r="D49" s="260"/>
      <c r="E49" s="271"/>
      <c r="F49" s="259"/>
      <c r="G49" s="259"/>
      <c r="H49" s="259"/>
      <c r="I49" s="260"/>
      <c r="J49" s="63" t="str">
        <f ca="1">IF(AND('Mapa final'!$AG$20="Muy Baja",'Mapa final'!$AI$20="Leve"),CONCATENATE("R4C",'Mapa final'!$W$20),"")</f>
        <v/>
      </c>
      <c r="K49" s="64" t="str">
        <f ca="1">IF(AND('Mapa final'!$AG$21="Muy Baja",'Mapa final'!$AI$21="Leve"),CONCATENATE("R4C",'Mapa final'!$W$21),"")</f>
        <v/>
      </c>
      <c r="L49" s="64" t="e">
        <f>IF(AND('Mapa final'!#REF!="Muy Baja",'Mapa final'!#REF!="Leve"),CONCATENATE("R4C",'Mapa final'!#REF!),"")</f>
        <v>#REF!</v>
      </c>
      <c r="M49" s="64" t="e">
        <f>IF(AND('Mapa final'!#REF!="Muy Baja",'Mapa final'!#REF!="Leve"),CONCATENATE("R4C",'Mapa final'!#REF!),"")</f>
        <v>#REF!</v>
      </c>
      <c r="N49" s="64" t="e">
        <f>IF(AND('Mapa final'!#REF!="Muy Baja",'Mapa final'!#REF!="Leve"),CONCATENATE("R4C",'Mapa final'!#REF!),"")</f>
        <v>#REF!</v>
      </c>
      <c r="O49" s="65" t="e">
        <f>IF(AND('Mapa final'!#REF!="Muy Baja",'Mapa final'!#REF!="Leve"),CONCATENATE("R4C",'Mapa final'!#REF!),"")</f>
        <v>#REF!</v>
      </c>
      <c r="P49" s="63" t="str">
        <f ca="1">IF(AND('Mapa final'!$AG$20="Muy Baja",'Mapa final'!$AI$20="Menor"),CONCATENATE("R4C",'Mapa final'!$W$20),"")</f>
        <v/>
      </c>
      <c r="Q49" s="64" t="str">
        <f ca="1">IF(AND('Mapa final'!$AG$21="Muy Baja",'Mapa final'!$AI$21="Menor"),CONCATENATE("R4C",'Mapa final'!$W$21),"")</f>
        <v/>
      </c>
      <c r="R49" s="64" t="e">
        <f>IF(AND('Mapa final'!#REF!="Muy Baja",'Mapa final'!#REF!="Menor"),CONCATENATE("R4C",'Mapa final'!#REF!),"")</f>
        <v>#REF!</v>
      </c>
      <c r="S49" s="64" t="e">
        <f>IF(AND('Mapa final'!#REF!="Muy Baja",'Mapa final'!#REF!="Menor"),CONCATENATE("R4C",'Mapa final'!#REF!),"")</f>
        <v>#REF!</v>
      </c>
      <c r="T49" s="64" t="e">
        <f>IF(AND('Mapa final'!#REF!="Muy Baja",'Mapa final'!#REF!="Menor"),CONCATENATE("R4C",'Mapa final'!#REF!),"")</f>
        <v>#REF!</v>
      </c>
      <c r="U49" s="65" t="e">
        <f>IF(AND('Mapa final'!#REF!="Muy Baja",'Mapa final'!#REF!="Menor"),CONCATENATE("R4C",'Mapa final'!#REF!),"")</f>
        <v>#REF!</v>
      </c>
      <c r="V49" s="54" t="str">
        <f ca="1">IF(AND('Mapa final'!$AG$20="Muy Baja",'Mapa final'!$AI$20="Moderado"),CONCATENATE("R4C",'Mapa final'!$W$20),"")</f>
        <v/>
      </c>
      <c r="W49" s="55" t="str">
        <f ca="1">IF(AND('Mapa final'!$AG$21="Muy Baja",'Mapa final'!$AI$21="Moderado"),CONCATENATE("R4C",'Mapa final'!$W$21),"")</f>
        <v>R4C2</v>
      </c>
      <c r="X49" s="55" t="e">
        <f>IF(AND('Mapa final'!#REF!="Muy Baja",'Mapa final'!#REF!="Moderado"),CONCATENATE("R4C",'Mapa final'!#REF!),"")</f>
        <v>#REF!</v>
      </c>
      <c r="Y49" s="55" t="e">
        <f>IF(AND('Mapa final'!#REF!="Muy Baja",'Mapa final'!#REF!="Moderado"),CONCATENATE("R4C",'Mapa final'!#REF!),"")</f>
        <v>#REF!</v>
      </c>
      <c r="Z49" s="55" t="e">
        <f>IF(AND('Mapa final'!#REF!="Muy Baja",'Mapa final'!#REF!="Moderado"),CONCATENATE("R4C",'Mapa final'!#REF!),"")</f>
        <v>#REF!</v>
      </c>
      <c r="AA49" s="56" t="e">
        <f>IF(AND('Mapa final'!#REF!="Muy Baja",'Mapa final'!#REF!="Moderado"),CONCATENATE("R4C",'Mapa final'!#REF!),"")</f>
        <v>#REF!</v>
      </c>
      <c r="AB49" s="39" t="str">
        <f ca="1">IF(AND('Mapa final'!$AG$20="Muy Baja",'Mapa final'!$AI$20="Mayor"),CONCATENATE("R4C",'Mapa final'!$W$20),"")</f>
        <v/>
      </c>
      <c r="AC49" s="40" t="str">
        <f ca="1">IF(AND('Mapa final'!$AG$21="Muy Baja",'Mapa final'!$AI$21="Mayor"),CONCATENATE("R4C",'Mapa final'!$W$21),"")</f>
        <v/>
      </c>
      <c r="AD49" s="40" t="e">
        <f>IF(AND('Mapa final'!#REF!="Muy Baja",'Mapa final'!#REF!="Mayor"),CONCATENATE("R4C",'Mapa final'!#REF!),"")</f>
        <v>#REF!</v>
      </c>
      <c r="AE49" s="40" t="e">
        <f>IF(AND('Mapa final'!#REF!="Muy Baja",'Mapa final'!#REF!="Mayor"),CONCATENATE("R4C",'Mapa final'!#REF!),"")</f>
        <v>#REF!</v>
      </c>
      <c r="AF49" s="40" t="e">
        <f>IF(AND('Mapa final'!#REF!="Muy Baja",'Mapa final'!#REF!="Mayor"),CONCATENATE("R4C",'Mapa final'!#REF!),"")</f>
        <v>#REF!</v>
      </c>
      <c r="AG49" s="41" t="e">
        <f>IF(AND('Mapa final'!#REF!="Muy Baja",'Mapa final'!#REF!="Mayor"),CONCATENATE("R4C",'Mapa final'!#REF!),"")</f>
        <v>#REF!</v>
      </c>
      <c r="AH49" s="42" t="str">
        <f ca="1">IF(AND('Mapa final'!$AG$20="Muy Baja",'Mapa final'!$AI$20="Catastrófico"),CONCATENATE("R4C",'Mapa final'!$W$20),"")</f>
        <v/>
      </c>
      <c r="AI49" s="43" t="str">
        <f ca="1">IF(AND('Mapa final'!$AG$21="Muy Baja",'Mapa final'!$AI$21="Catastrófico"),CONCATENATE("R4C",'Mapa final'!$W$21),"")</f>
        <v/>
      </c>
      <c r="AJ49" s="43" t="e">
        <f>IF(AND('Mapa final'!#REF!="Muy Baja",'Mapa final'!#REF!="Catastrófico"),CONCATENATE("R4C",'Mapa final'!#REF!),"")</f>
        <v>#REF!</v>
      </c>
      <c r="AK49" s="43" t="e">
        <f>IF(AND('Mapa final'!#REF!="Muy Baja",'Mapa final'!#REF!="Catastrófico"),CONCATENATE("R4C",'Mapa final'!#REF!),"")</f>
        <v>#REF!</v>
      </c>
      <c r="AL49" s="43" t="e">
        <f>IF(AND('Mapa final'!#REF!="Muy Baja",'Mapa final'!#REF!="Catastrófico"),CONCATENATE("R4C",'Mapa final'!#REF!),"")</f>
        <v>#REF!</v>
      </c>
      <c r="AM49" s="44" t="e">
        <f>IF(AND('Mapa final'!#REF!="Muy Baja",'Mapa final'!#REF!="Catastrófico"),CONCATENATE("R4C",'Mapa final'!#REF!),"")</f>
        <v>#REF!</v>
      </c>
      <c r="AN49" s="1"/>
      <c r="AO49" s="1"/>
      <c r="AP49" s="1"/>
      <c r="AQ49" s="1"/>
      <c r="AR49" s="1"/>
      <c r="AS49" s="1"/>
      <c r="AT49" s="1"/>
      <c r="AU49" s="1"/>
      <c r="AV49" s="1"/>
      <c r="AW49" s="1"/>
      <c r="AX49" s="1"/>
      <c r="AY49" s="1"/>
      <c r="AZ49" s="1"/>
      <c r="BA49" s="1"/>
      <c r="BB49" s="1"/>
      <c r="BC49" s="1"/>
      <c r="BD49" s="1"/>
      <c r="BE49" s="1"/>
      <c r="BF49" s="1"/>
      <c r="BG49" s="1"/>
      <c r="BH49" s="1"/>
      <c r="BI49" s="1"/>
    </row>
    <row r="50" spans="1:61" ht="15" customHeight="1" x14ac:dyDescent="0.25">
      <c r="A50" s="1"/>
      <c r="B50" s="420"/>
      <c r="C50" s="259"/>
      <c r="D50" s="260"/>
      <c r="E50" s="271"/>
      <c r="F50" s="259"/>
      <c r="G50" s="259"/>
      <c r="H50" s="259"/>
      <c r="I50" s="260"/>
      <c r="J50" s="63" t="str">
        <f ca="1">IF(AND('Mapa final'!$AG$22="Muy Baja",'Mapa final'!$AI$22="Leve"),CONCATENATE("R5C",'Mapa final'!$W$22),"")</f>
        <v/>
      </c>
      <c r="K50" s="64" t="str">
        <f ca="1">IF(AND('Mapa final'!$AG$23="Muy Baja",'Mapa final'!$AI$23="Leve"),CONCATENATE("R5C",'Mapa final'!$W$23),"")</f>
        <v/>
      </c>
      <c r="L50" s="64" t="str">
        <f ca="1">IF(AND('Mapa final'!$AG$24="Muy Baja",'Mapa final'!$AI$24="Leve"),CONCATENATE("R5C",'Mapa final'!$W$24),"")</f>
        <v/>
      </c>
      <c r="M50" s="64" t="e">
        <f>IF(AND('Mapa final'!#REF!="Muy Baja",'Mapa final'!#REF!="Leve"),CONCATENATE("R5C",'Mapa final'!#REF!),"")</f>
        <v>#REF!</v>
      </c>
      <c r="N50" s="64" t="e">
        <f>IF(AND('Mapa final'!#REF!="Muy Baja",'Mapa final'!#REF!="Leve"),CONCATENATE("R5C",'Mapa final'!#REF!),"")</f>
        <v>#REF!</v>
      </c>
      <c r="O50" s="65" t="e">
        <f>IF(AND('Mapa final'!#REF!="Muy Baja",'Mapa final'!#REF!="Leve"),CONCATENATE("R5C",'Mapa final'!#REF!),"")</f>
        <v>#REF!</v>
      </c>
      <c r="P50" s="63" t="str">
        <f ca="1">IF(AND('Mapa final'!$AG$22="Muy Baja",'Mapa final'!$AI$22="Menor"),CONCATENATE("R5C",'Mapa final'!$W$22),"")</f>
        <v/>
      </c>
      <c r="Q50" s="64" t="str">
        <f ca="1">IF(AND('Mapa final'!$AG$23="Muy Baja",'Mapa final'!$AI$23="Menor"),CONCATENATE("R5C",'Mapa final'!$W$23),"")</f>
        <v/>
      </c>
      <c r="R50" s="64" t="str">
        <f ca="1">IF(AND('Mapa final'!$AG$24="Muy Baja",'Mapa final'!$AI$24="Menor"),CONCATENATE("R5C",'Mapa final'!$W$24),"")</f>
        <v/>
      </c>
      <c r="S50" s="64" t="e">
        <f>IF(AND('Mapa final'!#REF!="Muy Baja",'Mapa final'!#REF!="Menor"),CONCATENATE("R5C",'Mapa final'!#REF!),"")</f>
        <v>#REF!</v>
      </c>
      <c r="T50" s="64" t="e">
        <f>IF(AND('Mapa final'!#REF!="Muy Baja",'Mapa final'!#REF!="Menor"),CONCATENATE("R5C",'Mapa final'!#REF!),"")</f>
        <v>#REF!</v>
      </c>
      <c r="U50" s="65" t="e">
        <f>IF(AND('Mapa final'!#REF!="Muy Baja",'Mapa final'!#REF!="Menor"),CONCATENATE("R5C",'Mapa final'!#REF!),"")</f>
        <v>#REF!</v>
      </c>
      <c r="V50" s="54" t="str">
        <f ca="1">IF(AND('Mapa final'!$AG$22="Muy Baja",'Mapa final'!$AI$22="Moderado"),CONCATENATE("R5C",'Mapa final'!$W$22),"")</f>
        <v/>
      </c>
      <c r="W50" s="55" t="str">
        <f ca="1">IF(AND('Mapa final'!$AG$23="Muy Baja",'Mapa final'!$AI$23="Moderado"),CONCATENATE("R5C",'Mapa final'!$W$23),"")</f>
        <v/>
      </c>
      <c r="X50" s="55" t="str">
        <f ca="1">IF(AND('Mapa final'!$AG$24="Muy Baja",'Mapa final'!$AI$24="Moderado"),CONCATENATE("R5C",'Mapa final'!$W$24),"")</f>
        <v/>
      </c>
      <c r="Y50" s="55" t="e">
        <f>IF(AND('Mapa final'!#REF!="Muy Baja",'Mapa final'!#REF!="Moderado"),CONCATENATE("R5C",'Mapa final'!#REF!),"")</f>
        <v>#REF!</v>
      </c>
      <c r="Z50" s="55" t="e">
        <f>IF(AND('Mapa final'!#REF!="Muy Baja",'Mapa final'!#REF!="Moderado"),CONCATENATE("R5C",'Mapa final'!#REF!),"")</f>
        <v>#REF!</v>
      </c>
      <c r="AA50" s="56" t="e">
        <f>IF(AND('Mapa final'!#REF!="Muy Baja",'Mapa final'!#REF!="Moderado"),CONCATENATE("R5C",'Mapa final'!#REF!),"")</f>
        <v>#REF!</v>
      </c>
      <c r="AB50" s="39" t="str">
        <f ca="1">IF(AND('Mapa final'!$AG$22="Muy Baja",'Mapa final'!$AI$22="Mayor"),CONCATENATE("R5C",'Mapa final'!$W$22),"")</f>
        <v>R5C1</v>
      </c>
      <c r="AC50" s="40" t="str">
        <f ca="1">IF(AND('Mapa final'!$AG$23="Muy Baja",'Mapa final'!$AI$23="Mayor"),CONCATENATE("R5C",'Mapa final'!$W$23),"")</f>
        <v>R5C2</v>
      </c>
      <c r="AD50" s="40" t="str">
        <f ca="1">IF(AND('Mapa final'!$AG$24="Muy Baja",'Mapa final'!$AI$24="Mayor"),CONCATENATE("R5C",'Mapa final'!$W$24),"")</f>
        <v>R5C3</v>
      </c>
      <c r="AE50" s="40" t="e">
        <f>IF(AND('Mapa final'!#REF!="Muy Baja",'Mapa final'!#REF!="Mayor"),CONCATENATE("R5C",'Mapa final'!#REF!),"")</f>
        <v>#REF!</v>
      </c>
      <c r="AF50" s="40" t="e">
        <f>IF(AND('Mapa final'!#REF!="Muy Baja",'Mapa final'!#REF!="Mayor"),CONCATENATE("R5C",'Mapa final'!#REF!),"")</f>
        <v>#REF!</v>
      </c>
      <c r="AG50" s="41" t="e">
        <f>IF(AND('Mapa final'!#REF!="Muy Baja",'Mapa final'!#REF!="Mayor"),CONCATENATE("R5C",'Mapa final'!#REF!),"")</f>
        <v>#REF!</v>
      </c>
      <c r="AH50" s="42" t="str">
        <f ca="1">IF(AND('Mapa final'!$AG$22="Muy Baja",'Mapa final'!$AI$22="Catastrófico"),CONCATENATE("R5C",'Mapa final'!$W$22),"")</f>
        <v/>
      </c>
      <c r="AI50" s="43" t="str">
        <f ca="1">IF(AND('Mapa final'!$AG$23="Muy Baja",'Mapa final'!$AI$23="Catastrófico"),CONCATENATE("R5C",'Mapa final'!$W$23),"")</f>
        <v/>
      </c>
      <c r="AJ50" s="43" t="str">
        <f ca="1">IF(AND('Mapa final'!$AG$24="Muy Baja",'Mapa final'!$AI$24="Catastrófico"),CONCATENATE("R5C",'Mapa final'!$W$24),"")</f>
        <v/>
      </c>
      <c r="AK50" s="43" t="e">
        <f>IF(AND('Mapa final'!#REF!="Muy Baja",'Mapa final'!#REF!="Catastrófico"),CONCATENATE("R5C",'Mapa final'!#REF!),"")</f>
        <v>#REF!</v>
      </c>
      <c r="AL50" s="43" t="e">
        <f>IF(AND('Mapa final'!#REF!="Muy Baja",'Mapa final'!#REF!="Catastrófico"),CONCATENATE("R5C",'Mapa final'!#REF!),"")</f>
        <v>#REF!</v>
      </c>
      <c r="AM50" s="44" t="e">
        <f>IF(AND('Mapa final'!#REF!="Muy Baja",'Mapa final'!#REF!="Catastrófico"),CONCATENATE("R5C",'Mapa final'!#REF!),"")</f>
        <v>#REF!</v>
      </c>
      <c r="AN50" s="1"/>
      <c r="AO50" s="1"/>
      <c r="AP50" s="1"/>
      <c r="AQ50" s="1"/>
      <c r="AR50" s="1"/>
      <c r="AS50" s="1"/>
      <c r="AT50" s="1"/>
      <c r="AU50" s="1"/>
      <c r="AV50" s="1"/>
      <c r="AW50" s="1"/>
      <c r="AX50" s="1"/>
      <c r="AY50" s="1"/>
      <c r="AZ50" s="1"/>
      <c r="BA50" s="1"/>
      <c r="BB50" s="1"/>
      <c r="BC50" s="1"/>
      <c r="BD50" s="1"/>
      <c r="BE50" s="1"/>
      <c r="BF50" s="1"/>
      <c r="BG50" s="1"/>
      <c r="BH50" s="1"/>
      <c r="BI50" s="1"/>
    </row>
    <row r="51" spans="1:61" ht="15" customHeight="1" x14ac:dyDescent="0.25">
      <c r="A51" s="1"/>
      <c r="B51" s="420"/>
      <c r="C51" s="259"/>
      <c r="D51" s="260"/>
      <c r="E51" s="271"/>
      <c r="F51" s="259"/>
      <c r="G51" s="259"/>
      <c r="H51" s="259"/>
      <c r="I51" s="260"/>
      <c r="J51" s="63" t="str">
        <f ca="1">IF(AND('Mapa final'!$AG$25="Muy Baja",'Mapa final'!$AI$25="Leve"),CONCATENATE("R6C",'Mapa final'!$W$25),"")</f>
        <v/>
      </c>
      <c r="K51" s="64" t="str">
        <f ca="1">IF(AND('Mapa final'!$AG$26="Muy Baja",'Mapa final'!$AI$26="Leve"),CONCATENATE("R6C",'Mapa final'!$W$26),"")</f>
        <v/>
      </c>
      <c r="L51" s="64" t="e">
        <f>IF(AND('Mapa final'!#REF!="Muy Baja",'Mapa final'!#REF!="Leve"),CONCATENATE("R6C",'Mapa final'!#REF!),"")</f>
        <v>#REF!</v>
      </c>
      <c r="M51" s="64" t="e">
        <f>IF(AND('Mapa final'!#REF!="Muy Baja",'Mapa final'!#REF!="Leve"),CONCATENATE("R6C",'Mapa final'!#REF!),"")</f>
        <v>#REF!</v>
      </c>
      <c r="N51" s="64" t="e">
        <f>IF(AND('Mapa final'!#REF!="Muy Baja",'Mapa final'!#REF!="Leve"),CONCATENATE("R6C",'Mapa final'!#REF!),"")</f>
        <v>#REF!</v>
      </c>
      <c r="O51" s="65" t="e">
        <f>IF(AND('Mapa final'!#REF!="Muy Baja",'Mapa final'!#REF!="Leve"),CONCATENATE("R6C",'Mapa final'!#REF!),"")</f>
        <v>#REF!</v>
      </c>
      <c r="P51" s="63" t="str">
        <f ca="1">IF(AND('Mapa final'!$AG$25="Muy Baja",'Mapa final'!$AI$25="Menor"),CONCATENATE("R6C",'Mapa final'!$W$25),"")</f>
        <v/>
      </c>
      <c r="Q51" s="64" t="str">
        <f ca="1">IF(AND('Mapa final'!$AG$26="Muy Baja",'Mapa final'!$AI$26="Menor"),CONCATENATE("R6C",'Mapa final'!$W$26),"")</f>
        <v/>
      </c>
      <c r="R51" s="64" t="e">
        <f>IF(AND('Mapa final'!#REF!="Muy Baja",'Mapa final'!#REF!="Menor"),CONCATENATE("R6C",'Mapa final'!#REF!),"")</f>
        <v>#REF!</v>
      </c>
      <c r="S51" s="64" t="e">
        <f>IF(AND('Mapa final'!#REF!="Muy Baja",'Mapa final'!#REF!="Menor"),CONCATENATE("R6C",'Mapa final'!#REF!),"")</f>
        <v>#REF!</v>
      </c>
      <c r="T51" s="64" t="e">
        <f>IF(AND('Mapa final'!#REF!="Muy Baja",'Mapa final'!#REF!="Menor"),CONCATENATE("R6C",'Mapa final'!#REF!),"")</f>
        <v>#REF!</v>
      </c>
      <c r="U51" s="65" t="e">
        <f>IF(AND('Mapa final'!#REF!="Muy Baja",'Mapa final'!#REF!="Menor"),CONCATENATE("R6C",'Mapa final'!#REF!),"")</f>
        <v>#REF!</v>
      </c>
      <c r="V51" s="54" t="str">
        <f ca="1">IF(AND('Mapa final'!$AG$25="Muy Baja",'Mapa final'!$AI$25="Moderado"),CONCATENATE("R6C",'Mapa final'!$W$25),"")</f>
        <v/>
      </c>
      <c r="W51" s="55" t="str">
        <f ca="1">IF(AND('Mapa final'!$AG$26="Muy Baja",'Mapa final'!$AI$26="Moderado"),CONCATENATE("R6C",'Mapa final'!$W$26),"")</f>
        <v/>
      </c>
      <c r="X51" s="55" t="e">
        <f>IF(AND('Mapa final'!#REF!="Muy Baja",'Mapa final'!#REF!="Moderado"),CONCATENATE("R6C",'Mapa final'!#REF!),"")</f>
        <v>#REF!</v>
      </c>
      <c r="Y51" s="55" t="e">
        <f>IF(AND('Mapa final'!#REF!="Muy Baja",'Mapa final'!#REF!="Moderado"),CONCATENATE("R6C",'Mapa final'!#REF!),"")</f>
        <v>#REF!</v>
      </c>
      <c r="Z51" s="55" t="e">
        <f>IF(AND('Mapa final'!#REF!="Muy Baja",'Mapa final'!#REF!="Moderado"),CONCATENATE("R6C",'Mapa final'!#REF!),"")</f>
        <v>#REF!</v>
      </c>
      <c r="AA51" s="56" t="e">
        <f>IF(AND('Mapa final'!#REF!="Muy Baja",'Mapa final'!#REF!="Moderado"),CONCATENATE("R6C",'Mapa final'!#REF!),"")</f>
        <v>#REF!</v>
      </c>
      <c r="AB51" s="39" t="str">
        <f ca="1">IF(AND('Mapa final'!$AG$25="Muy Baja",'Mapa final'!$AI$25="Mayor"),CONCATENATE("R6C",'Mapa final'!$W$25),"")</f>
        <v/>
      </c>
      <c r="AC51" s="40" t="str">
        <f ca="1">IF(AND('Mapa final'!$AG$26="Muy Baja",'Mapa final'!$AI$26="Mayor"),CONCATENATE("R6C",'Mapa final'!$W$26),"")</f>
        <v/>
      </c>
      <c r="AD51" s="40" t="e">
        <f>IF(AND('Mapa final'!#REF!="Muy Baja",'Mapa final'!#REF!="Mayor"),CONCATENATE("R6C",'Mapa final'!#REF!),"")</f>
        <v>#REF!</v>
      </c>
      <c r="AE51" s="40" t="e">
        <f>IF(AND('Mapa final'!#REF!="Muy Baja",'Mapa final'!#REF!="Mayor"),CONCATENATE("R6C",'Mapa final'!#REF!),"")</f>
        <v>#REF!</v>
      </c>
      <c r="AF51" s="40" t="e">
        <f>IF(AND('Mapa final'!#REF!="Muy Baja",'Mapa final'!#REF!="Mayor"),CONCATENATE("R6C",'Mapa final'!#REF!),"")</f>
        <v>#REF!</v>
      </c>
      <c r="AG51" s="41" t="e">
        <f>IF(AND('Mapa final'!#REF!="Muy Baja",'Mapa final'!#REF!="Mayor"),CONCATENATE("R6C",'Mapa final'!#REF!),"")</f>
        <v>#REF!</v>
      </c>
      <c r="AH51" s="42" t="str">
        <f ca="1">IF(AND('Mapa final'!$AG$25="Muy Baja",'Mapa final'!$AI$25="Catastrófico"),CONCATENATE("R6C",'Mapa final'!$W$25),"")</f>
        <v/>
      </c>
      <c r="AI51" s="43" t="str">
        <f ca="1">IF(AND('Mapa final'!$AG$26="Muy Baja",'Mapa final'!$AI$26="Catastrófico"),CONCATENATE("R6C",'Mapa final'!$W$26),"")</f>
        <v/>
      </c>
      <c r="AJ51" s="43" t="e">
        <f>IF(AND('Mapa final'!#REF!="Muy Baja",'Mapa final'!#REF!="Catastrófico"),CONCATENATE("R6C",'Mapa final'!#REF!),"")</f>
        <v>#REF!</v>
      </c>
      <c r="AK51" s="43" t="e">
        <f>IF(AND('Mapa final'!#REF!="Muy Baja",'Mapa final'!#REF!="Catastrófico"),CONCATENATE("R6C",'Mapa final'!#REF!),"")</f>
        <v>#REF!</v>
      </c>
      <c r="AL51" s="43" t="e">
        <f>IF(AND('Mapa final'!#REF!="Muy Baja",'Mapa final'!#REF!="Catastrófico"),CONCATENATE("R6C",'Mapa final'!#REF!),"")</f>
        <v>#REF!</v>
      </c>
      <c r="AM51" s="44" t="e">
        <f>IF(AND('Mapa final'!#REF!="Muy Baja",'Mapa final'!#REF!="Catastrófico"),CONCATENATE("R6C",'Mapa final'!#REF!),"")</f>
        <v>#REF!</v>
      </c>
      <c r="AN51" s="1"/>
      <c r="AO51" s="1"/>
      <c r="AP51" s="1"/>
      <c r="AQ51" s="1"/>
      <c r="AR51" s="1"/>
      <c r="AS51" s="1"/>
      <c r="AT51" s="1"/>
      <c r="AU51" s="1"/>
      <c r="AV51" s="1"/>
      <c r="AW51" s="1"/>
      <c r="AX51" s="1"/>
      <c r="AY51" s="1"/>
      <c r="AZ51" s="1"/>
      <c r="BA51" s="1"/>
      <c r="BB51" s="1"/>
      <c r="BC51" s="1"/>
      <c r="BD51" s="1"/>
      <c r="BE51" s="1"/>
      <c r="BF51" s="1"/>
      <c r="BG51" s="1"/>
      <c r="BH51" s="1"/>
      <c r="BI51" s="1"/>
    </row>
    <row r="52" spans="1:61" ht="15" customHeight="1" x14ac:dyDescent="0.25">
      <c r="A52" s="1"/>
      <c r="B52" s="420"/>
      <c r="C52" s="259"/>
      <c r="D52" s="260"/>
      <c r="E52" s="271"/>
      <c r="F52" s="259"/>
      <c r="G52" s="259"/>
      <c r="H52" s="259"/>
      <c r="I52" s="260"/>
      <c r="J52" s="63" t="str">
        <f ca="1">IF(AND('Mapa final'!$AG$27="Muy Baja",'Mapa final'!$AI$27="Leve"),CONCATENATE("R7C",'Mapa final'!$W$27),"")</f>
        <v/>
      </c>
      <c r="K52" s="64" t="str">
        <f ca="1">IF(AND('Mapa final'!$AG$28="Muy Baja",'Mapa final'!$AI$28="Leve"),CONCATENATE("R7C",'Mapa final'!$W$28),"")</f>
        <v/>
      </c>
      <c r="L52" s="64" t="e">
        <f>IF(AND('Mapa final'!#REF!="Muy Baja",'Mapa final'!#REF!="Leve"),CONCATENATE("R7C",'Mapa final'!#REF!),"")</f>
        <v>#REF!</v>
      </c>
      <c r="M52" s="64" t="e">
        <f>IF(AND('Mapa final'!#REF!="Muy Baja",'Mapa final'!#REF!="Leve"),CONCATENATE("R7C",'Mapa final'!#REF!),"")</f>
        <v>#REF!</v>
      </c>
      <c r="N52" s="64" t="e">
        <f>IF(AND('Mapa final'!#REF!="Muy Baja",'Mapa final'!#REF!="Leve"),CONCATENATE("R7C",'Mapa final'!#REF!),"")</f>
        <v>#REF!</v>
      </c>
      <c r="O52" s="65" t="e">
        <f>IF(AND('Mapa final'!#REF!="Muy Baja",'Mapa final'!#REF!="Leve"),CONCATENATE("R7C",'Mapa final'!#REF!),"")</f>
        <v>#REF!</v>
      </c>
      <c r="P52" s="63" t="str">
        <f ca="1">IF(AND('Mapa final'!$AG$27="Muy Baja",'Mapa final'!$AI$27="Menor"),CONCATENATE("R7C",'Mapa final'!$W$27),"")</f>
        <v/>
      </c>
      <c r="Q52" s="64" t="str">
        <f ca="1">IF(AND('Mapa final'!$AG$28="Muy Baja",'Mapa final'!$AI$28="Menor"),CONCATENATE("R7C",'Mapa final'!$W$28),"")</f>
        <v/>
      </c>
      <c r="R52" s="64" t="e">
        <f>IF(AND('Mapa final'!#REF!="Muy Baja",'Mapa final'!#REF!="Menor"),CONCATENATE("R7C",'Mapa final'!#REF!),"")</f>
        <v>#REF!</v>
      </c>
      <c r="S52" s="64" t="e">
        <f>IF(AND('Mapa final'!#REF!="Muy Baja",'Mapa final'!#REF!="Menor"),CONCATENATE("R7C",'Mapa final'!#REF!),"")</f>
        <v>#REF!</v>
      </c>
      <c r="T52" s="64" t="e">
        <f>IF(AND('Mapa final'!#REF!="Muy Baja",'Mapa final'!#REF!="Menor"),CONCATENATE("R7C",'Mapa final'!#REF!),"")</f>
        <v>#REF!</v>
      </c>
      <c r="U52" s="65" t="e">
        <f>IF(AND('Mapa final'!#REF!="Muy Baja",'Mapa final'!#REF!="Menor"),CONCATENATE("R7C",'Mapa final'!#REF!),"")</f>
        <v>#REF!</v>
      </c>
      <c r="V52" s="54" t="str">
        <f ca="1">IF(AND('Mapa final'!$AG$27="Muy Baja",'Mapa final'!$AI$27="Moderado"),CONCATENATE("R7C",'Mapa final'!$W$27),"")</f>
        <v/>
      </c>
      <c r="W52" s="55" t="str">
        <f ca="1">IF(AND('Mapa final'!$AG$28="Muy Baja",'Mapa final'!$AI$28="Moderado"),CONCATENATE("R7C",'Mapa final'!$W$28),"")</f>
        <v/>
      </c>
      <c r="X52" s="55" t="e">
        <f>IF(AND('Mapa final'!#REF!="Muy Baja",'Mapa final'!#REF!="Moderado"),CONCATENATE("R7C",'Mapa final'!#REF!),"")</f>
        <v>#REF!</v>
      </c>
      <c r="Y52" s="55" t="e">
        <f>IF(AND('Mapa final'!#REF!="Muy Baja",'Mapa final'!#REF!="Moderado"),CONCATENATE("R7C",'Mapa final'!#REF!),"")</f>
        <v>#REF!</v>
      </c>
      <c r="Z52" s="55" t="e">
        <f>IF(AND('Mapa final'!#REF!="Muy Baja",'Mapa final'!#REF!="Moderado"),CONCATENATE("R7C",'Mapa final'!#REF!),"")</f>
        <v>#REF!</v>
      </c>
      <c r="AA52" s="56" t="e">
        <f>IF(AND('Mapa final'!#REF!="Muy Baja",'Mapa final'!#REF!="Moderado"),CONCATENATE("R7C",'Mapa final'!#REF!),"")</f>
        <v>#REF!</v>
      </c>
      <c r="AB52" s="39" t="str">
        <f ca="1">IF(AND('Mapa final'!$AG$27="Muy Baja",'Mapa final'!$AI$27="Mayor"),CONCATENATE("R7C",'Mapa final'!$W$27),"")</f>
        <v/>
      </c>
      <c r="AC52" s="40" t="str">
        <f ca="1">IF(AND('Mapa final'!$AG$28="Muy Baja",'Mapa final'!$AI$28="Mayor"),CONCATENATE("R7C",'Mapa final'!$W$28),"")</f>
        <v/>
      </c>
      <c r="AD52" s="40" t="e">
        <f>IF(AND('Mapa final'!#REF!="Muy Baja",'Mapa final'!#REF!="Mayor"),CONCATENATE("R7C",'Mapa final'!#REF!),"")</f>
        <v>#REF!</v>
      </c>
      <c r="AE52" s="40" t="e">
        <f>IF(AND('Mapa final'!#REF!="Muy Baja",'Mapa final'!#REF!="Mayor"),CONCATENATE("R7C",'Mapa final'!#REF!),"")</f>
        <v>#REF!</v>
      </c>
      <c r="AF52" s="40" t="e">
        <f>IF(AND('Mapa final'!#REF!="Muy Baja",'Mapa final'!#REF!="Mayor"),CONCATENATE("R7C",'Mapa final'!#REF!),"")</f>
        <v>#REF!</v>
      </c>
      <c r="AG52" s="41" t="e">
        <f>IF(AND('Mapa final'!#REF!="Muy Baja",'Mapa final'!#REF!="Mayor"),CONCATENATE("R7C",'Mapa final'!#REF!),"")</f>
        <v>#REF!</v>
      </c>
      <c r="AH52" s="42" t="str">
        <f ca="1">IF(AND('Mapa final'!$AG$27="Muy Baja",'Mapa final'!$AI$27="Catastrófico"),CONCATENATE("R7C",'Mapa final'!$W$27),"")</f>
        <v/>
      </c>
      <c r="AI52" s="43" t="str">
        <f ca="1">IF(AND('Mapa final'!$AG$28="Muy Baja",'Mapa final'!$AI$28="Catastrófico"),CONCATENATE("R7C",'Mapa final'!$W$28),"")</f>
        <v/>
      </c>
      <c r="AJ52" s="43" t="e">
        <f>IF(AND('Mapa final'!#REF!="Muy Baja",'Mapa final'!#REF!="Catastrófico"),CONCATENATE("R7C",'Mapa final'!#REF!),"")</f>
        <v>#REF!</v>
      </c>
      <c r="AK52" s="43" t="e">
        <f>IF(AND('Mapa final'!#REF!="Muy Baja",'Mapa final'!#REF!="Catastrófico"),CONCATENATE("R7C",'Mapa final'!#REF!),"")</f>
        <v>#REF!</v>
      </c>
      <c r="AL52" s="43" t="e">
        <f>IF(AND('Mapa final'!#REF!="Muy Baja",'Mapa final'!#REF!="Catastrófico"),CONCATENATE("R7C",'Mapa final'!#REF!),"")</f>
        <v>#REF!</v>
      </c>
      <c r="AM52" s="44" t="e">
        <f>IF(AND('Mapa final'!#REF!="Muy Baja",'Mapa final'!#REF!="Catastrófico"),CONCATENATE("R7C",'Mapa final'!#REF!),"")</f>
        <v>#REF!</v>
      </c>
      <c r="AN52" s="1"/>
      <c r="AO52" s="1"/>
      <c r="AP52" s="1"/>
      <c r="AQ52" s="1"/>
      <c r="AR52" s="1"/>
      <c r="AS52" s="1"/>
      <c r="AT52" s="1"/>
      <c r="AU52" s="1"/>
      <c r="AV52" s="1"/>
      <c r="AW52" s="1"/>
      <c r="AX52" s="1"/>
      <c r="AY52" s="1"/>
      <c r="AZ52" s="1"/>
      <c r="BA52" s="1"/>
      <c r="BB52" s="1"/>
      <c r="BC52" s="1"/>
      <c r="BD52" s="1"/>
      <c r="BE52" s="1"/>
      <c r="BF52" s="1"/>
      <c r="BG52" s="1"/>
      <c r="BH52" s="1"/>
      <c r="BI52" s="1"/>
    </row>
    <row r="53" spans="1:61" ht="15" customHeight="1" x14ac:dyDescent="0.25">
      <c r="A53" s="1"/>
      <c r="B53" s="420"/>
      <c r="C53" s="259"/>
      <c r="D53" s="260"/>
      <c r="E53" s="271"/>
      <c r="F53" s="259"/>
      <c r="G53" s="259"/>
      <c r="H53" s="259"/>
      <c r="I53" s="260"/>
      <c r="J53" s="63" t="str">
        <f ca="1">IF(AND('Mapa final'!$AG$29="Muy Baja",'Mapa final'!$AI$29="Leve"),CONCATENATE("R8C",'Mapa final'!$W$29),"")</f>
        <v/>
      </c>
      <c r="K53" s="64" t="str">
        <f ca="1">IF(AND('Mapa final'!$AG$30="Muy Baja",'Mapa final'!$AI$30="Leve"),CONCATENATE("R8C",'Mapa final'!$W$30),"")</f>
        <v/>
      </c>
      <c r="L53" s="64" t="str">
        <f ca="1">IF(AND('Mapa final'!$AG$31="Muy Baja",'Mapa final'!$AI$31="Leve"),CONCATENATE("R8C",'Mapa final'!$W$31),"")</f>
        <v/>
      </c>
      <c r="M53" s="64" t="str">
        <f ca="1">IF(AND('Mapa final'!$AG$32="Muy Baja",'Mapa final'!$AI$32="Leve"),CONCATENATE("R8C",'Mapa final'!$W$32),"")</f>
        <v/>
      </c>
      <c r="N53" s="64" t="e">
        <f>IF(AND('Mapa final'!#REF!="Muy Baja",'Mapa final'!#REF!="Leve"),CONCATENATE("R8C",'Mapa final'!#REF!),"")</f>
        <v>#REF!</v>
      </c>
      <c r="O53" s="65" t="e">
        <f>IF(AND('Mapa final'!#REF!="Muy Baja",'Mapa final'!#REF!="Leve"),CONCATENATE("R8C",'Mapa final'!#REF!),"")</f>
        <v>#REF!</v>
      </c>
      <c r="P53" s="63" t="str">
        <f ca="1">IF(AND('Mapa final'!$AG$29="Muy Baja",'Mapa final'!$AI$29="Menor"),CONCATENATE("R8C",'Mapa final'!$W$29),"")</f>
        <v/>
      </c>
      <c r="Q53" s="64" t="str">
        <f ca="1">IF(AND('Mapa final'!$AG$30="Muy Baja",'Mapa final'!$AI$30="Menor"),CONCATENATE("R8C",'Mapa final'!$W$30),"")</f>
        <v/>
      </c>
      <c r="R53" s="64" t="str">
        <f ca="1">IF(AND('Mapa final'!$AG$31="Muy Baja",'Mapa final'!$AI$31="Menor"),CONCATENATE("R8C",'Mapa final'!$W$31),"")</f>
        <v/>
      </c>
      <c r="S53" s="64" t="str">
        <f ca="1">IF(AND('Mapa final'!$AG$32="Muy Baja",'Mapa final'!$AI$32="Menor"),CONCATENATE("R8C",'Mapa final'!$W$32),"")</f>
        <v/>
      </c>
      <c r="T53" s="64" t="e">
        <f>IF(AND('Mapa final'!#REF!="Muy Baja",'Mapa final'!#REF!="Menor"),CONCATENATE("R8C",'Mapa final'!#REF!),"")</f>
        <v>#REF!</v>
      </c>
      <c r="U53" s="65" t="e">
        <f>IF(AND('Mapa final'!#REF!="Muy Baja",'Mapa final'!#REF!="Menor"),CONCATENATE("R8C",'Mapa final'!#REF!),"")</f>
        <v>#REF!</v>
      </c>
      <c r="V53" s="54" t="str">
        <f ca="1">IF(AND('Mapa final'!$AG$29="Muy Baja",'Mapa final'!$AI$29="Moderado"),CONCATENATE("R8C",'Mapa final'!$W$29),"")</f>
        <v/>
      </c>
      <c r="W53" s="55" t="str">
        <f ca="1">IF(AND('Mapa final'!$AG$30="Muy Baja",'Mapa final'!$AI$30="Moderado"),CONCATENATE("R8C",'Mapa final'!$W$30),"")</f>
        <v/>
      </c>
      <c r="X53" s="55" t="str">
        <f ca="1">IF(AND('Mapa final'!$AG$31="Muy Baja",'Mapa final'!$AI$31="Moderado"),CONCATENATE("R8C",'Mapa final'!$W$31),"")</f>
        <v>R8C3</v>
      </c>
      <c r="Y53" s="55" t="str">
        <f ca="1">IF(AND('Mapa final'!$AG$32="Muy Baja",'Mapa final'!$AI$32="Moderado"),CONCATENATE("R8C",'Mapa final'!$W$32),"")</f>
        <v>R8C4</v>
      </c>
      <c r="Z53" s="55" t="e">
        <f>IF(AND('Mapa final'!#REF!="Muy Baja",'Mapa final'!#REF!="Moderado"),CONCATENATE("R8C",'Mapa final'!#REF!),"")</f>
        <v>#REF!</v>
      </c>
      <c r="AA53" s="56" t="e">
        <f>IF(AND('Mapa final'!#REF!="Muy Baja",'Mapa final'!#REF!="Moderado"),CONCATENATE("R8C",'Mapa final'!#REF!),"")</f>
        <v>#REF!</v>
      </c>
      <c r="AB53" s="39" t="str">
        <f ca="1">IF(AND('Mapa final'!$AG$29="Muy Baja",'Mapa final'!$AI$29="Mayor"),CONCATENATE("R8C",'Mapa final'!$W$29),"")</f>
        <v/>
      </c>
      <c r="AC53" s="40" t="str">
        <f ca="1">IF(AND('Mapa final'!$AG$30="Muy Baja",'Mapa final'!$AI$30="Mayor"),CONCATENATE("R8C",'Mapa final'!$W$30),"")</f>
        <v/>
      </c>
      <c r="AD53" s="40" t="str">
        <f ca="1">IF(AND('Mapa final'!$AG$31="Muy Baja",'Mapa final'!$AI$31="Mayor"),CONCATENATE("R8C",'Mapa final'!$W$31),"")</f>
        <v/>
      </c>
      <c r="AE53" s="40" t="str">
        <f ca="1">IF(AND('Mapa final'!$AG$32="Muy Baja",'Mapa final'!$AI$32="Mayor"),CONCATENATE("R8C",'Mapa final'!$W$32),"")</f>
        <v/>
      </c>
      <c r="AF53" s="40" t="e">
        <f>IF(AND('Mapa final'!#REF!="Muy Baja",'Mapa final'!#REF!="Mayor"),CONCATENATE("R8C",'Mapa final'!#REF!),"")</f>
        <v>#REF!</v>
      </c>
      <c r="AG53" s="41" t="e">
        <f>IF(AND('Mapa final'!#REF!="Muy Baja",'Mapa final'!#REF!="Mayor"),CONCATENATE("R8C",'Mapa final'!#REF!),"")</f>
        <v>#REF!</v>
      </c>
      <c r="AH53" s="42" t="str">
        <f ca="1">IF(AND('Mapa final'!$AG$29="Muy Baja",'Mapa final'!$AI$29="Catastrófico"),CONCATENATE("R8C",'Mapa final'!$W$29),"")</f>
        <v/>
      </c>
      <c r="AI53" s="43" t="str">
        <f ca="1">IF(AND('Mapa final'!$AG$30="Muy Baja",'Mapa final'!$AI$30="Catastrófico"),CONCATENATE("R8C",'Mapa final'!$W$30),"")</f>
        <v/>
      </c>
      <c r="AJ53" s="43" t="str">
        <f ca="1">IF(AND('Mapa final'!$AG$31="Muy Baja",'Mapa final'!$AI$31="Catastrófico"),CONCATENATE("R8C",'Mapa final'!$W$31),"")</f>
        <v/>
      </c>
      <c r="AK53" s="43" t="str">
        <f ca="1">IF(AND('Mapa final'!$AG$32="Muy Baja",'Mapa final'!$AI$32="Catastrófico"),CONCATENATE("R8C",'Mapa final'!$W$32),"")</f>
        <v/>
      </c>
      <c r="AL53" s="43" t="e">
        <f>IF(AND('Mapa final'!#REF!="Muy Baja",'Mapa final'!#REF!="Catastrófico"),CONCATENATE("R8C",'Mapa final'!#REF!),"")</f>
        <v>#REF!</v>
      </c>
      <c r="AM53" s="44" t="e">
        <f>IF(AND('Mapa final'!#REF!="Muy Baja",'Mapa final'!#REF!="Catastrófico"),CONCATENATE("R8C",'Mapa final'!#REF!),"")</f>
        <v>#REF!</v>
      </c>
      <c r="AN53" s="1"/>
      <c r="AO53" s="1"/>
      <c r="AP53" s="1"/>
      <c r="AQ53" s="1"/>
      <c r="AR53" s="1"/>
      <c r="AS53" s="1"/>
      <c r="AT53" s="1"/>
      <c r="AU53" s="1"/>
      <c r="AV53" s="1"/>
      <c r="AW53" s="1"/>
      <c r="AX53" s="1"/>
      <c r="AY53" s="1"/>
      <c r="AZ53" s="1"/>
      <c r="BA53" s="1"/>
      <c r="BB53" s="1"/>
      <c r="BC53" s="1"/>
      <c r="BD53" s="1"/>
      <c r="BE53" s="1"/>
      <c r="BF53" s="1"/>
      <c r="BG53" s="1"/>
      <c r="BH53" s="1"/>
      <c r="BI53" s="1"/>
    </row>
    <row r="54" spans="1:61" ht="15" customHeight="1" x14ac:dyDescent="0.25">
      <c r="A54" s="1"/>
      <c r="B54" s="420"/>
      <c r="C54" s="259"/>
      <c r="D54" s="260"/>
      <c r="E54" s="271"/>
      <c r="F54" s="259"/>
      <c r="G54" s="259"/>
      <c r="H54" s="259"/>
      <c r="I54" s="260"/>
      <c r="J54" s="63" t="str">
        <f ca="1">IF(AND('Mapa final'!$AG$33="Muy Baja",'Mapa final'!$AI$33="Leve"),CONCATENATE("R9C",'Mapa final'!$W$33),"")</f>
        <v/>
      </c>
      <c r="K54" s="64" t="str">
        <f ca="1">IF(AND('Mapa final'!$AG$34="Muy Baja",'Mapa final'!$AI$34="Leve"),CONCATENATE("R9C",'Mapa final'!$W$34),"")</f>
        <v/>
      </c>
      <c r="L54" s="64" t="str">
        <f ca="1">IF(AND('Mapa final'!$AG$35="Muy Baja",'Mapa final'!$AI$35="Leve"),CONCATENATE("R9C",'Mapa final'!$W$35),"")</f>
        <v/>
      </c>
      <c r="M54" s="64" t="str">
        <f ca="1">IF(AND('Mapa final'!$AG$36="Muy Baja",'Mapa final'!$AI$36="Leve"),CONCATENATE("R9C",'Mapa final'!$W$36),"")</f>
        <v/>
      </c>
      <c r="N54" s="64" t="str">
        <f ca="1">IF(AND('Mapa final'!$AG$37="Muy Baja",'Mapa final'!$AI$37="Leve"),CONCATENATE("R9C",'Mapa final'!$W$37),"")</f>
        <v/>
      </c>
      <c r="O54" s="65" t="e">
        <f>IF(AND('Mapa final'!#REF!="Muy Baja",'Mapa final'!#REF!="Leve"),CONCATENATE("R9C",'Mapa final'!#REF!),"")</f>
        <v>#REF!</v>
      </c>
      <c r="P54" s="63" t="str">
        <f ca="1">IF(AND('Mapa final'!$AG$33="Muy Baja",'Mapa final'!$AI$33="Menor"),CONCATENATE("R9C",'Mapa final'!$W$33),"")</f>
        <v/>
      </c>
      <c r="Q54" s="64" t="str">
        <f ca="1">IF(AND('Mapa final'!$AG$34="Muy Baja",'Mapa final'!$AI$34="Menor"),CONCATENATE("R9C",'Mapa final'!$W$34),"")</f>
        <v/>
      </c>
      <c r="R54" s="64" t="str">
        <f ca="1">IF(AND('Mapa final'!$AG$35="Muy Baja",'Mapa final'!$AI$35="Menor"),CONCATENATE("R9C",'Mapa final'!$W$35),"")</f>
        <v/>
      </c>
      <c r="S54" s="64" t="str">
        <f ca="1">IF(AND('Mapa final'!$AG$36="Muy Baja",'Mapa final'!$AI$36="Menor"),CONCATENATE("R9C",'Mapa final'!$W$36),"")</f>
        <v/>
      </c>
      <c r="T54" s="64" t="str">
        <f ca="1">IF(AND('Mapa final'!$AG$37="Muy Baja",'Mapa final'!$AI$37="Menor"),CONCATENATE("R9C",'Mapa final'!$W$37),"")</f>
        <v/>
      </c>
      <c r="U54" s="65" t="e">
        <f>IF(AND('Mapa final'!#REF!="Muy Baja",'Mapa final'!#REF!="Menor"),CONCATENATE("R9C",'Mapa final'!#REF!),"")</f>
        <v>#REF!</v>
      </c>
      <c r="V54" s="54" t="str">
        <f ca="1">IF(AND('Mapa final'!$AG$33="Muy Baja",'Mapa final'!$AI$33="Moderado"),CONCATENATE("R9C",'Mapa final'!$W$33),"")</f>
        <v/>
      </c>
      <c r="W54" s="55" t="str">
        <f ca="1">IF(AND('Mapa final'!$AG$34="Muy Baja",'Mapa final'!$AI$34="Moderado"),CONCATENATE("R9C",'Mapa final'!$W$34),"")</f>
        <v/>
      </c>
      <c r="X54" s="55" t="str">
        <f ca="1">IF(AND('Mapa final'!$AG$35="Muy Baja",'Mapa final'!$AI$35="Moderado"),CONCATENATE("R9C",'Mapa final'!$W$35),"")</f>
        <v/>
      </c>
      <c r="Y54" s="55" t="str">
        <f ca="1">IF(AND('Mapa final'!$AG$36="Muy Baja",'Mapa final'!$AI$36="Moderado"),CONCATENATE("R9C",'Mapa final'!$W$36),"")</f>
        <v/>
      </c>
      <c r="Z54" s="55" t="str">
        <f ca="1">IF(AND('Mapa final'!$AG$37="Muy Baja",'Mapa final'!$AI$37="Moderado"),CONCATENATE("R9C",'Mapa final'!$W$37),"")</f>
        <v/>
      </c>
      <c r="AA54" s="56" t="e">
        <f>IF(AND('Mapa final'!#REF!="Muy Baja",'Mapa final'!#REF!="Moderado"),CONCATENATE("R9C",'Mapa final'!#REF!),"")</f>
        <v>#REF!</v>
      </c>
      <c r="AB54" s="39" t="str">
        <f ca="1">IF(AND('Mapa final'!$AG$33="Muy Baja",'Mapa final'!$AI$33="Mayor"),CONCATENATE("R9C",'Mapa final'!$W$33),"")</f>
        <v/>
      </c>
      <c r="AC54" s="40" t="str">
        <f ca="1">IF(AND('Mapa final'!$AG$34="Muy Baja",'Mapa final'!$AI$34="Mayor"),CONCATENATE("R9C",'Mapa final'!$W$34),"")</f>
        <v/>
      </c>
      <c r="AD54" s="40" t="str">
        <f ca="1">IF(AND('Mapa final'!$AG$35="Muy Baja",'Mapa final'!$AI$35="Mayor"),CONCATENATE("R9C",'Mapa final'!$W$35),"")</f>
        <v/>
      </c>
      <c r="AE54" s="40" t="str">
        <f ca="1">IF(AND('Mapa final'!$AG$36="Muy Baja",'Mapa final'!$AI$36="Mayor"),CONCATENATE("R9C",'Mapa final'!$W$36),"")</f>
        <v/>
      </c>
      <c r="AF54" s="40" t="str">
        <f ca="1">IF(AND('Mapa final'!$AG$37="Muy Baja",'Mapa final'!$AI$37="Mayor"),CONCATENATE("R9C",'Mapa final'!$W$37),"")</f>
        <v/>
      </c>
      <c r="AG54" s="41" t="e">
        <f>IF(AND('Mapa final'!#REF!="Muy Baja",'Mapa final'!#REF!="Mayor"),CONCATENATE("R9C",'Mapa final'!#REF!),"")</f>
        <v>#REF!</v>
      </c>
      <c r="AH54" s="42" t="str">
        <f ca="1">IF(AND('Mapa final'!$AG$33="Muy Baja",'Mapa final'!$AI$33="Catastrófico"),CONCATENATE("R9C",'Mapa final'!$W$33),"")</f>
        <v/>
      </c>
      <c r="AI54" s="43" t="str">
        <f ca="1">IF(AND('Mapa final'!$AG$34="Muy Baja",'Mapa final'!$AI$34="Catastrófico"),CONCATENATE("R9C",'Mapa final'!$W$34),"")</f>
        <v/>
      </c>
      <c r="AJ54" s="43" t="str">
        <f ca="1">IF(AND('Mapa final'!$AG$35="Muy Baja",'Mapa final'!$AI$35="Catastrófico"),CONCATENATE("R9C",'Mapa final'!$W$35),"")</f>
        <v>R9C3</v>
      </c>
      <c r="AK54" s="43" t="str">
        <f ca="1">IF(AND('Mapa final'!$AG$36="Muy Baja",'Mapa final'!$AI$36="Catastrófico"),CONCATENATE("R9C",'Mapa final'!$W$36),"")</f>
        <v>R9C4</v>
      </c>
      <c r="AL54" s="43" t="str">
        <f ca="1">IF(AND('Mapa final'!$AG$37="Muy Baja",'Mapa final'!$AI$37="Catastrófico"),CONCATENATE("R9C",'Mapa final'!$W$37),"")</f>
        <v>R9C5</v>
      </c>
      <c r="AM54" s="44" t="e">
        <f>IF(AND('Mapa final'!#REF!="Muy Baja",'Mapa final'!#REF!="Catastrófico"),CONCATENATE("R9C",'Mapa final'!#REF!),"")</f>
        <v>#REF!</v>
      </c>
      <c r="AN54" s="1"/>
      <c r="AO54" s="1"/>
      <c r="AP54" s="1"/>
      <c r="AQ54" s="1"/>
      <c r="AR54" s="1"/>
      <c r="AS54" s="1"/>
      <c r="AT54" s="1"/>
      <c r="AU54" s="1"/>
      <c r="AV54" s="1"/>
      <c r="AW54" s="1"/>
      <c r="AX54" s="1"/>
      <c r="AY54" s="1"/>
      <c r="AZ54" s="1"/>
      <c r="BA54" s="1"/>
      <c r="BB54" s="1"/>
      <c r="BC54" s="1"/>
      <c r="BD54" s="1"/>
      <c r="BE54" s="1"/>
      <c r="BF54" s="1"/>
      <c r="BG54" s="1"/>
      <c r="BH54" s="1"/>
      <c r="BI54" s="1"/>
    </row>
    <row r="55" spans="1:61" ht="15.75" customHeight="1" x14ac:dyDescent="0.25">
      <c r="A55" s="1"/>
      <c r="B55" s="390"/>
      <c r="C55" s="422"/>
      <c r="D55" s="391"/>
      <c r="E55" s="410"/>
      <c r="F55" s="411"/>
      <c r="G55" s="411"/>
      <c r="H55" s="411"/>
      <c r="I55" s="414"/>
      <c r="J55" s="66" t="str">
        <f ca="1">IF(AND('Mapa final'!$AG$38="Muy Baja",'Mapa final'!$AI$38="Leve"),CONCATENATE("R10C",'Mapa final'!$W$38),"")</f>
        <v/>
      </c>
      <c r="K55" s="67" t="str">
        <f ca="1">IF(AND('Mapa final'!$AG$39="Muy Baja",'Mapa final'!$AI$39="Leve"),CONCATENATE("R10C",'Mapa final'!$W$39),"")</f>
        <v/>
      </c>
      <c r="L55" s="67" t="e">
        <f>IF(AND('Mapa final'!#REF!="Muy Baja",'Mapa final'!#REF!="Leve"),CONCATENATE("R10C",'Mapa final'!#REF!),"")</f>
        <v>#REF!</v>
      </c>
      <c r="M55" s="67" t="e">
        <f>IF(AND('Mapa final'!#REF!="Muy Baja",'Mapa final'!#REF!="Leve"),CONCATENATE("R10C",'Mapa final'!#REF!),"")</f>
        <v>#REF!</v>
      </c>
      <c r="N55" s="67" t="e">
        <f>IF(AND('Mapa final'!#REF!="Muy Baja",'Mapa final'!#REF!="Leve"),CONCATENATE("R10C",'Mapa final'!#REF!),"")</f>
        <v>#REF!</v>
      </c>
      <c r="O55" s="68" t="e">
        <f>IF(AND('Mapa final'!#REF!="Muy Baja",'Mapa final'!#REF!="Leve"),CONCATENATE("R10C",'Mapa final'!#REF!),"")</f>
        <v>#REF!</v>
      </c>
      <c r="P55" s="66" t="str">
        <f ca="1">IF(AND('Mapa final'!$AG$38="Muy Baja",'Mapa final'!$AI$38="Menor"),CONCATENATE("R10C",'Mapa final'!$W$38),"")</f>
        <v/>
      </c>
      <c r="Q55" s="67" t="str">
        <f ca="1">IF(AND('Mapa final'!$AG$39="Muy Baja",'Mapa final'!$AI$39="Menor"),CONCATENATE("R10C",'Mapa final'!$W$39),"")</f>
        <v/>
      </c>
      <c r="R55" s="67" t="e">
        <f>IF(AND('Mapa final'!#REF!="Muy Baja",'Mapa final'!#REF!="Menor"),CONCATENATE("R10C",'Mapa final'!#REF!),"")</f>
        <v>#REF!</v>
      </c>
      <c r="S55" s="67" t="e">
        <f>IF(AND('Mapa final'!#REF!="Muy Baja",'Mapa final'!#REF!="Menor"),CONCATENATE("R10C",'Mapa final'!#REF!),"")</f>
        <v>#REF!</v>
      </c>
      <c r="T55" s="67" t="e">
        <f>IF(AND('Mapa final'!#REF!="Muy Baja",'Mapa final'!#REF!="Menor"),CONCATENATE("R10C",'Mapa final'!#REF!),"")</f>
        <v>#REF!</v>
      </c>
      <c r="U55" s="68" t="e">
        <f>IF(AND('Mapa final'!#REF!="Muy Baja",'Mapa final'!#REF!="Menor"),CONCATENATE("R10C",'Mapa final'!#REF!),"")</f>
        <v>#REF!</v>
      </c>
      <c r="V55" s="57" t="str">
        <f ca="1">IF(AND('Mapa final'!$AG$38="Muy Baja",'Mapa final'!$AI$38="Moderado"),CONCATENATE("R10C",'Mapa final'!$W$38),"")</f>
        <v/>
      </c>
      <c r="W55" s="58" t="str">
        <f ca="1">IF(AND('Mapa final'!$AG$39="Muy Baja",'Mapa final'!$AI$39="Moderado"),CONCATENATE("R10C",'Mapa final'!$W$39),"")</f>
        <v/>
      </c>
      <c r="X55" s="58" t="e">
        <f>IF(AND('Mapa final'!#REF!="Muy Baja",'Mapa final'!#REF!="Moderado"),CONCATENATE("R10C",'Mapa final'!#REF!),"")</f>
        <v>#REF!</v>
      </c>
      <c r="Y55" s="58" t="e">
        <f>IF(AND('Mapa final'!#REF!="Muy Baja",'Mapa final'!#REF!="Moderado"),CONCATENATE("R10C",'Mapa final'!#REF!),"")</f>
        <v>#REF!</v>
      </c>
      <c r="Z55" s="58" t="e">
        <f>IF(AND('Mapa final'!#REF!="Muy Baja",'Mapa final'!#REF!="Moderado"),CONCATENATE("R10C",'Mapa final'!#REF!),"")</f>
        <v>#REF!</v>
      </c>
      <c r="AA55" s="59" t="e">
        <f>IF(AND('Mapa final'!#REF!="Muy Baja",'Mapa final'!#REF!="Moderado"),CONCATENATE("R10C",'Mapa final'!#REF!),"")</f>
        <v>#REF!</v>
      </c>
      <c r="AB55" s="45" t="str">
        <f ca="1">IF(AND('Mapa final'!$AG$38="Muy Baja",'Mapa final'!$AI$38="Mayor"),CONCATENATE("R10C",'Mapa final'!$W$38),"")</f>
        <v/>
      </c>
      <c r="AC55" s="46" t="str">
        <f ca="1">IF(AND('Mapa final'!$AG$39="Muy Baja",'Mapa final'!$AI$39="Mayor"),CONCATENATE("R10C",'Mapa final'!$W$39),"")</f>
        <v/>
      </c>
      <c r="AD55" s="46" t="e">
        <f>IF(AND('Mapa final'!#REF!="Muy Baja",'Mapa final'!#REF!="Mayor"),CONCATENATE("R10C",'Mapa final'!#REF!),"")</f>
        <v>#REF!</v>
      </c>
      <c r="AE55" s="46" t="e">
        <f>IF(AND('Mapa final'!#REF!="Muy Baja",'Mapa final'!#REF!="Mayor"),CONCATENATE("R10C",'Mapa final'!#REF!),"")</f>
        <v>#REF!</v>
      </c>
      <c r="AF55" s="46" t="e">
        <f>IF(AND('Mapa final'!#REF!="Muy Baja",'Mapa final'!#REF!="Mayor"),CONCATENATE("R10C",'Mapa final'!#REF!),"")</f>
        <v>#REF!</v>
      </c>
      <c r="AG55" s="47" t="e">
        <f>IF(AND('Mapa final'!#REF!="Muy Baja",'Mapa final'!#REF!="Mayor"),CONCATENATE("R10C",'Mapa final'!#REF!),"")</f>
        <v>#REF!</v>
      </c>
      <c r="AH55" s="48" t="str">
        <f ca="1">IF(AND('Mapa final'!$AG$38="Muy Baja",'Mapa final'!$AI$38="Catastrófico"),CONCATENATE("R10C",'Mapa final'!$W$38),"")</f>
        <v/>
      </c>
      <c r="AI55" s="49" t="str">
        <f ca="1">IF(AND('Mapa final'!$AG$39="Muy Baja",'Mapa final'!$AI$39="Catastrófico"),CONCATENATE("R10C",'Mapa final'!$W$39),"")</f>
        <v/>
      </c>
      <c r="AJ55" s="49" t="e">
        <f>IF(AND('Mapa final'!#REF!="Muy Baja",'Mapa final'!#REF!="Catastrófico"),CONCATENATE("R10C",'Mapa final'!#REF!),"")</f>
        <v>#REF!</v>
      </c>
      <c r="AK55" s="49" t="e">
        <f>IF(AND('Mapa final'!#REF!="Muy Baja",'Mapa final'!#REF!="Catastrófico"),CONCATENATE("R10C",'Mapa final'!#REF!),"")</f>
        <v>#REF!</v>
      </c>
      <c r="AL55" s="49" t="e">
        <f>IF(AND('Mapa final'!#REF!="Muy Baja",'Mapa final'!#REF!="Catastrófico"),CONCATENATE("R10C",'Mapa final'!#REF!),"")</f>
        <v>#REF!</v>
      </c>
      <c r="AM55" s="50" t="e">
        <f>IF(AND('Mapa final'!#REF!="Muy Baja",'Mapa final'!#REF!="Catastrófico"),CONCATENATE("R10C",'Mapa final'!#REF!),"")</f>
        <v>#REF!</v>
      </c>
      <c r="AN55" s="1"/>
      <c r="AO55" s="1"/>
      <c r="AP55" s="1"/>
      <c r="AQ55" s="1"/>
      <c r="AR55" s="1"/>
      <c r="AS55" s="1"/>
      <c r="AT55" s="1"/>
      <c r="AU55" s="1"/>
      <c r="AV55" s="1"/>
      <c r="AW55" s="1"/>
      <c r="AX55" s="1"/>
      <c r="AY55" s="1"/>
      <c r="AZ55" s="1"/>
      <c r="BA55" s="1"/>
      <c r="BB55" s="1"/>
      <c r="BC55" s="1"/>
      <c r="BD55" s="1"/>
      <c r="BE55" s="1"/>
      <c r="BF55" s="1"/>
      <c r="BG55" s="1"/>
      <c r="BH55" s="1"/>
      <c r="BI55" s="1"/>
    </row>
    <row r="56" spans="1:61" ht="15.75" customHeight="1" x14ac:dyDescent="0.25">
      <c r="A56" s="1"/>
      <c r="B56" s="1"/>
      <c r="C56" s="1"/>
      <c r="D56" s="1"/>
      <c r="E56" s="1"/>
      <c r="F56" s="1"/>
      <c r="G56" s="1"/>
      <c r="H56" s="1"/>
      <c r="I56" s="1"/>
      <c r="J56" s="438" t="s">
        <v>147</v>
      </c>
      <c r="K56" s="409"/>
      <c r="L56" s="409"/>
      <c r="M56" s="409"/>
      <c r="N56" s="409"/>
      <c r="O56" s="395"/>
      <c r="P56" s="438" t="s">
        <v>148</v>
      </c>
      <c r="Q56" s="409"/>
      <c r="R56" s="409"/>
      <c r="S56" s="409"/>
      <c r="T56" s="409"/>
      <c r="U56" s="395"/>
      <c r="V56" s="438" t="s">
        <v>149</v>
      </c>
      <c r="W56" s="409"/>
      <c r="X56" s="409"/>
      <c r="Y56" s="409"/>
      <c r="Z56" s="409"/>
      <c r="AA56" s="395"/>
      <c r="AB56" s="438" t="s">
        <v>150</v>
      </c>
      <c r="AC56" s="409"/>
      <c r="AD56" s="409"/>
      <c r="AE56" s="409"/>
      <c r="AF56" s="409"/>
      <c r="AG56" s="395"/>
      <c r="AH56" s="438" t="s">
        <v>151</v>
      </c>
      <c r="AI56" s="409"/>
      <c r="AJ56" s="409"/>
      <c r="AK56" s="409"/>
      <c r="AL56" s="409"/>
      <c r="AM56" s="395"/>
      <c r="AN56" s="1"/>
      <c r="AO56" s="1"/>
      <c r="AP56" s="1"/>
      <c r="AQ56" s="1"/>
      <c r="AR56" s="1"/>
      <c r="AS56" s="1"/>
      <c r="AT56" s="1"/>
      <c r="AU56" s="1"/>
      <c r="AV56" s="1"/>
      <c r="AW56" s="1"/>
      <c r="AX56" s="1"/>
      <c r="AY56" s="1"/>
      <c r="AZ56" s="1"/>
      <c r="BA56" s="1"/>
      <c r="BB56" s="1"/>
      <c r="BC56" s="1"/>
      <c r="BD56" s="1"/>
      <c r="BE56" s="1"/>
      <c r="BF56" s="1"/>
      <c r="BG56" s="1"/>
      <c r="BH56" s="1"/>
      <c r="BI56" s="1"/>
    </row>
    <row r="57" spans="1:61" ht="15.75" customHeight="1" x14ac:dyDescent="0.25">
      <c r="A57" s="1"/>
      <c r="B57" s="1"/>
      <c r="C57" s="1"/>
      <c r="D57" s="1"/>
      <c r="E57" s="1"/>
      <c r="F57" s="1"/>
      <c r="G57" s="1"/>
      <c r="H57" s="1"/>
      <c r="I57" s="1"/>
      <c r="J57" s="271"/>
      <c r="K57" s="259"/>
      <c r="L57" s="259"/>
      <c r="M57" s="259"/>
      <c r="N57" s="259"/>
      <c r="O57" s="260"/>
      <c r="P57" s="271"/>
      <c r="Q57" s="259"/>
      <c r="R57" s="259"/>
      <c r="S57" s="259"/>
      <c r="T57" s="259"/>
      <c r="U57" s="260"/>
      <c r="V57" s="271"/>
      <c r="W57" s="259"/>
      <c r="X57" s="259"/>
      <c r="Y57" s="259"/>
      <c r="Z57" s="259"/>
      <c r="AA57" s="260"/>
      <c r="AB57" s="271"/>
      <c r="AC57" s="259"/>
      <c r="AD57" s="259"/>
      <c r="AE57" s="259"/>
      <c r="AF57" s="259"/>
      <c r="AG57" s="260"/>
      <c r="AH57" s="271"/>
      <c r="AI57" s="259"/>
      <c r="AJ57" s="259"/>
      <c r="AK57" s="259"/>
      <c r="AL57" s="259"/>
      <c r="AM57" s="260"/>
      <c r="AN57" s="1"/>
      <c r="AO57" s="1"/>
      <c r="AP57" s="1"/>
      <c r="AQ57" s="1"/>
      <c r="AR57" s="1"/>
      <c r="AS57" s="1"/>
      <c r="AT57" s="1"/>
      <c r="AU57" s="1"/>
      <c r="AV57" s="1"/>
      <c r="AW57" s="1"/>
      <c r="AX57" s="1"/>
      <c r="AY57" s="1"/>
      <c r="AZ57" s="1"/>
      <c r="BA57" s="1"/>
      <c r="BB57" s="1"/>
      <c r="BC57" s="1"/>
      <c r="BD57" s="1"/>
      <c r="BE57" s="1"/>
      <c r="BF57" s="1"/>
      <c r="BG57" s="1"/>
      <c r="BH57" s="1"/>
      <c r="BI57" s="1"/>
    </row>
    <row r="58" spans="1:61" ht="15.75" customHeight="1" x14ac:dyDescent="0.25">
      <c r="A58" s="1"/>
      <c r="B58" s="1"/>
      <c r="C58" s="1"/>
      <c r="D58" s="1"/>
      <c r="E58" s="1"/>
      <c r="F58" s="1"/>
      <c r="G58" s="1"/>
      <c r="H58" s="1"/>
      <c r="I58" s="1"/>
      <c r="J58" s="271"/>
      <c r="K58" s="259"/>
      <c r="L58" s="259"/>
      <c r="M58" s="259"/>
      <c r="N58" s="259"/>
      <c r="O58" s="260"/>
      <c r="P58" s="271"/>
      <c r="Q58" s="259"/>
      <c r="R58" s="259"/>
      <c r="S58" s="259"/>
      <c r="T58" s="259"/>
      <c r="U58" s="260"/>
      <c r="V58" s="271"/>
      <c r="W58" s="259"/>
      <c r="X58" s="259"/>
      <c r="Y58" s="259"/>
      <c r="Z58" s="259"/>
      <c r="AA58" s="260"/>
      <c r="AB58" s="271"/>
      <c r="AC58" s="259"/>
      <c r="AD58" s="259"/>
      <c r="AE58" s="259"/>
      <c r="AF58" s="259"/>
      <c r="AG58" s="260"/>
      <c r="AH58" s="271"/>
      <c r="AI58" s="259"/>
      <c r="AJ58" s="259"/>
      <c r="AK58" s="259"/>
      <c r="AL58" s="259"/>
      <c r="AM58" s="260"/>
      <c r="AN58" s="1"/>
      <c r="AO58" s="1"/>
      <c r="AP58" s="1"/>
      <c r="AQ58" s="1"/>
      <c r="AR58" s="1"/>
      <c r="AS58" s="1"/>
      <c r="AT58" s="1"/>
      <c r="AU58" s="1"/>
      <c r="AV58" s="1"/>
      <c r="AW58" s="1"/>
      <c r="AX58" s="1"/>
      <c r="AY58" s="1"/>
      <c r="AZ58" s="1"/>
      <c r="BA58" s="1"/>
      <c r="BB58" s="1"/>
      <c r="BC58" s="1"/>
      <c r="BD58" s="1"/>
      <c r="BE58" s="1"/>
      <c r="BF58" s="1"/>
      <c r="BG58" s="1"/>
      <c r="BH58" s="1"/>
      <c r="BI58" s="1"/>
    </row>
    <row r="59" spans="1:61" ht="15.75" customHeight="1" x14ac:dyDescent="0.25">
      <c r="A59" s="1"/>
      <c r="B59" s="1"/>
      <c r="C59" s="1"/>
      <c r="D59" s="1"/>
      <c r="E59" s="1"/>
      <c r="F59" s="1"/>
      <c r="G59" s="1"/>
      <c r="H59" s="1"/>
      <c r="I59" s="1"/>
      <c r="J59" s="271"/>
      <c r="K59" s="259"/>
      <c r="L59" s="259"/>
      <c r="M59" s="259"/>
      <c r="N59" s="259"/>
      <c r="O59" s="260"/>
      <c r="P59" s="271"/>
      <c r="Q59" s="259"/>
      <c r="R59" s="259"/>
      <c r="S59" s="259"/>
      <c r="T59" s="259"/>
      <c r="U59" s="260"/>
      <c r="V59" s="271"/>
      <c r="W59" s="259"/>
      <c r="X59" s="259"/>
      <c r="Y59" s="259"/>
      <c r="Z59" s="259"/>
      <c r="AA59" s="260"/>
      <c r="AB59" s="271"/>
      <c r="AC59" s="259"/>
      <c r="AD59" s="259"/>
      <c r="AE59" s="259"/>
      <c r="AF59" s="259"/>
      <c r="AG59" s="260"/>
      <c r="AH59" s="271"/>
      <c r="AI59" s="259"/>
      <c r="AJ59" s="259"/>
      <c r="AK59" s="259"/>
      <c r="AL59" s="259"/>
      <c r="AM59" s="260"/>
      <c r="AN59" s="1"/>
      <c r="AO59" s="1"/>
      <c r="AP59" s="1"/>
      <c r="AQ59" s="1"/>
      <c r="AR59" s="1"/>
      <c r="AS59" s="1"/>
      <c r="AT59" s="1"/>
      <c r="AU59" s="1"/>
      <c r="AV59" s="1"/>
      <c r="AW59" s="1"/>
      <c r="AX59" s="1"/>
      <c r="AY59" s="1"/>
      <c r="AZ59" s="1"/>
      <c r="BA59" s="1"/>
      <c r="BB59" s="1"/>
      <c r="BC59" s="1"/>
      <c r="BD59" s="1"/>
      <c r="BE59" s="1"/>
      <c r="BF59" s="1"/>
      <c r="BG59" s="1"/>
      <c r="BH59" s="1"/>
      <c r="BI59" s="1"/>
    </row>
    <row r="60" spans="1:61" ht="15.75" customHeight="1" x14ac:dyDescent="0.25">
      <c r="A60" s="1"/>
      <c r="B60" s="1"/>
      <c r="C60" s="1"/>
      <c r="D60" s="1"/>
      <c r="E60" s="1"/>
      <c r="F60" s="1"/>
      <c r="G60" s="1"/>
      <c r="H60" s="1"/>
      <c r="I60" s="1"/>
      <c r="J60" s="271"/>
      <c r="K60" s="259"/>
      <c r="L60" s="259"/>
      <c r="M60" s="259"/>
      <c r="N60" s="259"/>
      <c r="O60" s="260"/>
      <c r="P60" s="271"/>
      <c r="Q60" s="259"/>
      <c r="R60" s="259"/>
      <c r="S60" s="259"/>
      <c r="T60" s="259"/>
      <c r="U60" s="260"/>
      <c r="V60" s="271"/>
      <c r="W60" s="259"/>
      <c r="X60" s="259"/>
      <c r="Y60" s="259"/>
      <c r="Z60" s="259"/>
      <c r="AA60" s="260"/>
      <c r="AB60" s="271"/>
      <c r="AC60" s="259"/>
      <c r="AD60" s="259"/>
      <c r="AE60" s="259"/>
      <c r="AF60" s="259"/>
      <c r="AG60" s="260"/>
      <c r="AH60" s="271"/>
      <c r="AI60" s="259"/>
      <c r="AJ60" s="259"/>
      <c r="AK60" s="259"/>
      <c r="AL60" s="259"/>
      <c r="AM60" s="260"/>
      <c r="AN60" s="1"/>
      <c r="AO60" s="1"/>
      <c r="AP60" s="1"/>
      <c r="AQ60" s="1"/>
      <c r="AR60" s="1"/>
      <c r="AS60" s="1"/>
      <c r="AT60" s="1"/>
      <c r="AU60" s="1"/>
      <c r="AV60" s="1"/>
      <c r="AW60" s="1"/>
      <c r="AX60" s="1"/>
      <c r="AY60" s="1"/>
      <c r="AZ60" s="1"/>
      <c r="BA60" s="1"/>
      <c r="BB60" s="1"/>
      <c r="BC60" s="1"/>
      <c r="BD60" s="1"/>
      <c r="BE60" s="1"/>
      <c r="BF60" s="1"/>
      <c r="BG60" s="1"/>
      <c r="BH60" s="1"/>
      <c r="BI60" s="1"/>
    </row>
    <row r="61" spans="1:61" ht="15.75" customHeight="1" x14ac:dyDescent="0.25">
      <c r="A61" s="1"/>
      <c r="B61" s="1"/>
      <c r="C61" s="1"/>
      <c r="D61" s="1"/>
      <c r="E61" s="1"/>
      <c r="F61" s="1"/>
      <c r="G61" s="1"/>
      <c r="H61" s="1"/>
      <c r="I61" s="1"/>
      <c r="J61" s="410"/>
      <c r="K61" s="411"/>
      <c r="L61" s="411"/>
      <c r="M61" s="411"/>
      <c r="N61" s="411"/>
      <c r="O61" s="414"/>
      <c r="P61" s="410"/>
      <c r="Q61" s="411"/>
      <c r="R61" s="411"/>
      <c r="S61" s="411"/>
      <c r="T61" s="411"/>
      <c r="U61" s="414"/>
      <c r="V61" s="410"/>
      <c r="W61" s="411"/>
      <c r="X61" s="411"/>
      <c r="Y61" s="411"/>
      <c r="Z61" s="411"/>
      <c r="AA61" s="414"/>
      <c r="AB61" s="410"/>
      <c r="AC61" s="411"/>
      <c r="AD61" s="411"/>
      <c r="AE61" s="411"/>
      <c r="AF61" s="411"/>
      <c r="AG61" s="414"/>
      <c r="AH61" s="410"/>
      <c r="AI61" s="411"/>
      <c r="AJ61" s="411"/>
      <c r="AK61" s="411"/>
      <c r="AL61" s="411"/>
      <c r="AM61" s="414"/>
      <c r="AN61" s="1"/>
      <c r="AO61" s="1"/>
      <c r="AP61" s="1"/>
      <c r="AQ61" s="1"/>
      <c r="AR61" s="1"/>
      <c r="AS61" s="1"/>
      <c r="AT61" s="1"/>
      <c r="AU61" s="1"/>
      <c r="AV61" s="1"/>
      <c r="AW61" s="1"/>
      <c r="AX61" s="1"/>
      <c r="AY61" s="1"/>
      <c r="AZ61" s="1"/>
      <c r="BA61" s="1"/>
      <c r="BB61" s="1"/>
      <c r="BC61" s="1"/>
      <c r="BD61" s="1"/>
      <c r="BE61" s="1"/>
      <c r="BF61" s="1"/>
      <c r="BG61" s="1"/>
      <c r="BH61" s="1"/>
      <c r="BI61" s="1"/>
    </row>
    <row r="62" spans="1:61"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row>
    <row r="63" spans="1:61" ht="15" customHeight="1" x14ac:dyDescent="0.25">
      <c r="A63" s="1"/>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1"/>
      <c r="AV63" s="1"/>
      <c r="AW63" s="1"/>
      <c r="AX63" s="1"/>
      <c r="AY63" s="1"/>
      <c r="AZ63" s="1"/>
      <c r="BA63" s="1"/>
      <c r="BB63" s="1"/>
      <c r="BC63" s="1"/>
      <c r="BD63" s="1"/>
      <c r="BE63" s="1"/>
      <c r="BF63" s="1"/>
      <c r="BG63" s="1"/>
      <c r="BH63" s="1"/>
    </row>
    <row r="64" spans="1:61" ht="15" customHeight="1" x14ac:dyDescent="0.25">
      <c r="A64" s="1"/>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1"/>
      <c r="AV64" s="1"/>
      <c r="AW64" s="1"/>
      <c r="AX64" s="1"/>
      <c r="AY64" s="1"/>
      <c r="AZ64" s="1"/>
      <c r="BA64" s="1"/>
      <c r="BB64" s="1"/>
      <c r="BC64" s="1"/>
      <c r="BD64" s="1"/>
      <c r="BE64" s="1"/>
      <c r="BF64" s="1"/>
      <c r="BG64" s="1"/>
      <c r="BH64" s="1"/>
    </row>
    <row r="65" spans="1:60"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row>
    <row r="66" spans="1:60"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row>
    <row r="67" spans="1:60"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row>
    <row r="68" spans="1:60"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row>
    <row r="69" spans="1:60"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row>
    <row r="70" spans="1:60"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row>
    <row r="71" spans="1:60"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row>
    <row r="72" spans="1:60"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row>
    <row r="73" spans="1:60"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row>
    <row r="74" spans="1:60"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row>
    <row r="75" spans="1:60"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0"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row>
    <row r="77" spans="1:60"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row>
    <row r="78" spans="1:60"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row>
    <row r="79" spans="1:60"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row>
    <row r="80" spans="1:60"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row>
    <row r="81" spans="1:60"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row>
    <row r="82" spans="1:60"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row>
    <row r="83" spans="1:60"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row>
    <row r="84" spans="1:60"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row>
    <row r="85" spans="1:60"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row>
    <row r="87" spans="1:60"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row>
    <row r="88" spans="1:60"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row>
    <row r="89" spans="1:60"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row>
    <row r="90" spans="1:60"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row>
    <row r="91" spans="1:60"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row>
    <row r="92" spans="1:60"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row>
    <row r="93" spans="1:60"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row>
    <row r="94" spans="1:60"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row>
    <row r="95" spans="1:60"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row>
    <row r="96" spans="1:60"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row>
    <row r="97" spans="1:60"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row>
    <row r="98" spans="1:60"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row>
    <row r="99" spans="1:60"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row>
    <row r="100" spans="1:60"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row>
    <row r="101" spans="1:60"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row>
    <row r="102" spans="1:60"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row>
    <row r="103" spans="1:60"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row>
    <row r="104" spans="1:60"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row>
    <row r="105" spans="1:60"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row>
    <row r="106" spans="1:60"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row>
    <row r="107" spans="1:60"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row>
    <row r="108" spans="1:60"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row>
    <row r="109" spans="1:60"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row>
    <row r="110" spans="1:60"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row>
    <row r="111" spans="1:60"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row>
    <row r="112" spans="1:60"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row>
    <row r="113" spans="1:60"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row>
    <row r="114" spans="1:60"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row>
    <row r="115" spans="1:60"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row>
    <row r="116" spans="1:60"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row>
    <row r="117" spans="1:60"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row>
    <row r="118" spans="1:60"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row>
    <row r="119" spans="1:60"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row>
    <row r="120" spans="1:60"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row>
    <row r="121" spans="1:60"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row>
    <row r="122" spans="1:60"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row>
    <row r="123" spans="1:60"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row>
    <row r="124" spans="1:60"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row>
    <row r="125" spans="1:60"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row>
    <row r="126" spans="1:60"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row>
    <row r="127" spans="1:60"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row>
    <row r="128" spans="1:60"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row>
    <row r="129" spans="1:60"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row>
    <row r="130" spans="1:60"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row>
    <row r="131" spans="1:60"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row>
    <row r="132" spans="1:60"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row>
    <row r="133" spans="1:60"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0"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0"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0"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0"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0"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0"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0"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0"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2" spans="1:60"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row>
    <row r="143" spans="1:60"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row>
    <row r="144" spans="1:60"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row>
    <row r="157" spans="1:60"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row>
    <row r="158" spans="1:60"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row>
    <row r="159" spans="1:60"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row>
    <row r="160" spans="1:60"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row>
    <row r="161" spans="1:60"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row>
    <row r="162" spans="1:60"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row>
    <row r="163" spans="1:60"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row>
    <row r="164" spans="1:60"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row>
    <row r="165" spans="1:60"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row>
    <row r="166" spans="1:60"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row>
    <row r="167" spans="1:60"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row>
    <row r="168" spans="1:60"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row>
    <row r="169" spans="1:60"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row>
    <row r="170" spans="1:60"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row>
    <row r="171" spans="1:60"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row>
    <row r="172" spans="1:60"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row>
    <row r="173" spans="1:60"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row>
    <row r="174" spans="1:60"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row>
    <row r="175" spans="1:60"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row>
    <row r="176" spans="1:60"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row>
    <row r="177" spans="1:60"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row>
    <row r="178" spans="1:60"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row>
    <row r="179" spans="1:60"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row>
    <row r="180" spans="1:60"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row>
    <row r="181" spans="1:60"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row>
    <row r="182" spans="1:60"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row>
    <row r="183" spans="1:60"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row>
    <row r="184" spans="1:60"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row>
    <row r="185" spans="1:60"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row>
    <row r="186" spans="1:60"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row>
    <row r="187" spans="1:60"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row>
    <row r="188" spans="1:60"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row>
    <row r="189" spans="1:60"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row>
    <row r="190" spans="1:60"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row>
    <row r="191" spans="1:60" ht="15.75" customHeight="1" x14ac:dyDescent="0.25">
      <c r="A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row>
    <row r="192" spans="1:60" ht="15.75" customHeight="1" x14ac:dyDescent="0.25">
      <c r="A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row>
    <row r="193" spans="1:60" ht="15.75" customHeight="1" x14ac:dyDescent="0.25">
      <c r="A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row>
    <row r="194" spans="1:60" ht="15.75" customHeight="1" x14ac:dyDescent="0.25">
      <c r="A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row>
    <row r="195" spans="1:60" ht="15.75" customHeight="1" x14ac:dyDescent="0.25">
      <c r="A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row>
    <row r="196" spans="1:60" ht="15.75" customHeight="1" x14ac:dyDescent="0.25">
      <c r="A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row>
    <row r="197" spans="1:60" ht="15.75" customHeight="1" x14ac:dyDescent="0.25">
      <c r="A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row>
    <row r="198" spans="1:60" ht="15.75" customHeight="1" x14ac:dyDescent="0.25">
      <c r="A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row>
    <row r="199" spans="1:60" ht="15.75" customHeight="1" x14ac:dyDescent="0.25">
      <c r="A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row>
    <row r="200" spans="1:60" ht="15.75" customHeight="1" x14ac:dyDescent="0.25">
      <c r="A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row>
    <row r="201" spans="1:60" ht="15.75" customHeight="1" x14ac:dyDescent="0.25">
      <c r="A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row>
    <row r="202" spans="1:60" ht="15.75" customHeight="1" x14ac:dyDescent="0.25">
      <c r="A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row>
    <row r="203" spans="1:60" ht="15.75" customHeight="1" x14ac:dyDescent="0.25">
      <c r="A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row>
    <row r="204" spans="1:60" ht="15.75" customHeight="1" x14ac:dyDescent="0.25">
      <c r="A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row>
    <row r="205" spans="1:60" ht="15.75" customHeight="1" x14ac:dyDescent="0.25">
      <c r="A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row>
    <row r="206" spans="1:60" ht="15.75" customHeight="1" x14ac:dyDescent="0.25">
      <c r="A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row>
    <row r="207" spans="1:60" ht="15.75" customHeight="1" x14ac:dyDescent="0.25">
      <c r="A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row>
    <row r="208" spans="1:60" ht="15.75" customHeight="1" x14ac:dyDescent="0.25">
      <c r="A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row>
    <row r="209" spans="1:60" ht="15.75" customHeight="1" x14ac:dyDescent="0.25">
      <c r="A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row>
    <row r="210" spans="1:60" ht="15.75" customHeight="1" x14ac:dyDescent="0.25">
      <c r="A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row>
    <row r="211" spans="1:60" ht="15.75" customHeight="1" x14ac:dyDescent="0.25">
      <c r="A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row>
    <row r="212" spans="1:60" ht="15.75" customHeight="1" x14ac:dyDescent="0.25">
      <c r="A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row>
    <row r="213" spans="1:60" ht="15.75" customHeight="1" x14ac:dyDescent="0.25">
      <c r="A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row>
    <row r="214" spans="1:60" ht="15.75" customHeight="1" x14ac:dyDescent="0.25">
      <c r="A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row>
    <row r="215" spans="1:60" ht="15.75" customHeight="1" x14ac:dyDescent="0.25">
      <c r="A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row>
    <row r="216" spans="1:60" ht="15.75" customHeight="1" x14ac:dyDescent="0.25">
      <c r="A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row>
    <row r="217" spans="1:60" ht="15.75" customHeight="1" x14ac:dyDescent="0.25">
      <c r="A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row>
    <row r="218" spans="1:60" ht="15.75" customHeight="1" x14ac:dyDescent="0.25">
      <c r="A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row>
    <row r="219" spans="1:60" ht="15.75" customHeight="1" x14ac:dyDescent="0.25">
      <c r="A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row>
    <row r="220" spans="1:60" ht="15.75" customHeight="1" x14ac:dyDescent="0.25">
      <c r="A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row>
    <row r="221" spans="1:60" ht="15.75" customHeight="1" x14ac:dyDescent="0.25">
      <c r="A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row>
    <row r="222" spans="1:60" ht="15.75" customHeight="1" x14ac:dyDescent="0.25">
      <c r="A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row>
    <row r="223" spans="1:60" ht="15.75" customHeight="1" x14ac:dyDescent="0.25">
      <c r="A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row>
    <row r="224" spans="1:60" ht="15.75" customHeight="1" x14ac:dyDescent="0.25">
      <c r="A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row>
    <row r="225" spans="1:60" ht="15.75" customHeight="1" x14ac:dyDescent="0.25">
      <c r="A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row>
    <row r="226" spans="1:60" ht="15.75" customHeight="1" x14ac:dyDescent="0.25">
      <c r="A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row>
    <row r="227" spans="1:60" ht="15.75" customHeight="1" x14ac:dyDescent="0.25">
      <c r="A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row>
    <row r="228" spans="1:60" ht="15.75" customHeight="1" x14ac:dyDescent="0.25">
      <c r="A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row>
    <row r="229" spans="1:60" ht="15.75" customHeight="1" x14ac:dyDescent="0.25">
      <c r="A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row>
    <row r="230" spans="1:60" ht="15.75" customHeight="1" x14ac:dyDescent="0.25">
      <c r="A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row>
    <row r="231" spans="1:60" ht="15.75" customHeight="1" x14ac:dyDescent="0.25">
      <c r="A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row>
    <row r="232" spans="1:60" ht="15.75" customHeight="1" x14ac:dyDescent="0.25">
      <c r="A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row>
    <row r="233" spans="1:60" ht="15.75" customHeight="1" x14ac:dyDescent="0.25">
      <c r="A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row>
    <row r="234" spans="1:60" ht="15.75" customHeight="1" x14ac:dyDescent="0.25">
      <c r="A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row>
    <row r="235" spans="1:60" ht="15.75" customHeight="1" x14ac:dyDescent="0.25">
      <c r="A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row>
    <row r="236" spans="1:60" ht="15.75" customHeight="1" x14ac:dyDescent="0.25">
      <c r="A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row>
    <row r="237" spans="1:60" ht="15.75" customHeight="1" x14ac:dyDescent="0.25">
      <c r="A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row>
    <row r="238" spans="1:60" ht="15.75" customHeight="1" x14ac:dyDescent="0.25">
      <c r="A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row>
    <row r="239" spans="1:60" ht="15.75" customHeight="1" x14ac:dyDescent="0.25">
      <c r="A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row>
    <row r="240" spans="1:60" ht="15.75" customHeight="1" x14ac:dyDescent="0.25">
      <c r="A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row>
    <row r="241" spans="1:60" ht="15.75" customHeight="1" x14ac:dyDescent="0.25">
      <c r="A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row>
    <row r="242" spans="1:60" ht="15.75" customHeight="1" x14ac:dyDescent="0.25">
      <c r="A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row>
    <row r="243" spans="1:60" ht="15.75" customHeight="1" x14ac:dyDescent="0.25">
      <c r="A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row>
    <row r="244" spans="1:60" ht="15.75" customHeight="1" x14ac:dyDescent="0.25">
      <c r="A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row>
    <row r="245" spans="1:60" ht="15.75" customHeight="1" x14ac:dyDescent="0.25">
      <c r="A245" s="1"/>
    </row>
    <row r="246" spans="1:60" ht="15.75" customHeight="1" x14ac:dyDescent="0.25">
      <c r="A246" s="1"/>
    </row>
    <row r="247" spans="1:60" ht="15.75" customHeight="1" x14ac:dyDescent="0.25">
      <c r="A247" s="1"/>
    </row>
    <row r="248" spans="1:60" ht="15.75" customHeight="1" x14ac:dyDescent="0.25">
      <c r="A248" s="1"/>
    </row>
    <row r="249" spans="1:60" ht="15.75" customHeight="1" x14ac:dyDescent="0.25"/>
    <row r="250" spans="1:60" ht="15.75" customHeight="1" x14ac:dyDescent="0.25"/>
    <row r="251" spans="1:60" ht="15.75" customHeight="1" x14ac:dyDescent="0.25"/>
    <row r="252" spans="1:60" ht="15.75" customHeight="1" x14ac:dyDescent="0.25"/>
    <row r="253" spans="1:60" ht="15.75" customHeight="1" x14ac:dyDescent="0.25"/>
    <row r="254" spans="1:60" ht="15.75" customHeight="1" x14ac:dyDescent="0.25"/>
    <row r="255" spans="1:60" ht="15.75" customHeight="1" x14ac:dyDescent="0.25"/>
    <row r="256" spans="1:60"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7">
    <mergeCell ref="AO16:AT25"/>
    <mergeCell ref="AO26:AT35"/>
    <mergeCell ref="AO6:AT15"/>
    <mergeCell ref="AO36:AT45"/>
    <mergeCell ref="E46:I55"/>
    <mergeCell ref="J56:O61"/>
    <mergeCell ref="P56:U61"/>
    <mergeCell ref="V56:AA61"/>
    <mergeCell ref="AB56:AG61"/>
    <mergeCell ref="AH56:AM61"/>
    <mergeCell ref="B2:I4"/>
    <mergeCell ref="J2:AM4"/>
    <mergeCell ref="B6:D55"/>
    <mergeCell ref="E6:I15"/>
    <mergeCell ref="E16:I25"/>
    <mergeCell ref="E26:I35"/>
    <mergeCell ref="E36:I45"/>
  </mergeCells>
  <pageMargins left="0.7" right="0.7" top="0.75" bottom="0.75" header="0" footer="0"/>
  <pageSetup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Z1000"/>
  <sheetViews>
    <sheetView workbookViewId="0"/>
  </sheetViews>
  <sheetFormatPr baseColWidth="10" defaultColWidth="14.42578125" defaultRowHeight="15" customHeight="1" x14ac:dyDescent="0.25"/>
  <cols>
    <col min="1" max="1" width="11.42578125" customWidth="1"/>
    <col min="2" max="2" width="24.140625" customWidth="1"/>
    <col min="3" max="3" width="70.140625" customWidth="1"/>
    <col min="4" max="4" width="29.85546875" customWidth="1"/>
    <col min="5" max="26" width="11.42578125" customWidth="1"/>
  </cols>
  <sheetData>
    <row r="1" spans="1:26" ht="23.25" x14ac:dyDescent="0.25">
      <c r="A1" s="1"/>
      <c r="B1" s="443" t="s">
        <v>153</v>
      </c>
      <c r="C1" s="259"/>
      <c r="D1" s="259"/>
      <c r="E1" s="1"/>
      <c r="F1" s="1"/>
      <c r="G1" s="1"/>
      <c r="H1" s="1"/>
      <c r="I1" s="1"/>
      <c r="J1" s="1"/>
      <c r="K1" s="1"/>
      <c r="L1" s="1"/>
      <c r="M1" s="1"/>
      <c r="N1" s="1"/>
      <c r="O1" s="1"/>
      <c r="P1" s="1"/>
      <c r="Q1" s="1"/>
      <c r="R1" s="1"/>
      <c r="S1" s="1"/>
      <c r="T1" s="1"/>
      <c r="U1" s="1"/>
      <c r="V1" s="1"/>
      <c r="W1" s="1"/>
      <c r="X1" s="1"/>
      <c r="Y1" s="1"/>
      <c r="Z1" s="1"/>
    </row>
    <row r="2" spans="1:26" x14ac:dyDescent="0.25">
      <c r="A2" s="1"/>
      <c r="B2" s="1"/>
      <c r="C2" s="1"/>
      <c r="D2" s="1"/>
      <c r="E2" s="1"/>
      <c r="F2" s="1"/>
      <c r="G2" s="1"/>
      <c r="H2" s="1"/>
      <c r="I2" s="1"/>
      <c r="J2" s="1"/>
      <c r="K2" s="1"/>
      <c r="L2" s="1"/>
      <c r="M2" s="1"/>
      <c r="N2" s="1"/>
      <c r="O2" s="1"/>
      <c r="P2" s="1"/>
      <c r="Q2" s="1"/>
      <c r="R2" s="1"/>
      <c r="S2" s="1"/>
      <c r="T2" s="1"/>
      <c r="U2" s="1"/>
      <c r="V2" s="1"/>
      <c r="W2" s="1"/>
      <c r="X2" s="1"/>
      <c r="Y2" s="1"/>
      <c r="Z2" s="1"/>
    </row>
    <row r="3" spans="1:26" ht="25.5" x14ac:dyDescent="0.25">
      <c r="A3" s="1"/>
      <c r="B3" s="70"/>
      <c r="C3" s="71" t="s">
        <v>154</v>
      </c>
      <c r="D3" s="71" t="s">
        <v>137</v>
      </c>
      <c r="E3" s="1"/>
      <c r="F3" s="1"/>
      <c r="G3" s="1"/>
      <c r="H3" s="1"/>
      <c r="I3" s="1"/>
      <c r="J3" s="1"/>
      <c r="K3" s="1"/>
      <c r="L3" s="1"/>
      <c r="M3" s="1"/>
      <c r="N3" s="1"/>
      <c r="O3" s="1"/>
      <c r="P3" s="1"/>
      <c r="Q3" s="1"/>
      <c r="R3" s="1"/>
      <c r="S3" s="1"/>
      <c r="T3" s="1"/>
      <c r="U3" s="1"/>
      <c r="V3" s="1"/>
      <c r="W3" s="1"/>
      <c r="X3" s="1"/>
      <c r="Y3" s="1"/>
      <c r="Z3" s="1"/>
    </row>
    <row r="4" spans="1:26" ht="51" x14ac:dyDescent="0.25">
      <c r="A4" s="1"/>
      <c r="B4" s="72" t="s">
        <v>155</v>
      </c>
      <c r="C4" s="73" t="s">
        <v>156</v>
      </c>
      <c r="D4" s="74">
        <v>0.2</v>
      </c>
      <c r="E4" s="1"/>
      <c r="F4" s="1"/>
      <c r="G4" s="1"/>
      <c r="H4" s="1"/>
      <c r="I4" s="1"/>
      <c r="J4" s="1"/>
      <c r="K4" s="1"/>
      <c r="L4" s="1"/>
      <c r="M4" s="1"/>
      <c r="N4" s="1"/>
      <c r="O4" s="1"/>
      <c r="P4" s="1"/>
      <c r="Q4" s="1"/>
      <c r="R4" s="1"/>
      <c r="S4" s="1"/>
      <c r="T4" s="1"/>
      <c r="U4" s="1"/>
      <c r="V4" s="1"/>
      <c r="W4" s="1"/>
      <c r="X4" s="1"/>
      <c r="Y4" s="1"/>
      <c r="Z4" s="1"/>
    </row>
    <row r="5" spans="1:26" ht="51" x14ac:dyDescent="0.25">
      <c r="A5" s="1"/>
      <c r="B5" s="75" t="s">
        <v>157</v>
      </c>
      <c r="C5" s="76" t="s">
        <v>158</v>
      </c>
      <c r="D5" s="77">
        <v>0.4</v>
      </c>
      <c r="E5" s="1"/>
      <c r="F5" s="1"/>
      <c r="G5" s="1"/>
      <c r="H5" s="1"/>
      <c r="I5" s="1"/>
      <c r="J5" s="1"/>
      <c r="K5" s="1"/>
      <c r="L5" s="1"/>
      <c r="M5" s="1"/>
      <c r="N5" s="1"/>
      <c r="O5" s="1"/>
      <c r="P5" s="1"/>
      <c r="Q5" s="1"/>
      <c r="R5" s="1"/>
      <c r="S5" s="1"/>
      <c r="T5" s="1"/>
      <c r="U5" s="1"/>
      <c r="V5" s="1"/>
      <c r="W5" s="1"/>
      <c r="X5" s="1"/>
      <c r="Y5" s="1"/>
      <c r="Z5" s="1"/>
    </row>
    <row r="6" spans="1:26" ht="51" x14ac:dyDescent="0.25">
      <c r="A6" s="1"/>
      <c r="B6" s="78" t="s">
        <v>159</v>
      </c>
      <c r="C6" s="76" t="s">
        <v>160</v>
      </c>
      <c r="D6" s="77">
        <v>0.6</v>
      </c>
      <c r="E6" s="1"/>
      <c r="F6" s="1"/>
      <c r="G6" s="1"/>
      <c r="H6" s="1"/>
      <c r="I6" s="1"/>
      <c r="J6" s="1"/>
      <c r="K6" s="1"/>
      <c r="L6" s="1"/>
      <c r="M6" s="1"/>
      <c r="N6" s="1"/>
      <c r="O6" s="1"/>
      <c r="P6" s="1"/>
      <c r="Q6" s="1"/>
      <c r="R6" s="1"/>
      <c r="S6" s="1"/>
      <c r="T6" s="1"/>
      <c r="U6" s="1"/>
      <c r="V6" s="1"/>
      <c r="W6" s="1"/>
      <c r="X6" s="1"/>
      <c r="Y6" s="1"/>
      <c r="Z6" s="1"/>
    </row>
    <row r="7" spans="1:26" ht="76.5" x14ac:dyDescent="0.25">
      <c r="A7" s="1"/>
      <c r="B7" s="79" t="s">
        <v>161</v>
      </c>
      <c r="C7" s="76" t="s">
        <v>162</v>
      </c>
      <c r="D7" s="77">
        <v>0.8</v>
      </c>
      <c r="E7" s="1"/>
      <c r="F7" s="1"/>
      <c r="G7" s="1"/>
      <c r="H7" s="1"/>
      <c r="I7" s="1"/>
      <c r="J7" s="1"/>
      <c r="K7" s="1"/>
      <c r="L7" s="1"/>
      <c r="M7" s="1"/>
      <c r="N7" s="1"/>
      <c r="O7" s="1"/>
      <c r="P7" s="1"/>
      <c r="Q7" s="1"/>
      <c r="R7" s="1"/>
      <c r="S7" s="1"/>
      <c r="T7" s="1"/>
      <c r="U7" s="1"/>
      <c r="V7" s="1"/>
      <c r="W7" s="1"/>
      <c r="X7" s="1"/>
      <c r="Y7" s="1"/>
      <c r="Z7" s="1"/>
    </row>
    <row r="8" spans="1:26" ht="51" x14ac:dyDescent="0.25">
      <c r="A8" s="1"/>
      <c r="B8" s="80" t="s">
        <v>163</v>
      </c>
      <c r="C8" s="76" t="s">
        <v>164</v>
      </c>
      <c r="D8" s="77">
        <v>1</v>
      </c>
      <c r="E8" s="1"/>
      <c r="F8" s="1"/>
      <c r="G8" s="1"/>
      <c r="H8" s="1"/>
      <c r="I8" s="1"/>
      <c r="J8" s="1"/>
      <c r="K8" s="1"/>
      <c r="L8" s="1"/>
      <c r="M8" s="1"/>
      <c r="N8" s="1"/>
      <c r="O8" s="1"/>
      <c r="P8" s="1"/>
      <c r="Q8" s="1"/>
      <c r="R8" s="1"/>
      <c r="S8" s="1"/>
      <c r="T8" s="1"/>
      <c r="U8" s="1"/>
      <c r="V8" s="1"/>
      <c r="W8" s="1"/>
      <c r="X8" s="1"/>
      <c r="Y8" s="1"/>
      <c r="Z8" s="1"/>
    </row>
    <row r="9" spans="1:26" x14ac:dyDescent="0.25">
      <c r="A9" s="1"/>
      <c r="B9" s="1"/>
      <c r="C9" s="1"/>
      <c r="D9" s="1"/>
      <c r="E9" s="1"/>
      <c r="F9" s="1"/>
      <c r="G9" s="1"/>
      <c r="H9" s="1"/>
      <c r="I9" s="1"/>
      <c r="J9" s="1"/>
      <c r="K9" s="1"/>
      <c r="L9" s="1"/>
      <c r="M9" s="1"/>
      <c r="N9" s="1"/>
      <c r="O9" s="1"/>
      <c r="P9" s="1"/>
      <c r="Q9" s="1"/>
      <c r="R9" s="1"/>
      <c r="S9" s="1"/>
      <c r="T9" s="1"/>
      <c r="U9" s="1"/>
      <c r="V9" s="1"/>
      <c r="W9" s="1"/>
      <c r="X9" s="1"/>
      <c r="Y9" s="1"/>
      <c r="Z9" s="1"/>
    </row>
    <row r="10" spans="1:26" ht="16.5" x14ac:dyDescent="0.25">
      <c r="A10" s="1"/>
      <c r="B10" s="81"/>
      <c r="C10" s="1"/>
      <c r="D10" s="1"/>
      <c r="E10" s="1"/>
      <c r="F10" s="1"/>
      <c r="G10" s="1"/>
      <c r="H10" s="1"/>
      <c r="I10" s="1"/>
      <c r="J10" s="1"/>
      <c r="K10" s="1"/>
      <c r="L10" s="1"/>
      <c r="M10" s="1"/>
      <c r="N10" s="1"/>
      <c r="O10" s="1"/>
      <c r="P10" s="1"/>
      <c r="Q10" s="1"/>
      <c r="R10" s="1"/>
      <c r="S10" s="1"/>
      <c r="T10" s="1"/>
      <c r="U10" s="1"/>
      <c r="V10" s="1"/>
      <c r="W10" s="1"/>
      <c r="X10" s="1"/>
      <c r="Y10" s="1"/>
      <c r="Z10" s="1"/>
    </row>
    <row r="11" spans="1:26" x14ac:dyDescent="0.25">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x14ac:dyDescent="0.25">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x14ac:dyDescent="0.25">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x14ac:dyDescent="0.25">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x14ac:dyDescent="0.25">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x14ac:dyDescent="0.25">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x14ac:dyDescent="0.25">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x14ac:dyDescent="0.25">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x14ac:dyDescent="0.25">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x14ac:dyDescent="0.25">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x14ac:dyDescent="0.2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x14ac:dyDescent="0.25">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x14ac:dyDescent="0.25">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x14ac:dyDescent="0.25">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x14ac:dyDescent="0.2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x14ac:dyDescent="0.25">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x14ac:dyDescent="0.25">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x14ac:dyDescent="0.25">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x14ac:dyDescent="0.25">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x14ac:dyDescent="0.2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x14ac:dyDescent="0.25">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x14ac:dyDescent="0.25">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x14ac:dyDescent="0.25">
      <c r="A33" s="1"/>
      <c r="E33" s="1"/>
      <c r="F33" s="1"/>
      <c r="G33" s="1"/>
      <c r="H33" s="1"/>
      <c r="I33" s="1"/>
      <c r="J33" s="1"/>
      <c r="K33" s="1"/>
      <c r="L33" s="1"/>
      <c r="M33" s="1"/>
      <c r="N33" s="1"/>
      <c r="O33" s="1"/>
      <c r="P33" s="1"/>
      <c r="Q33" s="1"/>
      <c r="R33" s="1"/>
      <c r="S33" s="1"/>
      <c r="T33" s="1"/>
      <c r="U33" s="1"/>
      <c r="V33" s="1"/>
      <c r="W33" s="1"/>
      <c r="X33" s="1"/>
      <c r="Y33" s="1"/>
      <c r="Z33" s="1"/>
    </row>
    <row r="34" spans="1:26" ht="15.75" customHeight="1" x14ac:dyDescent="0.25">
      <c r="A34" s="1"/>
      <c r="E34" s="1"/>
      <c r="F34" s="1"/>
      <c r="G34" s="1"/>
      <c r="H34" s="1"/>
      <c r="I34" s="1"/>
      <c r="J34" s="1"/>
      <c r="K34" s="1"/>
      <c r="L34" s="1"/>
      <c r="M34" s="1"/>
      <c r="N34" s="1"/>
      <c r="O34" s="1"/>
      <c r="P34" s="1"/>
      <c r="Q34" s="1"/>
      <c r="R34" s="1"/>
      <c r="S34" s="1"/>
      <c r="T34" s="1"/>
      <c r="U34" s="1"/>
      <c r="V34" s="1"/>
      <c r="W34" s="1"/>
      <c r="X34" s="1"/>
      <c r="Y34" s="1"/>
      <c r="Z34" s="1"/>
    </row>
    <row r="35" spans="1:26" ht="15.75" customHeight="1" x14ac:dyDescent="0.25">
      <c r="A35" s="1"/>
    </row>
    <row r="36" spans="1:26" ht="15.75" customHeight="1" x14ac:dyDescent="0.25">
      <c r="A36" s="1"/>
    </row>
    <row r="37" spans="1:26" ht="15.75" customHeight="1" x14ac:dyDescent="0.25">
      <c r="A37" s="1"/>
    </row>
    <row r="38" spans="1:26" ht="15.75" customHeight="1" x14ac:dyDescent="0.25">
      <c r="A38" s="1"/>
    </row>
    <row r="39" spans="1:26" ht="15.75" customHeight="1" x14ac:dyDescent="0.25">
      <c r="A39" s="1"/>
    </row>
    <row r="40" spans="1:26" ht="15.75" customHeight="1" x14ac:dyDescent="0.25">
      <c r="A40" s="1"/>
    </row>
    <row r="41" spans="1:26" ht="15.75" customHeight="1" x14ac:dyDescent="0.25">
      <c r="A41" s="1"/>
    </row>
    <row r="42" spans="1:26" ht="15.75" customHeight="1" x14ac:dyDescent="0.25">
      <c r="A42" s="1"/>
    </row>
    <row r="43" spans="1:26" ht="15.75" customHeight="1" x14ac:dyDescent="0.25">
      <c r="A43" s="1"/>
    </row>
    <row r="44" spans="1:26" ht="15.75" customHeight="1" x14ac:dyDescent="0.25">
      <c r="A44" s="1"/>
    </row>
    <row r="45" spans="1:26" ht="15.75" customHeight="1" x14ac:dyDescent="0.25">
      <c r="A45" s="1"/>
    </row>
    <row r="46" spans="1:26" ht="15.75" customHeight="1" x14ac:dyDescent="0.25">
      <c r="A46" s="1"/>
    </row>
    <row r="47" spans="1:26" ht="15.75" customHeight="1" x14ac:dyDescent="0.25">
      <c r="A47" s="1"/>
    </row>
    <row r="48" spans="1:26" ht="15.75" customHeight="1" x14ac:dyDescent="0.25">
      <c r="A48" s="1"/>
    </row>
    <row r="49" spans="1:1" ht="15.75" customHeight="1" x14ac:dyDescent="0.25">
      <c r="A49" s="1"/>
    </row>
    <row r="50" spans="1:1" ht="15.75" customHeight="1" x14ac:dyDescent="0.25">
      <c r="A50" s="1"/>
    </row>
    <row r="51" spans="1:1" ht="15.75" customHeight="1" x14ac:dyDescent="0.25">
      <c r="A51" s="1"/>
    </row>
    <row r="52" spans="1:1" ht="15.75" customHeight="1" x14ac:dyDescent="0.25">
      <c r="A52" s="1"/>
    </row>
    <row r="53" spans="1:1" ht="15.75" customHeight="1" x14ac:dyDescent="0.25">
      <c r="A53" s="1"/>
    </row>
    <row r="54" spans="1:1" ht="15.75" customHeight="1" x14ac:dyDescent="0.25">
      <c r="A54" s="1"/>
    </row>
    <row r="55" spans="1:1" ht="15.75" customHeight="1" x14ac:dyDescent="0.25">
      <c r="A55" s="1"/>
    </row>
    <row r="56" spans="1:1" ht="15.75" customHeight="1" x14ac:dyDescent="0.25"/>
    <row r="57" spans="1:1" ht="15.75" customHeight="1" x14ac:dyDescent="0.25"/>
    <row r="58" spans="1:1" ht="15.75" customHeight="1" x14ac:dyDescent="0.25"/>
    <row r="59" spans="1:1" ht="15.75" customHeight="1" x14ac:dyDescent="0.25"/>
    <row r="60" spans="1:1" ht="15.75" customHeight="1" x14ac:dyDescent="0.25"/>
    <row r="61" spans="1:1" ht="15.75" customHeight="1" x14ac:dyDescent="0.25"/>
    <row r="62" spans="1:1" ht="15.75" customHeight="1" x14ac:dyDescent="0.25"/>
    <row r="63" spans="1:1" ht="15.75" customHeight="1" x14ac:dyDescent="0.25"/>
    <row r="64" spans="1:1"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B1:D1"/>
  </mergeCells>
  <pageMargins left="0.7" right="0.7" top="0.75" bottom="0.75" header="0" footer="0"/>
  <pageSetup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923C"/>
  </sheetPr>
  <dimension ref="A1:U1000"/>
  <sheetViews>
    <sheetView topLeftCell="A7" zoomScale="70" zoomScaleNormal="70" workbookViewId="0">
      <selection activeCell="E13" sqref="E13"/>
    </sheetView>
  </sheetViews>
  <sheetFormatPr baseColWidth="10" defaultColWidth="14.42578125" defaultRowHeight="15" customHeight="1" x14ac:dyDescent="0.25"/>
  <cols>
    <col min="1" max="1" width="11.42578125" customWidth="1"/>
    <col min="2" max="2" width="40.42578125" customWidth="1"/>
    <col min="3" max="3" width="74.85546875" customWidth="1"/>
    <col min="4" max="4" width="135" customWidth="1"/>
    <col min="5" max="5" width="144.7109375" customWidth="1"/>
    <col min="6" max="26" width="11.42578125" customWidth="1"/>
  </cols>
  <sheetData>
    <row r="1" spans="1:21" ht="33.75" x14ac:dyDescent="0.25">
      <c r="A1" s="1"/>
      <c r="B1" s="444" t="s">
        <v>188</v>
      </c>
      <c r="C1" s="259"/>
      <c r="D1" s="259"/>
      <c r="E1" s="145"/>
      <c r="F1" s="1"/>
      <c r="G1" s="1"/>
      <c r="H1" s="1"/>
      <c r="I1" s="1"/>
      <c r="J1" s="1"/>
      <c r="K1" s="1"/>
      <c r="L1" s="1"/>
      <c r="M1" s="1"/>
      <c r="N1" s="1"/>
      <c r="O1" s="1"/>
      <c r="P1" s="1"/>
      <c r="Q1" s="1"/>
      <c r="R1" s="1"/>
      <c r="S1" s="1"/>
      <c r="T1" s="1"/>
      <c r="U1" s="1"/>
    </row>
    <row r="2" spans="1:21" x14ac:dyDescent="0.25">
      <c r="A2" s="1"/>
      <c r="B2" s="1"/>
      <c r="C2" s="1"/>
      <c r="D2" s="1"/>
      <c r="E2" s="145"/>
      <c r="F2" s="1"/>
      <c r="G2" s="1"/>
      <c r="H2" s="1"/>
      <c r="I2" s="1"/>
      <c r="J2" s="1"/>
      <c r="K2" s="1"/>
      <c r="L2" s="1"/>
      <c r="M2" s="1"/>
      <c r="N2" s="1"/>
      <c r="O2" s="1"/>
      <c r="P2" s="1"/>
      <c r="Q2" s="1"/>
      <c r="R2" s="1"/>
      <c r="S2" s="1"/>
      <c r="T2" s="1"/>
      <c r="U2" s="1"/>
    </row>
    <row r="3" spans="1:21" x14ac:dyDescent="0.25">
      <c r="A3" s="1"/>
      <c r="E3" s="145"/>
      <c r="F3" s="1"/>
      <c r="G3" s="1"/>
      <c r="H3" s="1"/>
      <c r="I3" s="1"/>
      <c r="J3" s="1"/>
      <c r="K3" s="1"/>
      <c r="L3" s="1"/>
      <c r="M3" s="1"/>
      <c r="N3" s="1"/>
      <c r="O3" s="1"/>
      <c r="P3" s="1"/>
      <c r="Q3" s="1"/>
      <c r="R3" s="1"/>
      <c r="S3" s="1"/>
      <c r="T3" s="1"/>
      <c r="U3" s="1"/>
    </row>
    <row r="4" spans="1:21" x14ac:dyDescent="0.25">
      <c r="A4" s="82" t="s">
        <v>189</v>
      </c>
      <c r="E4" s="145"/>
      <c r="F4" s="1"/>
      <c r="G4" s="1"/>
      <c r="H4" s="1"/>
      <c r="I4" s="1"/>
      <c r="J4" s="1"/>
      <c r="K4" s="1"/>
      <c r="L4" s="1"/>
      <c r="M4" s="1"/>
      <c r="N4" s="1"/>
      <c r="O4" s="1"/>
      <c r="P4" s="1"/>
      <c r="Q4" s="1"/>
      <c r="R4" s="1"/>
      <c r="S4" s="1"/>
      <c r="T4" s="1"/>
      <c r="U4" s="1"/>
    </row>
    <row r="5" spans="1:21" x14ac:dyDescent="0.25">
      <c r="A5" s="82" t="s">
        <v>190</v>
      </c>
      <c r="E5" s="145"/>
      <c r="F5" s="1"/>
      <c r="G5" s="1"/>
      <c r="H5" s="1"/>
      <c r="I5" s="1"/>
      <c r="J5" s="1"/>
      <c r="K5" s="1"/>
      <c r="L5" s="1"/>
      <c r="M5" s="1"/>
      <c r="N5" s="1"/>
      <c r="O5" s="1"/>
      <c r="P5" s="1"/>
      <c r="Q5" s="1"/>
      <c r="R5" s="1"/>
      <c r="S5" s="1"/>
      <c r="T5" s="1"/>
      <c r="U5" s="1"/>
    </row>
    <row r="6" spans="1:21" x14ac:dyDescent="0.25">
      <c r="A6" s="82" t="s">
        <v>143</v>
      </c>
      <c r="E6" s="145"/>
      <c r="F6" s="1"/>
      <c r="G6" s="1"/>
      <c r="H6" s="1"/>
      <c r="I6" s="1"/>
      <c r="J6" s="1"/>
      <c r="K6" s="1"/>
      <c r="L6" s="1"/>
      <c r="M6" s="1"/>
      <c r="N6" s="1"/>
      <c r="O6" s="1"/>
      <c r="P6" s="1"/>
      <c r="Q6" s="1"/>
      <c r="R6" s="1"/>
      <c r="S6" s="1"/>
      <c r="T6" s="1"/>
      <c r="U6" s="1"/>
    </row>
    <row r="7" spans="1:21" x14ac:dyDescent="0.25">
      <c r="A7" s="82" t="s">
        <v>191</v>
      </c>
      <c r="E7" s="145"/>
      <c r="F7" s="1"/>
      <c r="G7" s="1"/>
      <c r="H7" s="1"/>
      <c r="I7" s="1"/>
      <c r="J7" s="1"/>
      <c r="K7" s="1"/>
      <c r="L7" s="1"/>
      <c r="M7" s="1"/>
      <c r="N7" s="1"/>
      <c r="O7" s="1"/>
      <c r="P7" s="1"/>
      <c r="Q7" s="1"/>
      <c r="R7" s="1"/>
      <c r="S7" s="1"/>
      <c r="T7" s="1"/>
      <c r="U7" s="1"/>
    </row>
    <row r="8" spans="1:21" x14ac:dyDescent="0.25">
      <c r="A8" s="82" t="s">
        <v>192</v>
      </c>
      <c r="E8" s="145"/>
      <c r="F8" s="1"/>
      <c r="G8" s="1"/>
      <c r="H8" s="1"/>
      <c r="I8" s="1"/>
      <c r="J8" s="1"/>
      <c r="K8" s="1"/>
      <c r="L8" s="1"/>
      <c r="M8" s="1"/>
      <c r="N8" s="1"/>
      <c r="O8" s="1"/>
      <c r="P8" s="1"/>
      <c r="Q8" s="1"/>
      <c r="R8" s="1"/>
      <c r="S8" s="1"/>
      <c r="T8" s="1"/>
      <c r="U8" s="1"/>
    </row>
    <row r="9" spans="1:21" ht="20.25" x14ac:dyDescent="0.25">
      <c r="A9" s="82"/>
      <c r="B9" s="82"/>
      <c r="C9" s="83"/>
      <c r="D9" s="83"/>
      <c r="E9" s="145"/>
      <c r="F9" s="1"/>
      <c r="G9" s="1"/>
      <c r="H9" s="1"/>
      <c r="I9" s="1"/>
      <c r="J9" s="1"/>
      <c r="K9" s="1"/>
      <c r="L9" s="1"/>
      <c r="M9" s="1"/>
      <c r="N9" s="1"/>
      <c r="O9" s="1"/>
      <c r="P9" s="1"/>
      <c r="Q9" s="1"/>
      <c r="R9" s="1"/>
      <c r="S9" s="1"/>
      <c r="T9" s="1"/>
      <c r="U9" s="1"/>
    </row>
    <row r="10" spans="1:21" ht="30" x14ac:dyDescent="0.25">
      <c r="A10" s="82"/>
      <c r="B10" s="84"/>
      <c r="C10" s="85" t="s">
        <v>193</v>
      </c>
      <c r="D10" s="85" t="s">
        <v>194</v>
      </c>
      <c r="E10" s="146" t="s">
        <v>483</v>
      </c>
      <c r="F10" s="1"/>
      <c r="G10" s="1"/>
      <c r="H10" s="1"/>
      <c r="I10" s="1"/>
      <c r="J10" s="1"/>
      <c r="K10" s="1"/>
      <c r="L10" s="1"/>
      <c r="M10" s="1"/>
      <c r="N10" s="1"/>
      <c r="O10" s="1"/>
      <c r="P10" s="1"/>
      <c r="Q10" s="1"/>
      <c r="R10" s="1"/>
      <c r="S10" s="1"/>
      <c r="T10" s="1"/>
      <c r="U10" s="1"/>
    </row>
    <row r="11" spans="1:21" ht="33.75" x14ac:dyDescent="0.25">
      <c r="A11" s="82"/>
      <c r="B11" s="86" t="s">
        <v>195</v>
      </c>
      <c r="C11" s="87" t="s">
        <v>196</v>
      </c>
      <c r="D11" s="88" t="s">
        <v>197</v>
      </c>
      <c r="E11" s="147" t="s">
        <v>478</v>
      </c>
      <c r="F11" s="1"/>
      <c r="G11" s="1"/>
      <c r="H11" s="1"/>
      <c r="I11" s="1"/>
      <c r="J11" s="1"/>
      <c r="K11" s="1"/>
      <c r="L11" s="1"/>
      <c r="M11" s="1"/>
      <c r="N11" s="1"/>
      <c r="O11" s="1"/>
      <c r="P11" s="1"/>
      <c r="Q11" s="1"/>
      <c r="R11" s="1"/>
      <c r="S11" s="1"/>
      <c r="T11" s="1"/>
      <c r="U11" s="1"/>
    </row>
    <row r="12" spans="1:21" ht="114" customHeight="1" x14ac:dyDescent="0.25">
      <c r="A12" s="82"/>
      <c r="B12" s="89" t="s">
        <v>198</v>
      </c>
      <c r="C12" s="90" t="s">
        <v>199</v>
      </c>
      <c r="D12" s="91" t="s">
        <v>200</v>
      </c>
      <c r="E12" s="147" t="s">
        <v>478</v>
      </c>
      <c r="F12" s="1"/>
      <c r="G12" s="1"/>
      <c r="H12" s="1"/>
      <c r="I12" s="1"/>
      <c r="J12" s="1"/>
      <c r="K12" s="1"/>
      <c r="L12" s="1"/>
      <c r="M12" s="1"/>
      <c r="N12" s="1"/>
      <c r="O12" s="1"/>
      <c r="P12" s="1"/>
      <c r="Q12" s="1"/>
      <c r="R12" s="1"/>
      <c r="S12" s="1"/>
      <c r="T12" s="1"/>
      <c r="U12" s="1"/>
    </row>
    <row r="13" spans="1:21" ht="101.25" x14ac:dyDescent="0.25">
      <c r="A13" s="82"/>
      <c r="B13" s="92" t="s">
        <v>201</v>
      </c>
      <c r="C13" s="90" t="s">
        <v>202</v>
      </c>
      <c r="D13" s="91" t="s">
        <v>203</v>
      </c>
      <c r="E13" s="140" t="s">
        <v>479</v>
      </c>
      <c r="F13" s="1"/>
      <c r="G13" s="1"/>
      <c r="H13" s="1"/>
      <c r="I13" s="1"/>
      <c r="J13" s="1"/>
      <c r="K13" s="1"/>
      <c r="L13" s="1"/>
      <c r="M13" s="1"/>
      <c r="N13" s="1"/>
      <c r="O13" s="1"/>
      <c r="P13" s="1"/>
      <c r="Q13" s="1"/>
      <c r="R13" s="1"/>
      <c r="S13" s="1"/>
      <c r="T13" s="1"/>
      <c r="U13" s="1"/>
    </row>
    <row r="14" spans="1:21" ht="101.25" x14ac:dyDescent="0.25">
      <c r="A14" s="82"/>
      <c r="B14" s="93" t="s">
        <v>204</v>
      </c>
      <c r="C14" s="90" t="s">
        <v>205</v>
      </c>
      <c r="D14" s="91" t="s">
        <v>206</v>
      </c>
      <c r="E14" s="140" t="s">
        <v>480</v>
      </c>
      <c r="F14" s="1"/>
      <c r="G14" s="1"/>
      <c r="H14" s="1"/>
      <c r="I14" s="1"/>
      <c r="J14" s="1"/>
      <c r="K14" s="1"/>
      <c r="L14" s="1"/>
      <c r="M14" s="1"/>
      <c r="N14" s="1"/>
      <c r="O14" s="1"/>
      <c r="P14" s="1"/>
      <c r="Q14" s="1"/>
      <c r="R14" s="1"/>
      <c r="S14" s="1"/>
      <c r="T14" s="1"/>
      <c r="U14" s="1"/>
    </row>
    <row r="15" spans="1:21" ht="101.25" x14ac:dyDescent="0.25">
      <c r="A15" s="82"/>
      <c r="B15" s="94" t="s">
        <v>207</v>
      </c>
      <c r="C15" s="90" t="s">
        <v>208</v>
      </c>
      <c r="D15" s="91" t="s">
        <v>209</v>
      </c>
      <c r="E15" s="140" t="s">
        <v>481</v>
      </c>
      <c r="F15" s="1"/>
      <c r="G15" s="1"/>
      <c r="H15" s="1"/>
      <c r="I15" s="1"/>
      <c r="J15" s="1"/>
      <c r="K15" s="1"/>
      <c r="L15" s="1"/>
      <c r="M15" s="1"/>
      <c r="N15" s="1"/>
      <c r="O15" s="1"/>
      <c r="P15" s="1"/>
      <c r="Q15" s="1"/>
      <c r="R15" s="1"/>
      <c r="S15" s="1"/>
      <c r="T15" s="1"/>
      <c r="U15" s="1"/>
    </row>
    <row r="16" spans="1:21" x14ac:dyDescent="0.25">
      <c r="A16" s="82"/>
      <c r="B16" s="82"/>
      <c r="C16" s="82"/>
      <c r="D16" s="82"/>
      <c r="E16" s="145"/>
      <c r="F16" s="1"/>
      <c r="G16" s="1"/>
      <c r="H16" s="1"/>
      <c r="I16" s="1"/>
      <c r="J16" s="1"/>
      <c r="K16" s="1"/>
      <c r="L16" s="1"/>
      <c r="M16" s="1"/>
      <c r="N16" s="1"/>
      <c r="O16" s="1"/>
    </row>
    <row r="17" spans="1:15" x14ac:dyDescent="0.25">
      <c r="A17" s="82"/>
      <c r="B17" s="82"/>
      <c r="C17" s="82"/>
      <c r="D17" s="82"/>
      <c r="E17" s="145"/>
      <c r="F17" s="1"/>
      <c r="G17" s="1"/>
      <c r="H17" s="1"/>
      <c r="I17" s="1"/>
      <c r="J17" s="1"/>
      <c r="K17" s="1"/>
      <c r="L17" s="1"/>
      <c r="M17" s="1"/>
      <c r="N17" s="1"/>
      <c r="O17" s="1"/>
    </row>
    <row r="18" spans="1:15" x14ac:dyDescent="0.25">
      <c r="A18" s="82"/>
      <c r="B18" s="1"/>
      <c r="C18" s="1"/>
      <c r="D18" s="1"/>
      <c r="E18" s="145"/>
      <c r="F18" s="1"/>
      <c r="G18" s="1"/>
      <c r="H18" s="1"/>
      <c r="I18" s="1"/>
      <c r="J18" s="1"/>
      <c r="K18" s="1"/>
      <c r="L18" s="1"/>
      <c r="M18" s="1"/>
      <c r="N18" s="1"/>
      <c r="O18" s="1"/>
    </row>
    <row r="19" spans="1:15" x14ac:dyDescent="0.25">
      <c r="A19" s="82"/>
      <c r="B19" s="1"/>
      <c r="C19" s="1"/>
      <c r="D19" s="1"/>
      <c r="E19" s="145"/>
      <c r="F19" s="1"/>
      <c r="G19" s="1"/>
      <c r="H19" s="1"/>
      <c r="I19" s="1"/>
      <c r="J19" s="1"/>
      <c r="K19" s="1"/>
      <c r="L19" s="1"/>
      <c r="M19" s="1"/>
      <c r="N19" s="1"/>
      <c r="O19" s="1"/>
    </row>
    <row r="20" spans="1:15" x14ac:dyDescent="0.25">
      <c r="A20" s="82"/>
      <c r="B20" s="1"/>
      <c r="C20" s="1"/>
      <c r="D20" s="1"/>
      <c r="E20" s="145"/>
      <c r="F20" s="1"/>
      <c r="G20" s="1"/>
      <c r="H20" s="1"/>
      <c r="I20" s="1"/>
      <c r="J20" s="1"/>
      <c r="K20" s="1"/>
      <c r="L20" s="1"/>
      <c r="M20" s="1"/>
      <c r="N20" s="1"/>
      <c r="O20" s="1"/>
    </row>
    <row r="21" spans="1:15" ht="15.75" customHeight="1" x14ac:dyDescent="0.25">
      <c r="A21" s="82"/>
      <c r="B21" s="1"/>
      <c r="C21" s="1"/>
      <c r="D21" s="1"/>
      <c r="E21" s="145"/>
      <c r="F21" s="1"/>
      <c r="G21" s="1"/>
      <c r="H21" s="1"/>
      <c r="I21" s="1"/>
      <c r="J21" s="1"/>
      <c r="K21" s="1"/>
      <c r="L21" s="1"/>
      <c r="M21" s="1"/>
      <c r="N21" s="1"/>
      <c r="O21" s="1"/>
    </row>
    <row r="22" spans="1:15" ht="15.75" customHeight="1" x14ac:dyDescent="0.25">
      <c r="A22" s="82"/>
      <c r="B22" s="82"/>
      <c r="C22" s="83"/>
      <c r="D22" s="83"/>
      <c r="E22" s="145"/>
      <c r="F22" s="1"/>
      <c r="G22" s="1"/>
      <c r="H22" s="1"/>
      <c r="I22" s="1"/>
      <c r="J22" s="1"/>
      <c r="K22" s="1"/>
      <c r="L22" s="1"/>
      <c r="M22" s="1"/>
      <c r="N22" s="1"/>
      <c r="O22" s="1"/>
    </row>
    <row r="23" spans="1:15" ht="15.75" customHeight="1" x14ac:dyDescent="0.25">
      <c r="A23" s="82"/>
      <c r="B23" s="82"/>
      <c r="C23" s="83"/>
      <c r="D23" s="83"/>
      <c r="E23" s="145"/>
      <c r="F23" s="1"/>
      <c r="G23" s="1"/>
      <c r="H23" s="1"/>
      <c r="I23" s="1"/>
      <c r="J23" s="1"/>
      <c r="K23" s="1"/>
      <c r="L23" s="1"/>
      <c r="M23" s="1"/>
      <c r="N23" s="1"/>
      <c r="O23" s="1"/>
    </row>
    <row r="24" spans="1:15" ht="15.75" customHeight="1" x14ac:dyDescent="0.25">
      <c r="A24" s="82"/>
      <c r="B24" s="82"/>
      <c r="C24" s="83"/>
      <c r="D24" s="83"/>
      <c r="E24" s="145"/>
      <c r="F24" s="1"/>
      <c r="G24" s="1"/>
      <c r="H24" s="1"/>
      <c r="I24" s="1"/>
      <c r="J24" s="1"/>
      <c r="K24" s="1"/>
      <c r="L24" s="1"/>
      <c r="M24" s="1"/>
      <c r="N24" s="1"/>
      <c r="O24" s="1"/>
    </row>
    <row r="25" spans="1:15" ht="15.75" customHeight="1" x14ac:dyDescent="0.25">
      <c r="A25" s="82"/>
      <c r="B25" s="82"/>
      <c r="C25" s="83"/>
      <c r="D25" s="83"/>
      <c r="E25" s="145"/>
      <c r="F25" s="1"/>
      <c r="G25" s="1"/>
      <c r="H25" s="1"/>
      <c r="I25" s="1"/>
      <c r="J25" s="1"/>
      <c r="K25" s="1"/>
      <c r="L25" s="1"/>
      <c r="M25" s="1"/>
      <c r="N25" s="1"/>
      <c r="O25" s="1"/>
    </row>
    <row r="26" spans="1:15" ht="15.75" customHeight="1" x14ac:dyDescent="0.25">
      <c r="A26" s="82"/>
      <c r="B26" s="82"/>
      <c r="C26" s="83"/>
      <c r="D26" s="83"/>
      <c r="E26" s="145"/>
      <c r="F26" s="1"/>
      <c r="G26" s="1"/>
      <c r="H26" s="1"/>
      <c r="I26" s="1"/>
      <c r="J26" s="1"/>
      <c r="K26" s="1"/>
      <c r="L26" s="1"/>
      <c r="M26" s="1"/>
      <c r="N26" s="1"/>
      <c r="O26" s="1"/>
    </row>
    <row r="27" spans="1:15" ht="15.75" customHeight="1" x14ac:dyDescent="0.25">
      <c r="A27" s="82"/>
      <c r="B27" s="82"/>
      <c r="C27" s="83"/>
      <c r="D27" s="83"/>
      <c r="E27" s="145"/>
      <c r="F27" s="1"/>
      <c r="G27" s="1"/>
      <c r="H27" s="1"/>
      <c r="I27" s="1"/>
      <c r="J27" s="1"/>
      <c r="K27" s="1"/>
      <c r="L27" s="1"/>
      <c r="M27" s="1"/>
      <c r="N27" s="1"/>
      <c r="O27" s="1"/>
    </row>
    <row r="28" spans="1:15" ht="15.75" customHeight="1" x14ac:dyDescent="0.25">
      <c r="A28" s="82"/>
      <c r="B28" s="82"/>
      <c r="C28" s="83"/>
      <c r="D28" s="83"/>
      <c r="E28" s="145"/>
      <c r="F28" s="1"/>
      <c r="G28" s="1"/>
      <c r="H28" s="1"/>
      <c r="I28" s="1"/>
      <c r="J28" s="1"/>
      <c r="K28" s="1"/>
      <c r="L28" s="1"/>
      <c r="M28" s="1"/>
      <c r="N28" s="1"/>
      <c r="O28" s="1"/>
    </row>
    <row r="29" spans="1:15" ht="15.75" customHeight="1" x14ac:dyDescent="0.25">
      <c r="A29" s="82"/>
      <c r="B29" s="82"/>
      <c r="C29" s="83"/>
      <c r="D29" s="83"/>
      <c r="E29" s="145"/>
      <c r="F29" s="1"/>
      <c r="G29" s="1"/>
      <c r="H29" s="1"/>
      <c r="I29" s="1"/>
      <c r="J29" s="1"/>
      <c r="K29" s="1"/>
      <c r="L29" s="1"/>
      <c r="M29" s="1"/>
      <c r="N29" s="1"/>
      <c r="O29" s="1"/>
    </row>
    <row r="30" spans="1:15" ht="15.75" customHeight="1" x14ac:dyDescent="0.25">
      <c r="A30" s="82"/>
      <c r="B30" s="82"/>
      <c r="C30" s="83"/>
      <c r="D30" s="83"/>
      <c r="E30" s="145"/>
      <c r="F30" s="1"/>
      <c r="G30" s="1"/>
      <c r="H30" s="1"/>
      <c r="I30" s="1"/>
      <c r="J30" s="1"/>
      <c r="K30" s="1"/>
      <c r="L30" s="1"/>
      <c r="M30" s="1"/>
      <c r="N30" s="1"/>
      <c r="O30" s="1"/>
    </row>
    <row r="31" spans="1:15" ht="15.75" customHeight="1" x14ac:dyDescent="0.25">
      <c r="A31" s="82"/>
      <c r="B31" s="82"/>
      <c r="C31" s="83"/>
      <c r="D31" s="83"/>
      <c r="E31" s="145"/>
      <c r="F31" s="1"/>
      <c r="G31" s="1"/>
      <c r="H31" s="1"/>
      <c r="I31" s="1"/>
      <c r="J31" s="1"/>
      <c r="K31" s="1"/>
      <c r="L31" s="1"/>
      <c r="M31" s="1"/>
      <c r="N31" s="1"/>
      <c r="O31" s="1"/>
    </row>
    <row r="32" spans="1:15" ht="15.75" customHeight="1" x14ac:dyDescent="0.25">
      <c r="A32" s="82"/>
      <c r="B32" s="82"/>
      <c r="C32" s="83"/>
      <c r="D32" s="83"/>
      <c r="E32" s="145"/>
      <c r="F32" s="1"/>
      <c r="G32" s="1"/>
      <c r="H32" s="1"/>
      <c r="I32" s="1"/>
      <c r="J32" s="1"/>
      <c r="K32" s="1"/>
      <c r="L32" s="1"/>
      <c r="M32" s="1"/>
      <c r="N32" s="1"/>
      <c r="O32" s="1"/>
    </row>
    <row r="33" spans="1:15" ht="15.75" customHeight="1" x14ac:dyDescent="0.25">
      <c r="A33" s="82"/>
      <c r="B33" s="82"/>
      <c r="C33" s="83"/>
      <c r="D33" s="83"/>
      <c r="E33" s="145"/>
      <c r="F33" s="1"/>
      <c r="G33" s="1"/>
      <c r="H33" s="1"/>
      <c r="I33" s="1"/>
      <c r="J33" s="1"/>
      <c r="K33" s="1"/>
      <c r="L33" s="1"/>
      <c r="M33" s="1"/>
      <c r="N33" s="1"/>
      <c r="O33" s="1"/>
    </row>
    <row r="34" spans="1:15" ht="15.75" customHeight="1" x14ac:dyDescent="0.25">
      <c r="A34" s="82"/>
      <c r="B34" s="82"/>
      <c r="C34" s="83"/>
      <c r="D34" s="83"/>
      <c r="E34" s="145"/>
      <c r="F34" s="1"/>
      <c r="G34" s="1"/>
      <c r="H34" s="1"/>
      <c r="I34" s="1"/>
      <c r="J34" s="1"/>
      <c r="K34" s="1"/>
      <c r="L34" s="1"/>
      <c r="M34" s="1"/>
      <c r="N34" s="1"/>
      <c r="O34" s="1"/>
    </row>
    <row r="35" spans="1:15" ht="15.75" customHeight="1" x14ac:dyDescent="0.25">
      <c r="A35" s="82"/>
      <c r="B35" s="82"/>
      <c r="C35" s="83"/>
      <c r="D35" s="83"/>
      <c r="E35" s="145"/>
      <c r="F35" s="1"/>
      <c r="G35" s="1"/>
      <c r="H35" s="1"/>
      <c r="I35" s="1"/>
      <c r="J35" s="1"/>
      <c r="K35" s="1"/>
      <c r="L35" s="1"/>
      <c r="M35" s="1"/>
      <c r="N35" s="1"/>
      <c r="O35" s="1"/>
    </row>
    <row r="36" spans="1:15" ht="15.75" customHeight="1" x14ac:dyDescent="0.25">
      <c r="A36" s="82"/>
      <c r="B36" s="82"/>
      <c r="C36" s="83"/>
      <c r="D36" s="83"/>
      <c r="E36" s="145"/>
      <c r="F36" s="1"/>
      <c r="G36" s="1"/>
      <c r="H36" s="1"/>
      <c r="I36" s="1"/>
      <c r="J36" s="1"/>
      <c r="K36" s="1"/>
      <c r="L36" s="1"/>
      <c r="M36" s="1"/>
      <c r="N36" s="1"/>
      <c r="O36" s="1"/>
    </row>
    <row r="37" spans="1:15" ht="15.75" customHeight="1" x14ac:dyDescent="0.25">
      <c r="A37" s="82"/>
      <c r="B37" s="82"/>
      <c r="C37" s="83"/>
      <c r="D37" s="83"/>
      <c r="E37" s="145"/>
      <c r="F37" s="1"/>
      <c r="G37" s="1"/>
      <c r="H37" s="1"/>
      <c r="I37" s="1"/>
      <c r="J37" s="1"/>
      <c r="K37" s="1"/>
      <c r="L37" s="1"/>
      <c r="M37" s="1"/>
      <c r="N37" s="1"/>
      <c r="O37" s="1"/>
    </row>
    <row r="38" spans="1:15" ht="15.75" customHeight="1" x14ac:dyDescent="0.25">
      <c r="A38" s="82"/>
      <c r="B38" s="82"/>
      <c r="C38" s="83"/>
      <c r="D38" s="83"/>
      <c r="E38" s="145"/>
      <c r="F38" s="1"/>
      <c r="G38" s="1"/>
      <c r="H38" s="1"/>
      <c r="I38" s="1"/>
      <c r="J38" s="1"/>
      <c r="K38" s="1"/>
      <c r="L38" s="1"/>
      <c r="M38" s="1"/>
      <c r="N38" s="1"/>
      <c r="O38" s="1"/>
    </row>
    <row r="39" spans="1:15" ht="15.75" customHeight="1" x14ac:dyDescent="0.25">
      <c r="A39" s="82"/>
      <c r="B39" s="82"/>
      <c r="C39" s="83"/>
      <c r="D39" s="83"/>
      <c r="E39" s="145"/>
      <c r="F39" s="1"/>
      <c r="G39" s="1"/>
      <c r="H39" s="1"/>
      <c r="I39" s="1"/>
      <c r="J39" s="1"/>
      <c r="K39" s="1"/>
      <c r="L39" s="1"/>
      <c r="M39" s="1"/>
      <c r="N39" s="1"/>
      <c r="O39" s="1"/>
    </row>
    <row r="40" spans="1:15" ht="15.75" customHeight="1" x14ac:dyDescent="0.25">
      <c r="A40" s="82"/>
      <c r="B40" s="82"/>
      <c r="C40" s="83"/>
      <c r="D40" s="83"/>
      <c r="E40" s="145"/>
      <c r="F40" s="1"/>
      <c r="G40" s="1"/>
      <c r="H40" s="1"/>
      <c r="I40" s="1"/>
      <c r="J40" s="1"/>
      <c r="K40" s="1"/>
      <c r="L40" s="1"/>
      <c r="M40" s="1"/>
      <c r="N40" s="1"/>
      <c r="O40" s="1"/>
    </row>
    <row r="41" spans="1:15" ht="15.75" customHeight="1" x14ac:dyDescent="0.25">
      <c r="A41" s="82"/>
      <c r="B41" s="82"/>
      <c r="C41" s="83"/>
      <c r="D41" s="83"/>
      <c r="E41" s="145"/>
      <c r="F41" s="1"/>
      <c r="G41" s="1"/>
      <c r="H41" s="1"/>
      <c r="I41" s="1"/>
      <c r="J41" s="1"/>
      <c r="K41" s="1"/>
      <c r="L41" s="1"/>
      <c r="M41" s="1"/>
      <c r="N41" s="1"/>
      <c r="O41" s="1"/>
    </row>
    <row r="42" spans="1:15" ht="15.75" customHeight="1" x14ac:dyDescent="0.25">
      <c r="A42" s="82"/>
      <c r="B42" s="82"/>
      <c r="C42" s="83"/>
      <c r="D42" s="83"/>
      <c r="E42" s="145"/>
      <c r="F42" s="1"/>
      <c r="G42" s="1"/>
      <c r="H42" s="1"/>
      <c r="I42" s="1"/>
      <c r="J42" s="1"/>
      <c r="K42" s="1"/>
      <c r="L42" s="1"/>
      <c r="M42" s="1"/>
      <c r="N42" s="1"/>
      <c r="O42" s="1"/>
    </row>
    <row r="43" spans="1:15" ht="15.75" customHeight="1" x14ac:dyDescent="0.25">
      <c r="A43" s="82"/>
      <c r="B43" s="82"/>
      <c r="C43" s="83"/>
      <c r="D43" s="83"/>
      <c r="E43" s="145"/>
      <c r="F43" s="1"/>
      <c r="G43" s="1"/>
      <c r="H43" s="1"/>
      <c r="I43" s="1"/>
      <c r="J43" s="1"/>
      <c r="K43" s="1"/>
      <c r="L43" s="1"/>
      <c r="M43" s="1"/>
      <c r="N43" s="1"/>
      <c r="O43" s="1"/>
    </row>
    <row r="44" spans="1:15" ht="15.75" customHeight="1" x14ac:dyDescent="0.25">
      <c r="A44" s="82"/>
      <c r="B44" s="82"/>
      <c r="C44" s="83"/>
      <c r="D44" s="83"/>
      <c r="E44" s="145"/>
      <c r="F44" s="1"/>
      <c r="G44" s="1"/>
      <c r="H44" s="1"/>
      <c r="I44" s="1"/>
      <c r="J44" s="1"/>
      <c r="K44" s="1"/>
      <c r="L44" s="1"/>
      <c r="M44" s="1"/>
      <c r="N44" s="1"/>
      <c r="O44" s="1"/>
    </row>
    <row r="45" spans="1:15" ht="15.75" customHeight="1" x14ac:dyDescent="0.25">
      <c r="A45" s="82"/>
      <c r="B45" s="82"/>
      <c r="C45" s="83"/>
      <c r="D45" s="83"/>
      <c r="E45" s="145"/>
      <c r="F45" s="1"/>
      <c r="G45" s="1"/>
      <c r="H45" s="1"/>
      <c r="I45" s="1"/>
      <c r="J45" s="1"/>
      <c r="K45" s="1"/>
      <c r="L45" s="1"/>
      <c r="M45" s="1"/>
      <c r="N45" s="1"/>
      <c r="O45" s="1"/>
    </row>
    <row r="46" spans="1:15" ht="15.75" customHeight="1" x14ac:dyDescent="0.25">
      <c r="A46" s="82"/>
      <c r="B46" s="82"/>
      <c r="C46" s="83"/>
      <c r="D46" s="83"/>
      <c r="E46" s="145"/>
      <c r="F46" s="1"/>
      <c r="G46" s="1"/>
      <c r="H46" s="1"/>
      <c r="I46" s="1"/>
      <c r="J46" s="1"/>
      <c r="K46" s="1"/>
      <c r="L46" s="1"/>
      <c r="M46" s="1"/>
      <c r="N46" s="1"/>
      <c r="O46" s="1"/>
    </row>
    <row r="47" spans="1:15" ht="15.75" customHeight="1" x14ac:dyDescent="0.25">
      <c r="A47" s="82"/>
      <c r="B47" s="82"/>
      <c r="C47" s="83"/>
      <c r="D47" s="83"/>
      <c r="E47" s="145"/>
      <c r="F47" s="1"/>
      <c r="G47" s="1"/>
      <c r="H47" s="1"/>
      <c r="I47" s="1"/>
      <c r="J47" s="1"/>
      <c r="K47" s="1"/>
      <c r="L47" s="1"/>
      <c r="M47" s="1"/>
      <c r="N47" s="1"/>
      <c r="O47" s="1"/>
    </row>
    <row r="48" spans="1:15" ht="15.75" customHeight="1" x14ac:dyDescent="0.25">
      <c r="A48" s="82"/>
      <c r="B48" s="82"/>
      <c r="C48" s="83"/>
      <c r="D48" s="83"/>
      <c r="E48" s="145"/>
      <c r="F48" s="1"/>
      <c r="G48" s="1"/>
      <c r="H48" s="1"/>
      <c r="I48" s="1"/>
      <c r="J48" s="1"/>
      <c r="K48" s="1"/>
      <c r="L48" s="1"/>
      <c r="M48" s="1"/>
      <c r="N48" s="1"/>
      <c r="O48" s="1"/>
    </row>
    <row r="49" spans="1:15" ht="15.75" customHeight="1" x14ac:dyDescent="0.25">
      <c r="A49" s="82"/>
      <c r="B49" s="82"/>
      <c r="C49" s="83"/>
      <c r="D49" s="83"/>
      <c r="E49" s="145"/>
      <c r="F49" s="1"/>
      <c r="G49" s="1"/>
      <c r="H49" s="1"/>
      <c r="I49" s="1"/>
      <c r="J49" s="1"/>
      <c r="K49" s="1"/>
      <c r="L49" s="1"/>
      <c r="M49" s="1"/>
      <c r="N49" s="1"/>
      <c r="O49" s="1"/>
    </row>
    <row r="50" spans="1:15" ht="15.75" customHeight="1" x14ac:dyDescent="0.25">
      <c r="A50" s="82"/>
      <c r="B50" s="82"/>
      <c r="C50" s="83"/>
      <c r="D50" s="83"/>
      <c r="E50" s="145"/>
      <c r="F50" s="1"/>
      <c r="G50" s="1"/>
      <c r="H50" s="1"/>
      <c r="I50" s="1"/>
      <c r="J50" s="1"/>
      <c r="K50" s="1"/>
      <c r="L50" s="1"/>
      <c r="M50" s="1"/>
      <c r="N50" s="1"/>
      <c r="O50" s="1"/>
    </row>
    <row r="51" spans="1:15" ht="15.75" customHeight="1" x14ac:dyDescent="0.25">
      <c r="A51" s="82"/>
      <c r="B51" s="82"/>
      <c r="C51" s="83"/>
      <c r="D51" s="83"/>
      <c r="E51" s="145"/>
      <c r="F51" s="1"/>
      <c r="G51" s="1"/>
      <c r="H51" s="1"/>
      <c r="I51" s="1"/>
      <c r="J51" s="1"/>
      <c r="K51" s="1"/>
      <c r="L51" s="1"/>
      <c r="M51" s="1"/>
      <c r="N51" s="1"/>
      <c r="O51" s="1"/>
    </row>
    <row r="52" spans="1:15" ht="15.75" customHeight="1" x14ac:dyDescent="0.25">
      <c r="A52" s="82"/>
      <c r="B52" s="95"/>
      <c r="C52" s="96"/>
      <c r="D52" s="96"/>
    </row>
    <row r="53" spans="1:15" ht="15.75" customHeight="1" x14ac:dyDescent="0.25">
      <c r="A53" s="82"/>
      <c r="B53" s="95"/>
      <c r="C53" s="96"/>
      <c r="D53" s="96"/>
    </row>
    <row r="54" spans="1:15" ht="15.75" customHeight="1" x14ac:dyDescent="0.25">
      <c r="A54" s="82"/>
      <c r="B54" s="95"/>
      <c r="C54" s="96"/>
      <c r="D54" s="96"/>
    </row>
    <row r="55" spans="1:15" ht="15.75" customHeight="1" x14ac:dyDescent="0.25">
      <c r="A55" s="82"/>
      <c r="B55" s="95"/>
      <c r="C55" s="96"/>
      <c r="D55" s="96"/>
    </row>
    <row r="56" spans="1:15" ht="15.75" customHeight="1" x14ac:dyDescent="0.25">
      <c r="A56" s="82"/>
      <c r="B56" s="95"/>
      <c r="C56" s="96"/>
      <c r="D56" s="96"/>
    </row>
    <row r="57" spans="1:15" ht="15.75" customHeight="1" x14ac:dyDescent="0.25">
      <c r="A57" s="82"/>
      <c r="B57" s="95"/>
      <c r="C57" s="96"/>
      <c r="D57" s="96"/>
    </row>
    <row r="58" spans="1:15" ht="15.75" customHeight="1" x14ac:dyDescent="0.25">
      <c r="A58" s="82"/>
      <c r="B58" s="95"/>
      <c r="C58" s="96"/>
      <c r="D58" s="96"/>
    </row>
    <row r="59" spans="1:15" ht="15.75" customHeight="1" x14ac:dyDescent="0.25">
      <c r="A59" s="82"/>
      <c r="B59" s="95"/>
      <c r="C59" s="96"/>
      <c r="D59" s="96"/>
    </row>
    <row r="60" spans="1:15" ht="15.75" customHeight="1" x14ac:dyDescent="0.25">
      <c r="A60" s="82"/>
      <c r="B60" s="95"/>
      <c r="C60" s="96"/>
      <c r="D60" s="96"/>
    </row>
    <row r="61" spans="1:15" ht="15.75" customHeight="1" x14ac:dyDescent="0.25">
      <c r="A61" s="82"/>
      <c r="B61" s="95"/>
      <c r="C61" s="96"/>
      <c r="D61" s="96"/>
    </row>
    <row r="62" spans="1:15" ht="15.75" customHeight="1" x14ac:dyDescent="0.25">
      <c r="A62" s="82"/>
      <c r="B62" s="95"/>
      <c r="C62" s="96"/>
      <c r="D62" s="96"/>
    </row>
    <row r="63" spans="1:15" ht="15.75" customHeight="1" x14ac:dyDescent="0.25">
      <c r="A63" s="82"/>
      <c r="B63" s="95"/>
      <c r="C63" s="96"/>
      <c r="D63" s="96"/>
    </row>
    <row r="64" spans="1:15" ht="15.75" customHeight="1" x14ac:dyDescent="0.25">
      <c r="A64" s="82"/>
      <c r="B64" s="95"/>
      <c r="C64" s="96"/>
      <c r="D64" s="96"/>
    </row>
    <row r="65" spans="1:4" ht="15.75" customHeight="1" x14ac:dyDescent="0.25">
      <c r="A65" s="82"/>
      <c r="B65" s="95"/>
      <c r="C65" s="96"/>
      <c r="D65" s="96"/>
    </row>
    <row r="66" spans="1:4" ht="15.75" customHeight="1" x14ac:dyDescent="0.25">
      <c r="A66" s="82"/>
      <c r="B66" s="95"/>
      <c r="C66" s="96"/>
      <c r="D66" s="96"/>
    </row>
    <row r="67" spans="1:4" ht="15.75" customHeight="1" x14ac:dyDescent="0.25">
      <c r="A67" s="82"/>
      <c r="B67" s="95"/>
      <c r="C67" s="96"/>
      <c r="D67" s="96"/>
    </row>
    <row r="68" spans="1:4" ht="15.75" customHeight="1" x14ac:dyDescent="0.25">
      <c r="A68" s="82"/>
      <c r="B68" s="95"/>
      <c r="C68" s="96"/>
      <c r="D68" s="96"/>
    </row>
    <row r="69" spans="1:4" ht="15.75" customHeight="1" x14ac:dyDescent="0.25">
      <c r="A69" s="82"/>
      <c r="B69" s="95"/>
      <c r="C69" s="96"/>
      <c r="D69" s="96"/>
    </row>
    <row r="70" spans="1:4" ht="15.75" customHeight="1" x14ac:dyDescent="0.25">
      <c r="A70" s="82"/>
      <c r="B70" s="95"/>
      <c r="C70" s="96"/>
      <c r="D70" s="96"/>
    </row>
    <row r="71" spans="1:4" ht="15.75" customHeight="1" x14ac:dyDescent="0.25">
      <c r="A71" s="82"/>
      <c r="B71" s="95"/>
      <c r="C71" s="96"/>
      <c r="D71" s="96"/>
    </row>
    <row r="72" spans="1:4" ht="15.75" customHeight="1" x14ac:dyDescent="0.25">
      <c r="A72" s="82"/>
      <c r="B72" s="95"/>
      <c r="C72" s="96"/>
      <c r="D72" s="96"/>
    </row>
    <row r="73" spans="1:4" ht="15.75" customHeight="1" x14ac:dyDescent="0.25">
      <c r="A73" s="82"/>
      <c r="B73" s="95"/>
      <c r="C73" s="96"/>
      <c r="D73" s="96"/>
    </row>
    <row r="74" spans="1:4" ht="15.75" customHeight="1" x14ac:dyDescent="0.25">
      <c r="A74" s="82"/>
      <c r="B74" s="95"/>
      <c r="C74" s="96"/>
      <c r="D74" s="96"/>
    </row>
    <row r="75" spans="1:4" ht="15.75" customHeight="1" x14ac:dyDescent="0.25">
      <c r="A75" s="82"/>
      <c r="B75" s="95"/>
      <c r="C75" s="96"/>
      <c r="D75" s="96"/>
    </row>
    <row r="76" spans="1:4" ht="15.75" customHeight="1" x14ac:dyDescent="0.25">
      <c r="A76" s="82"/>
      <c r="B76" s="95"/>
      <c r="C76" s="96"/>
      <c r="D76" s="96"/>
    </row>
    <row r="77" spans="1:4" ht="15.75" customHeight="1" x14ac:dyDescent="0.25">
      <c r="A77" s="82"/>
      <c r="B77" s="95"/>
      <c r="C77" s="96"/>
      <c r="D77" s="96"/>
    </row>
    <row r="78" spans="1:4" ht="15.75" customHeight="1" x14ac:dyDescent="0.25">
      <c r="A78" s="82"/>
      <c r="B78" s="95"/>
      <c r="C78" s="96"/>
      <c r="D78" s="96"/>
    </row>
    <row r="79" spans="1:4" ht="15.75" customHeight="1" x14ac:dyDescent="0.25">
      <c r="A79" s="82"/>
      <c r="B79" s="95"/>
      <c r="C79" s="96"/>
      <c r="D79" s="96"/>
    </row>
    <row r="80" spans="1:4" ht="15.75" customHeight="1" x14ac:dyDescent="0.25">
      <c r="A80" s="82"/>
      <c r="B80" s="95"/>
      <c r="C80" s="96"/>
      <c r="D80" s="96"/>
    </row>
    <row r="81" spans="1:4" ht="15.75" customHeight="1" x14ac:dyDescent="0.25">
      <c r="A81" s="82"/>
      <c r="B81" s="95"/>
      <c r="C81" s="96"/>
      <c r="D81" s="96"/>
    </row>
    <row r="82" spans="1:4" ht="15.75" customHeight="1" x14ac:dyDescent="0.25">
      <c r="A82" s="82"/>
      <c r="B82" s="95"/>
      <c r="C82" s="96"/>
      <c r="D82" s="96"/>
    </row>
    <row r="83" spans="1:4" ht="15.75" customHeight="1" x14ac:dyDescent="0.25">
      <c r="A83" s="82"/>
      <c r="B83" s="95"/>
      <c r="C83" s="96"/>
      <c r="D83" s="96"/>
    </row>
    <row r="84" spans="1:4" ht="15.75" customHeight="1" x14ac:dyDescent="0.25">
      <c r="A84" s="82"/>
      <c r="B84" s="95"/>
      <c r="C84" s="96"/>
      <c r="D84" s="96"/>
    </row>
    <row r="85" spans="1:4" ht="15.75" customHeight="1" x14ac:dyDescent="0.25">
      <c r="A85" s="82"/>
      <c r="B85" s="95"/>
      <c r="C85" s="96"/>
      <c r="D85" s="96"/>
    </row>
    <row r="86" spans="1:4" ht="15.75" customHeight="1" x14ac:dyDescent="0.25">
      <c r="A86" s="82"/>
      <c r="B86" s="95"/>
      <c r="C86" s="96"/>
      <c r="D86" s="96"/>
    </row>
    <row r="87" spans="1:4" ht="15.75" customHeight="1" x14ac:dyDescent="0.25">
      <c r="A87" s="82"/>
      <c r="B87" s="95"/>
      <c r="C87" s="96"/>
      <c r="D87" s="96"/>
    </row>
    <row r="88" spans="1:4" ht="15.75" customHeight="1" x14ac:dyDescent="0.25">
      <c r="A88" s="82"/>
      <c r="B88" s="95"/>
      <c r="C88" s="96"/>
      <c r="D88" s="96"/>
    </row>
    <row r="89" spans="1:4" ht="15.75" customHeight="1" x14ac:dyDescent="0.25">
      <c r="A89" s="82"/>
      <c r="B89" s="95"/>
      <c r="C89" s="96"/>
      <c r="D89" s="96"/>
    </row>
    <row r="90" spans="1:4" ht="15.75" customHeight="1" x14ac:dyDescent="0.25">
      <c r="A90" s="82"/>
      <c r="B90" s="95"/>
      <c r="C90" s="96"/>
      <c r="D90" s="96"/>
    </row>
    <row r="91" spans="1:4" ht="15.75" customHeight="1" x14ac:dyDescent="0.25">
      <c r="A91" s="82"/>
      <c r="B91" s="95"/>
      <c r="C91" s="96"/>
      <c r="D91" s="96"/>
    </row>
    <row r="92" spans="1:4" ht="15.75" customHeight="1" x14ac:dyDescent="0.25">
      <c r="A92" s="82"/>
      <c r="B92" s="95"/>
      <c r="C92" s="96"/>
      <c r="D92" s="96"/>
    </row>
    <row r="93" spans="1:4" ht="15.75" customHeight="1" x14ac:dyDescent="0.25">
      <c r="A93" s="82"/>
      <c r="B93" s="95"/>
      <c r="C93" s="96"/>
      <c r="D93" s="96"/>
    </row>
    <row r="94" spans="1:4" ht="15.75" customHeight="1" x14ac:dyDescent="0.25">
      <c r="A94" s="82"/>
      <c r="B94" s="95"/>
      <c r="C94" s="96"/>
      <c r="D94" s="96"/>
    </row>
    <row r="95" spans="1:4" ht="15.75" customHeight="1" x14ac:dyDescent="0.25">
      <c r="A95" s="82"/>
      <c r="B95" s="95"/>
      <c r="C95" s="96"/>
      <c r="D95" s="96"/>
    </row>
    <row r="96" spans="1:4" ht="15.75" customHeight="1" x14ac:dyDescent="0.25">
      <c r="A96" s="82"/>
      <c r="B96" s="95"/>
      <c r="C96" s="96"/>
      <c r="D96" s="96"/>
    </row>
    <row r="97" spans="1:4" ht="15.75" customHeight="1" x14ac:dyDescent="0.25">
      <c r="A97" s="82"/>
      <c r="B97" s="95"/>
      <c r="C97" s="96"/>
      <c r="D97" s="96"/>
    </row>
    <row r="98" spans="1:4" ht="15.75" customHeight="1" x14ac:dyDescent="0.25">
      <c r="A98" s="82"/>
      <c r="B98" s="95"/>
      <c r="C98" s="96"/>
      <c r="D98" s="96"/>
    </row>
    <row r="99" spans="1:4" ht="15.75" customHeight="1" x14ac:dyDescent="0.25">
      <c r="A99" s="82"/>
      <c r="B99" s="95"/>
      <c r="C99" s="96"/>
      <c r="D99" s="96"/>
    </row>
    <row r="100" spans="1:4" ht="15.75" customHeight="1" x14ac:dyDescent="0.25">
      <c r="A100" s="82"/>
      <c r="B100" s="95"/>
      <c r="C100" s="96"/>
      <c r="D100" s="96"/>
    </row>
    <row r="101" spans="1:4" ht="15.75" customHeight="1" x14ac:dyDescent="0.25">
      <c r="A101" s="82"/>
      <c r="B101" s="95"/>
      <c r="C101" s="96"/>
      <c r="D101" s="96"/>
    </row>
    <row r="102" spans="1:4" ht="15.75" customHeight="1" x14ac:dyDescent="0.25">
      <c r="A102" s="82"/>
      <c r="B102" s="95"/>
      <c r="C102" s="96"/>
      <c r="D102" s="96"/>
    </row>
    <row r="103" spans="1:4" ht="15.75" customHeight="1" x14ac:dyDescent="0.25">
      <c r="A103" s="82"/>
      <c r="B103" s="95"/>
      <c r="C103" s="96"/>
      <c r="D103" s="96"/>
    </row>
    <row r="104" spans="1:4" ht="15.75" customHeight="1" x14ac:dyDescent="0.25">
      <c r="A104" s="82"/>
      <c r="B104" s="95"/>
      <c r="C104" s="96"/>
      <c r="D104" s="96"/>
    </row>
    <row r="105" spans="1:4" ht="15.75" customHeight="1" x14ac:dyDescent="0.25">
      <c r="A105" s="82"/>
      <c r="B105" s="95"/>
      <c r="C105" s="96"/>
      <c r="D105" s="96"/>
    </row>
    <row r="106" spans="1:4" ht="15.75" customHeight="1" x14ac:dyDescent="0.25">
      <c r="A106" s="82"/>
      <c r="B106" s="95"/>
      <c r="C106" s="96"/>
      <c r="D106" s="96"/>
    </row>
    <row r="107" spans="1:4" ht="15.75" customHeight="1" x14ac:dyDescent="0.25">
      <c r="A107" s="82"/>
      <c r="B107" s="95"/>
      <c r="C107" s="96"/>
      <c r="D107" s="96"/>
    </row>
    <row r="108" spans="1:4" ht="15.75" customHeight="1" x14ac:dyDescent="0.25">
      <c r="A108" s="82"/>
      <c r="B108" s="95"/>
      <c r="C108" s="96"/>
      <c r="D108" s="96"/>
    </row>
    <row r="109" spans="1:4" ht="15.75" customHeight="1" x14ac:dyDescent="0.25">
      <c r="A109" s="82"/>
      <c r="B109" s="95"/>
      <c r="C109" s="96"/>
      <c r="D109" s="96"/>
    </row>
    <row r="110" spans="1:4" ht="15.75" customHeight="1" x14ac:dyDescent="0.25">
      <c r="A110" s="82"/>
      <c r="B110" s="95"/>
      <c r="C110" s="96"/>
      <c r="D110" s="96"/>
    </row>
    <row r="111" spans="1:4" ht="15.75" customHeight="1" x14ac:dyDescent="0.25">
      <c r="A111" s="82"/>
      <c r="B111" s="95"/>
      <c r="C111" s="96"/>
      <c r="D111" s="96"/>
    </row>
    <row r="112" spans="1:4" ht="15.75" customHeight="1" x14ac:dyDescent="0.25">
      <c r="A112" s="82"/>
      <c r="B112" s="95"/>
      <c r="C112" s="96"/>
      <c r="D112" s="96"/>
    </row>
    <row r="113" spans="1:4" ht="15.75" customHeight="1" x14ac:dyDescent="0.25">
      <c r="A113" s="82"/>
      <c r="B113" s="95"/>
      <c r="C113" s="96"/>
      <c r="D113" s="96"/>
    </row>
    <row r="114" spans="1:4" ht="15.75" customHeight="1" x14ac:dyDescent="0.25">
      <c r="A114" s="82"/>
      <c r="B114" s="95"/>
      <c r="C114" s="96"/>
      <c r="D114" s="96"/>
    </row>
    <row r="115" spans="1:4" ht="15.75" customHeight="1" x14ac:dyDescent="0.25">
      <c r="A115" s="82"/>
      <c r="B115" s="95"/>
      <c r="C115" s="96"/>
      <c r="D115" s="96"/>
    </row>
    <row r="116" spans="1:4" ht="15.75" customHeight="1" x14ac:dyDescent="0.25">
      <c r="A116" s="82"/>
      <c r="B116" s="95"/>
      <c r="C116" s="96"/>
      <c r="D116" s="96"/>
    </row>
    <row r="117" spans="1:4" ht="15.75" customHeight="1" x14ac:dyDescent="0.25">
      <c r="A117" s="82"/>
      <c r="B117" s="95"/>
      <c r="C117" s="96"/>
      <c r="D117" s="96"/>
    </row>
    <row r="118" spans="1:4" ht="15.75" customHeight="1" x14ac:dyDescent="0.25">
      <c r="A118" s="82"/>
      <c r="B118" s="95"/>
      <c r="C118" s="96"/>
      <c r="D118" s="96"/>
    </row>
    <row r="119" spans="1:4" ht="15.75" customHeight="1" x14ac:dyDescent="0.25">
      <c r="A119" s="82"/>
      <c r="B119" s="95"/>
      <c r="C119" s="96"/>
      <c r="D119" s="96"/>
    </row>
    <row r="120" spans="1:4" ht="15.75" customHeight="1" x14ac:dyDescent="0.25">
      <c r="A120" s="82"/>
      <c r="B120" s="95"/>
      <c r="C120" s="96"/>
      <c r="D120" s="96"/>
    </row>
    <row r="121" spans="1:4" ht="15.75" customHeight="1" x14ac:dyDescent="0.25">
      <c r="A121" s="82"/>
      <c r="B121" s="95"/>
      <c r="C121" s="96"/>
      <c r="D121" s="96"/>
    </row>
    <row r="122" spans="1:4" ht="15.75" customHeight="1" x14ac:dyDescent="0.25">
      <c r="A122" s="82"/>
      <c r="B122" s="95"/>
      <c r="C122" s="96"/>
      <c r="D122" s="96"/>
    </row>
    <row r="123" spans="1:4" ht="15.75" customHeight="1" x14ac:dyDescent="0.25">
      <c r="A123" s="82"/>
      <c r="B123" s="95"/>
      <c r="C123" s="96"/>
      <c r="D123" s="96"/>
    </row>
    <row r="124" spans="1:4" ht="15.75" customHeight="1" x14ac:dyDescent="0.25">
      <c r="A124" s="82"/>
      <c r="B124" s="95"/>
      <c r="C124" s="96"/>
      <c r="D124" s="96"/>
    </row>
    <row r="125" spans="1:4" ht="15.75" customHeight="1" x14ac:dyDescent="0.25">
      <c r="A125" s="82"/>
      <c r="B125" s="95"/>
      <c r="C125" s="96"/>
      <c r="D125" s="96"/>
    </row>
    <row r="126" spans="1:4" ht="15.75" customHeight="1" x14ac:dyDescent="0.25">
      <c r="A126" s="82"/>
      <c r="B126" s="95"/>
      <c r="C126" s="96"/>
      <c r="D126" s="96"/>
    </row>
    <row r="127" spans="1:4" ht="15.75" customHeight="1" x14ac:dyDescent="0.25">
      <c r="A127" s="82"/>
      <c r="B127" s="95"/>
      <c r="C127" s="96"/>
      <c r="D127" s="96"/>
    </row>
    <row r="128" spans="1:4" ht="15.75" customHeight="1" x14ac:dyDescent="0.25">
      <c r="A128" s="82"/>
      <c r="B128" s="95"/>
      <c r="C128" s="96"/>
      <c r="D128" s="96"/>
    </row>
    <row r="129" spans="1:4" ht="15.75" customHeight="1" x14ac:dyDescent="0.25">
      <c r="A129" s="82"/>
      <c r="B129" s="95"/>
      <c r="C129" s="96"/>
      <c r="D129" s="96"/>
    </row>
    <row r="130" spans="1:4" ht="15.75" customHeight="1" x14ac:dyDescent="0.25">
      <c r="A130" s="82"/>
      <c r="B130" s="95"/>
      <c r="C130" s="96"/>
      <c r="D130" s="96"/>
    </row>
    <row r="131" spans="1:4" ht="15.75" customHeight="1" x14ac:dyDescent="0.25">
      <c r="A131" s="82"/>
      <c r="B131" s="95"/>
      <c r="C131" s="96"/>
      <c r="D131" s="96"/>
    </row>
    <row r="132" spans="1:4" ht="15.75" customHeight="1" x14ac:dyDescent="0.25">
      <c r="A132" s="82"/>
      <c r="B132" s="95"/>
      <c r="C132" s="96"/>
      <c r="D132" s="96"/>
    </row>
    <row r="133" spans="1:4" ht="15.75" customHeight="1" x14ac:dyDescent="0.25">
      <c r="A133" s="82"/>
      <c r="B133" s="95"/>
      <c r="C133" s="96"/>
      <c r="D133" s="96"/>
    </row>
    <row r="134" spans="1:4" ht="15.75" customHeight="1" x14ac:dyDescent="0.25">
      <c r="A134" s="82"/>
      <c r="B134" s="95"/>
      <c r="C134" s="96"/>
      <c r="D134" s="96"/>
    </row>
    <row r="135" spans="1:4" ht="15.75" customHeight="1" x14ac:dyDescent="0.25">
      <c r="A135" s="82"/>
      <c r="B135" s="95"/>
      <c r="C135" s="96"/>
      <c r="D135" s="96"/>
    </row>
    <row r="136" spans="1:4" ht="15.75" customHeight="1" x14ac:dyDescent="0.25">
      <c r="A136" s="82"/>
      <c r="B136" s="95"/>
      <c r="C136" s="96"/>
      <c r="D136" s="96"/>
    </row>
    <row r="137" spans="1:4" ht="15.75" customHeight="1" x14ac:dyDescent="0.25">
      <c r="A137" s="82"/>
      <c r="B137" s="95"/>
      <c r="C137" s="96"/>
      <c r="D137" s="96"/>
    </row>
    <row r="138" spans="1:4" ht="15.75" customHeight="1" x14ac:dyDescent="0.25">
      <c r="A138" s="82"/>
      <c r="B138" s="95"/>
      <c r="C138" s="96"/>
      <c r="D138" s="96"/>
    </row>
    <row r="139" spans="1:4" ht="15.75" customHeight="1" x14ac:dyDescent="0.25">
      <c r="A139" s="82"/>
      <c r="B139" s="95"/>
      <c r="C139" s="96"/>
      <c r="D139" s="96"/>
    </row>
    <row r="140" spans="1:4" ht="15.75" customHeight="1" x14ac:dyDescent="0.25">
      <c r="A140" s="82"/>
      <c r="B140" s="95"/>
      <c r="C140" s="96"/>
      <c r="D140" s="96"/>
    </row>
    <row r="141" spans="1:4" ht="15.75" customHeight="1" x14ac:dyDescent="0.25">
      <c r="A141" s="82"/>
      <c r="B141" s="95"/>
      <c r="C141" s="96"/>
      <c r="D141" s="96"/>
    </row>
    <row r="142" spans="1:4" ht="15.75" customHeight="1" x14ac:dyDescent="0.25">
      <c r="A142" s="82"/>
      <c r="B142" s="95"/>
      <c r="C142" s="96"/>
      <c r="D142" s="96"/>
    </row>
    <row r="143" spans="1:4" ht="15.75" customHeight="1" x14ac:dyDescent="0.25">
      <c r="A143" s="82"/>
      <c r="B143" s="95"/>
      <c r="C143" s="96"/>
      <c r="D143" s="96"/>
    </row>
    <row r="144" spans="1:4" ht="15.75" customHeight="1" x14ac:dyDescent="0.25">
      <c r="A144" s="82"/>
      <c r="B144" s="95"/>
      <c r="C144" s="96"/>
      <c r="D144" s="96"/>
    </row>
    <row r="145" spans="1:4" ht="15.75" customHeight="1" x14ac:dyDescent="0.25">
      <c r="A145" s="82"/>
      <c r="B145" s="95"/>
      <c r="C145" s="96"/>
      <c r="D145" s="96"/>
    </row>
    <row r="146" spans="1:4" ht="15.75" customHeight="1" x14ac:dyDescent="0.25">
      <c r="A146" s="82"/>
      <c r="B146" s="95"/>
      <c r="C146" s="96"/>
      <c r="D146" s="96"/>
    </row>
    <row r="147" spans="1:4" ht="15.75" customHeight="1" x14ac:dyDescent="0.25">
      <c r="A147" s="82"/>
      <c r="B147" s="95"/>
      <c r="C147" s="96"/>
      <c r="D147" s="96"/>
    </row>
    <row r="148" spans="1:4" ht="15.75" customHeight="1" x14ac:dyDescent="0.25">
      <c r="A148" s="82"/>
      <c r="B148" s="95"/>
      <c r="C148" s="96"/>
      <c r="D148" s="96"/>
    </row>
    <row r="149" spans="1:4" ht="15.75" customHeight="1" x14ac:dyDescent="0.25">
      <c r="A149" s="82"/>
      <c r="B149" s="95"/>
      <c r="C149" s="96"/>
      <c r="D149" s="96"/>
    </row>
    <row r="150" spans="1:4" ht="15.75" customHeight="1" x14ac:dyDescent="0.25">
      <c r="A150" s="82"/>
      <c r="B150" s="95"/>
      <c r="C150" s="96"/>
      <c r="D150" s="96"/>
    </row>
    <row r="151" spans="1:4" ht="15.75" customHeight="1" x14ac:dyDescent="0.25">
      <c r="A151" s="82"/>
      <c r="B151" s="95"/>
      <c r="C151" s="96"/>
      <c r="D151" s="96"/>
    </row>
    <row r="152" spans="1:4" ht="15.75" customHeight="1" x14ac:dyDescent="0.25">
      <c r="A152" s="82"/>
      <c r="B152" s="95"/>
      <c r="C152" s="96"/>
      <c r="D152" s="96"/>
    </row>
    <row r="153" spans="1:4" ht="15.75" customHeight="1" x14ac:dyDescent="0.25">
      <c r="A153" s="82"/>
      <c r="B153" s="95"/>
      <c r="C153" s="96"/>
      <c r="D153" s="96"/>
    </row>
    <row r="154" spans="1:4" ht="15.75" customHeight="1" x14ac:dyDescent="0.25">
      <c r="A154" s="82"/>
      <c r="B154" s="95"/>
      <c r="C154" s="96"/>
      <c r="D154" s="96"/>
    </row>
    <row r="155" spans="1:4" ht="15.75" customHeight="1" x14ac:dyDescent="0.25">
      <c r="A155" s="82"/>
      <c r="B155" s="95"/>
      <c r="C155" s="96"/>
      <c r="D155" s="96"/>
    </row>
    <row r="156" spans="1:4" ht="15.75" customHeight="1" x14ac:dyDescent="0.25">
      <c r="A156" s="82"/>
      <c r="B156" s="95"/>
      <c r="C156" s="96"/>
      <c r="D156" s="96"/>
    </row>
    <row r="157" spans="1:4" ht="15.75" customHeight="1" x14ac:dyDescent="0.25">
      <c r="A157" s="82"/>
      <c r="B157" s="95"/>
      <c r="C157" s="96"/>
      <c r="D157" s="96"/>
    </row>
    <row r="158" spans="1:4" ht="15.75" customHeight="1" x14ac:dyDescent="0.25">
      <c r="A158" s="82"/>
      <c r="B158" s="95"/>
      <c r="C158" s="96"/>
      <c r="D158" s="96"/>
    </row>
    <row r="159" spans="1:4" ht="15.75" customHeight="1" x14ac:dyDescent="0.25">
      <c r="A159" s="82"/>
      <c r="B159" s="95"/>
      <c r="C159" s="96"/>
      <c r="D159" s="96"/>
    </row>
    <row r="160" spans="1:4" ht="15.75" customHeight="1" x14ac:dyDescent="0.25">
      <c r="A160" s="82"/>
      <c r="B160" s="95"/>
      <c r="C160" s="96"/>
      <c r="D160" s="96"/>
    </row>
    <row r="161" spans="1:4" ht="15.75" customHeight="1" x14ac:dyDescent="0.25">
      <c r="A161" s="82"/>
      <c r="B161" s="95"/>
      <c r="C161" s="96"/>
      <c r="D161" s="96"/>
    </row>
    <row r="162" spans="1:4" ht="15.75" customHeight="1" x14ac:dyDescent="0.25">
      <c r="A162" s="82"/>
      <c r="B162" s="95"/>
      <c r="C162" s="96"/>
      <c r="D162" s="96"/>
    </row>
    <row r="163" spans="1:4" ht="15.75" customHeight="1" x14ac:dyDescent="0.25">
      <c r="A163" s="82"/>
      <c r="B163" s="95"/>
      <c r="C163" s="96"/>
      <c r="D163" s="96"/>
    </row>
    <row r="164" spans="1:4" ht="15.75" customHeight="1" x14ac:dyDescent="0.25">
      <c r="A164" s="82"/>
      <c r="B164" s="95"/>
      <c r="C164" s="96"/>
      <c r="D164" s="96"/>
    </row>
    <row r="165" spans="1:4" ht="15.75" customHeight="1" x14ac:dyDescent="0.25">
      <c r="A165" s="82"/>
      <c r="B165" s="95"/>
      <c r="C165" s="96"/>
      <c r="D165" s="96"/>
    </row>
    <row r="166" spans="1:4" ht="15.75" customHeight="1" x14ac:dyDescent="0.25">
      <c r="A166" s="82"/>
      <c r="B166" s="95"/>
      <c r="C166" s="96"/>
      <c r="D166" s="96"/>
    </row>
    <row r="167" spans="1:4" ht="15.75" customHeight="1" x14ac:dyDescent="0.25">
      <c r="A167" s="82"/>
      <c r="B167" s="95"/>
      <c r="C167" s="96"/>
      <c r="D167" s="96"/>
    </row>
    <row r="168" spans="1:4" ht="15.75" customHeight="1" x14ac:dyDescent="0.25">
      <c r="A168" s="82"/>
      <c r="B168" s="95"/>
      <c r="C168" s="96"/>
      <c r="D168" s="96"/>
    </row>
    <row r="169" spans="1:4" ht="15.75" customHeight="1" x14ac:dyDescent="0.25">
      <c r="A169" s="82"/>
      <c r="B169" s="95"/>
      <c r="C169" s="96"/>
      <c r="D169" s="96"/>
    </row>
    <row r="170" spans="1:4" ht="15.75" customHeight="1" x14ac:dyDescent="0.25">
      <c r="A170" s="82"/>
      <c r="B170" s="95"/>
      <c r="C170" s="96"/>
      <c r="D170" s="96"/>
    </row>
    <row r="171" spans="1:4" ht="15.75" customHeight="1" x14ac:dyDescent="0.25">
      <c r="A171" s="82"/>
      <c r="B171" s="95"/>
      <c r="C171" s="96"/>
      <c r="D171" s="96"/>
    </row>
    <row r="172" spans="1:4" ht="15.75" customHeight="1" x14ac:dyDescent="0.25">
      <c r="A172" s="82"/>
      <c r="B172" s="95"/>
      <c r="C172" s="96"/>
      <c r="D172" s="96"/>
    </row>
    <row r="173" spans="1:4" ht="15.75" customHeight="1" x14ac:dyDescent="0.25">
      <c r="A173" s="82"/>
      <c r="B173" s="95"/>
      <c r="C173" s="96"/>
      <c r="D173" s="96"/>
    </row>
    <row r="174" spans="1:4" ht="15.75" customHeight="1" x14ac:dyDescent="0.25">
      <c r="A174" s="82"/>
      <c r="B174" s="95"/>
      <c r="C174" s="96"/>
      <c r="D174" s="96"/>
    </row>
    <row r="175" spans="1:4" ht="15.75" customHeight="1" x14ac:dyDescent="0.25">
      <c r="A175" s="82"/>
      <c r="B175" s="95"/>
      <c r="C175" s="96"/>
      <c r="D175" s="96"/>
    </row>
    <row r="176" spans="1:4" ht="15.75" customHeight="1" x14ac:dyDescent="0.25">
      <c r="A176" s="82"/>
      <c r="B176" s="95"/>
      <c r="C176" s="96"/>
      <c r="D176" s="96"/>
    </row>
    <row r="177" spans="1:4" ht="15.75" customHeight="1" x14ac:dyDescent="0.25">
      <c r="A177" s="82"/>
      <c r="B177" s="95"/>
      <c r="C177" s="96"/>
      <c r="D177" s="96"/>
    </row>
    <row r="178" spans="1:4" ht="15.75" customHeight="1" x14ac:dyDescent="0.25">
      <c r="A178" s="82"/>
      <c r="B178" s="95"/>
      <c r="C178" s="96"/>
      <c r="D178" s="96"/>
    </row>
    <row r="179" spans="1:4" ht="15.75" customHeight="1" x14ac:dyDescent="0.25">
      <c r="A179" s="82"/>
      <c r="B179" s="95"/>
      <c r="C179" s="96"/>
      <c r="D179" s="96"/>
    </row>
    <row r="180" spans="1:4" ht="15.75" customHeight="1" x14ac:dyDescent="0.25">
      <c r="A180" s="82"/>
      <c r="B180" s="95"/>
      <c r="C180" s="96"/>
      <c r="D180" s="96"/>
    </row>
    <row r="181" spans="1:4" ht="15.75" customHeight="1" x14ac:dyDescent="0.25">
      <c r="A181" s="82"/>
      <c r="B181" s="95"/>
      <c r="C181" s="96"/>
      <c r="D181" s="96"/>
    </row>
    <row r="182" spans="1:4" ht="15.75" customHeight="1" x14ac:dyDescent="0.25">
      <c r="A182" s="82"/>
      <c r="B182" s="95"/>
      <c r="C182" s="96"/>
      <c r="D182" s="96"/>
    </row>
    <row r="183" spans="1:4" ht="15.75" customHeight="1" x14ac:dyDescent="0.25">
      <c r="A183" s="82"/>
      <c r="B183" s="95"/>
      <c r="C183" s="96"/>
      <c r="D183" s="96"/>
    </row>
    <row r="184" spans="1:4" ht="15.75" customHeight="1" x14ac:dyDescent="0.25">
      <c r="A184" s="82"/>
      <c r="B184" s="95"/>
      <c r="C184" s="96"/>
      <c r="D184" s="96"/>
    </row>
    <row r="185" spans="1:4" ht="15.75" customHeight="1" x14ac:dyDescent="0.25">
      <c r="A185" s="82"/>
      <c r="B185" s="95"/>
      <c r="C185" s="96"/>
      <c r="D185" s="96"/>
    </row>
    <row r="186" spans="1:4" ht="15.75" customHeight="1" x14ac:dyDescent="0.25">
      <c r="A186" s="82"/>
      <c r="B186" s="95"/>
      <c r="C186" s="96"/>
      <c r="D186" s="96"/>
    </row>
    <row r="187" spans="1:4" ht="15.75" customHeight="1" x14ac:dyDescent="0.25">
      <c r="A187" s="82"/>
      <c r="B187" s="95"/>
      <c r="C187" s="96"/>
      <c r="D187" s="96"/>
    </row>
    <row r="188" spans="1:4" ht="15.75" customHeight="1" x14ac:dyDescent="0.25">
      <c r="A188" s="82"/>
      <c r="B188" s="95"/>
      <c r="C188" s="96"/>
      <c r="D188" s="96"/>
    </row>
    <row r="189" spans="1:4" ht="15.75" customHeight="1" x14ac:dyDescent="0.25">
      <c r="A189" s="82"/>
      <c r="B189" s="95"/>
      <c r="C189" s="96"/>
      <c r="D189" s="96"/>
    </row>
    <row r="190" spans="1:4" ht="15.75" customHeight="1" x14ac:dyDescent="0.25">
      <c r="A190" s="82"/>
      <c r="B190" s="95"/>
      <c r="C190" s="96"/>
      <c r="D190" s="96"/>
    </row>
    <row r="191" spans="1:4" ht="15.75" customHeight="1" x14ac:dyDescent="0.25">
      <c r="A191" s="82"/>
      <c r="B191" s="95"/>
      <c r="C191" s="96"/>
      <c r="D191" s="96"/>
    </row>
    <row r="192" spans="1:4" ht="15.75" customHeight="1" x14ac:dyDescent="0.25">
      <c r="A192" s="82"/>
      <c r="B192" s="95"/>
      <c r="C192" s="96"/>
      <c r="D192" s="96"/>
    </row>
    <row r="193" spans="1:4" ht="15.75" customHeight="1" x14ac:dyDescent="0.25">
      <c r="A193" s="82"/>
      <c r="B193" s="95"/>
      <c r="C193" s="96"/>
      <c r="D193" s="96"/>
    </row>
    <row r="194" spans="1:4" ht="15.75" customHeight="1" x14ac:dyDescent="0.25">
      <c r="A194" s="82"/>
      <c r="B194" s="95"/>
      <c r="C194" s="96"/>
      <c r="D194" s="96"/>
    </row>
    <row r="195" spans="1:4" ht="15.75" customHeight="1" x14ac:dyDescent="0.25">
      <c r="A195" s="82"/>
      <c r="B195" s="95"/>
      <c r="C195" s="96"/>
      <c r="D195" s="96"/>
    </row>
    <row r="196" spans="1:4" ht="15.75" customHeight="1" x14ac:dyDescent="0.25">
      <c r="A196" s="82"/>
      <c r="B196" s="95"/>
      <c r="C196" s="96"/>
      <c r="D196" s="96"/>
    </row>
    <row r="197" spans="1:4" ht="15.75" customHeight="1" x14ac:dyDescent="0.25">
      <c r="A197" s="82"/>
      <c r="B197" s="95"/>
      <c r="C197" s="96"/>
      <c r="D197" s="96"/>
    </row>
    <row r="198" spans="1:4" ht="15.75" customHeight="1" x14ac:dyDescent="0.25">
      <c r="A198" s="82"/>
      <c r="B198" s="95"/>
      <c r="C198" s="96"/>
      <c r="D198" s="96"/>
    </row>
    <row r="199" spans="1:4" ht="15.75" customHeight="1" x14ac:dyDescent="0.25">
      <c r="A199" s="82"/>
      <c r="B199" s="95"/>
      <c r="C199" s="96"/>
      <c r="D199" s="96"/>
    </row>
    <row r="200" spans="1:4" ht="15.75" customHeight="1" x14ac:dyDescent="0.25">
      <c r="A200" s="82"/>
      <c r="B200" s="95"/>
      <c r="C200" s="96"/>
      <c r="D200" s="96"/>
    </row>
    <row r="201" spans="1:4" ht="15.75" customHeight="1" x14ac:dyDescent="0.25">
      <c r="A201" s="82"/>
      <c r="B201" s="95"/>
      <c r="C201" s="96"/>
      <c r="D201" s="96"/>
    </row>
    <row r="202" spans="1:4" ht="15.75" customHeight="1" x14ac:dyDescent="0.25">
      <c r="A202" s="82"/>
      <c r="B202" s="95"/>
      <c r="C202" s="96"/>
      <c r="D202" s="96"/>
    </row>
    <row r="203" spans="1:4" ht="15.75" customHeight="1" x14ac:dyDescent="0.25">
      <c r="A203" s="82"/>
      <c r="B203" s="95"/>
      <c r="C203" s="96"/>
      <c r="D203" s="96"/>
    </row>
    <row r="204" spans="1:4" ht="15.75" customHeight="1" x14ac:dyDescent="0.25">
      <c r="A204" s="82"/>
      <c r="B204" s="95"/>
      <c r="C204" s="96"/>
      <c r="D204" s="96"/>
    </row>
    <row r="205" spans="1:4" ht="15.75" customHeight="1" x14ac:dyDescent="0.25">
      <c r="A205" s="82"/>
      <c r="B205" s="95"/>
      <c r="C205" s="96"/>
      <c r="D205" s="96"/>
    </row>
    <row r="206" spans="1:4" ht="15.75" customHeight="1" x14ac:dyDescent="0.25">
      <c r="A206" s="82"/>
      <c r="B206" s="95"/>
      <c r="C206" s="96"/>
      <c r="D206" s="96"/>
    </row>
    <row r="207" spans="1:4" ht="15.75" customHeight="1" x14ac:dyDescent="0.25">
      <c r="A207" s="82"/>
      <c r="B207" s="95"/>
      <c r="C207" s="96"/>
      <c r="D207" s="96"/>
    </row>
    <row r="208" spans="1:4" ht="15.75" customHeight="1" x14ac:dyDescent="0.25">
      <c r="A208" s="1"/>
      <c r="B208" s="95"/>
      <c r="C208" s="95"/>
      <c r="D208" s="95"/>
    </row>
    <row r="209" spans="1:8" ht="15.75" customHeight="1" x14ac:dyDescent="0.25">
      <c r="A209" s="1"/>
      <c r="B209" s="97" t="s">
        <v>210</v>
      </c>
      <c r="C209" s="141" t="s">
        <v>211</v>
      </c>
      <c r="D209" s="98" t="s">
        <v>210</v>
      </c>
      <c r="E209" s="148" t="s">
        <v>211</v>
      </c>
    </row>
    <row r="210" spans="1:8" ht="15.75" customHeight="1" x14ac:dyDescent="0.35">
      <c r="A210" s="1"/>
      <c r="B210" s="99" t="s">
        <v>212</v>
      </c>
      <c r="C210" s="142" t="s">
        <v>213</v>
      </c>
      <c r="D210" s="100" t="s">
        <v>212</v>
      </c>
      <c r="F210" s="100" t="str">
        <f t="shared" ref="F210:F221" si="0">IF(NOT(ISBLANK(D210)),D210,IF(NOT(ISBLANK(E210)),"     "&amp;E210,FALSE))</f>
        <v>Afectación Económica o presupuestal</v>
      </c>
      <c r="G210" s="100" t="s">
        <v>212</v>
      </c>
      <c r="H210" s="100" t="str">
        <f ca="1">IF(NOT(ISERROR(MATCH(G210,ANCHORARRAY(B221),0))),F223&amp;"Por favor no seleccionar los criterios de impacto",G210)</f>
        <v>Afectación Económica o presupuestal</v>
      </c>
    </row>
    <row r="211" spans="1:8" ht="15.75" customHeight="1" x14ac:dyDescent="0.35">
      <c r="A211" s="1"/>
      <c r="B211" s="99" t="s">
        <v>212</v>
      </c>
      <c r="C211" s="142" t="s">
        <v>199</v>
      </c>
      <c r="E211" s="149" t="s">
        <v>213</v>
      </c>
      <c r="F211" s="100" t="str">
        <f t="shared" si="0"/>
        <v xml:space="preserve">     Afectación menor a 10 SMLMV .</v>
      </c>
    </row>
    <row r="212" spans="1:8" ht="15.75" customHeight="1" x14ac:dyDescent="0.35">
      <c r="A212" s="1"/>
      <c r="B212" s="99" t="s">
        <v>212</v>
      </c>
      <c r="C212" s="142" t="s">
        <v>202</v>
      </c>
      <c r="E212" s="149" t="s">
        <v>199</v>
      </c>
      <c r="F212" s="100" t="str">
        <f t="shared" si="0"/>
        <v xml:space="preserve">     Entre 10 y 50 SMLMV </v>
      </c>
    </row>
    <row r="213" spans="1:8" ht="15.75" customHeight="1" x14ac:dyDescent="0.35">
      <c r="A213" s="1"/>
      <c r="B213" s="99" t="s">
        <v>212</v>
      </c>
      <c r="C213" s="142" t="s">
        <v>205</v>
      </c>
      <c r="E213" s="149" t="s">
        <v>202</v>
      </c>
      <c r="F213" s="100" t="str">
        <f t="shared" si="0"/>
        <v xml:space="preserve">     Entre 50 y 100 SMLMV </v>
      </c>
    </row>
    <row r="214" spans="1:8" ht="15.75" customHeight="1" x14ac:dyDescent="0.35">
      <c r="A214" s="1"/>
      <c r="B214" s="99" t="s">
        <v>212</v>
      </c>
      <c r="C214" s="142" t="s">
        <v>208</v>
      </c>
      <c r="E214" s="149" t="s">
        <v>205</v>
      </c>
      <c r="F214" s="100" t="str">
        <f t="shared" si="0"/>
        <v xml:space="preserve">     Entre 100 y 500 SMLMV </v>
      </c>
    </row>
    <row r="215" spans="1:8" ht="15.75" customHeight="1" x14ac:dyDescent="0.35">
      <c r="A215" s="1"/>
      <c r="B215" s="99" t="s">
        <v>194</v>
      </c>
      <c r="C215" s="142" t="s">
        <v>197</v>
      </c>
      <c r="E215" s="149" t="s">
        <v>208</v>
      </c>
      <c r="F215" s="100" t="str">
        <f t="shared" si="0"/>
        <v xml:space="preserve">     Mayor a 500 SMLMV </v>
      </c>
    </row>
    <row r="216" spans="1:8" ht="15.75" customHeight="1" x14ac:dyDescent="0.35">
      <c r="A216" s="1"/>
      <c r="B216" s="99" t="s">
        <v>194</v>
      </c>
      <c r="C216" s="142" t="s">
        <v>200</v>
      </c>
      <c r="D216" s="100" t="s">
        <v>194</v>
      </c>
      <c r="F216" s="100" t="str">
        <f t="shared" si="0"/>
        <v>Pérdida Reputacional</v>
      </c>
    </row>
    <row r="217" spans="1:8" ht="15.75" customHeight="1" x14ac:dyDescent="0.35">
      <c r="A217" s="1"/>
      <c r="B217" s="99" t="s">
        <v>194</v>
      </c>
      <c r="C217" s="142" t="s">
        <v>203</v>
      </c>
      <c r="E217" s="149" t="s">
        <v>197</v>
      </c>
      <c r="F217" s="100" t="str">
        <f t="shared" si="0"/>
        <v xml:space="preserve">     El riesgo afecta la imagen de alguna área de la organización</v>
      </c>
    </row>
    <row r="218" spans="1:8" ht="15.75" customHeight="1" x14ac:dyDescent="0.35">
      <c r="A218" s="1"/>
      <c r="B218" s="99" t="s">
        <v>194</v>
      </c>
      <c r="C218" s="142" t="s">
        <v>206</v>
      </c>
      <c r="E218" s="149" t="s">
        <v>200</v>
      </c>
      <c r="F218" s="100" t="str">
        <f t="shared" si="0"/>
        <v xml:space="preserve">     El riesgo afecta la imagen de la entidad internamente, de conocimiento general, nivel interno, de junta dircetiva y accionistas y/o de provedores</v>
      </c>
    </row>
    <row r="219" spans="1:8" ht="15.75" customHeight="1" x14ac:dyDescent="0.35">
      <c r="A219" s="1"/>
      <c r="B219" s="99" t="s">
        <v>194</v>
      </c>
      <c r="C219" s="142" t="s">
        <v>209</v>
      </c>
      <c r="E219" s="149" t="s">
        <v>203</v>
      </c>
      <c r="F219" s="100" t="str">
        <f t="shared" si="0"/>
        <v xml:space="preserve">     El riesgo afecta la imagen de la entidad con algunos usuarios de relevancia frente al logro de los objetivos</v>
      </c>
    </row>
    <row r="220" spans="1:8" ht="15.75" customHeight="1" x14ac:dyDescent="0.35">
      <c r="A220" s="1"/>
      <c r="B220" s="101"/>
      <c r="C220" s="143" t="s">
        <v>478</v>
      </c>
      <c r="E220" s="149" t="s">
        <v>206</v>
      </c>
      <c r="F220" s="100" t="str">
        <f t="shared" si="0"/>
        <v xml:space="preserve">     El riesgo afecta la imagen de de la entidad con efecto publicitario sostenido a nivel de sector administrativo, nivel departamental o municipal</v>
      </c>
    </row>
    <row r="221" spans="1:8" ht="15.75" customHeight="1" x14ac:dyDescent="0.35">
      <c r="A221" s="1"/>
      <c r="B221" s="101" t="str">
        <f ca="1">IFERROR(__xludf.DUMMYFUNCTION("ARRAY_CONSTRAIN(ARRAYFORMULA(UNIQUE('Tabla Impacto'!$B$209:$B$219)), 3, 1)"),"Criterios")</f>
        <v>Criterios</v>
      </c>
      <c r="C221" s="143" t="s">
        <v>478</v>
      </c>
      <c r="E221" s="149" t="s">
        <v>209</v>
      </c>
      <c r="F221" s="100" t="str">
        <f t="shared" si="0"/>
        <v xml:space="preserve">     El riesgo afecta la imagen de la entidad a nivel nacional, con efecto publicitarios sostenible a nivel país</v>
      </c>
    </row>
    <row r="222" spans="1:8" ht="15.75" customHeight="1" x14ac:dyDescent="0.35">
      <c r="A222" s="1"/>
      <c r="B222" s="101" t="str">
        <f ca="1">IFERROR(__xludf.DUMMYFUNCTION("""COMPUTED_VALUE"""),"Afectación Económica o presupuestal")</f>
        <v>Afectación Económica o presupuestal</v>
      </c>
      <c r="C222" s="143" t="s">
        <v>479</v>
      </c>
    </row>
    <row r="223" spans="1:8" ht="15.75" customHeight="1" x14ac:dyDescent="0.35">
      <c r="B223" s="101" t="str">
        <f ca="1">IFERROR(__xludf.DUMMYFUNCTION("""COMPUTED_VALUE"""),"Pérdida Reputacional")</f>
        <v>Pérdida Reputacional</v>
      </c>
      <c r="C223" s="143" t="s">
        <v>480</v>
      </c>
      <c r="E223" s="144" t="s">
        <v>479</v>
      </c>
      <c r="F223" s="102" t="s">
        <v>214</v>
      </c>
    </row>
    <row r="224" spans="1:8" ht="15.75" customHeight="1" x14ac:dyDescent="0.35">
      <c r="B224" s="98" t="s">
        <v>484</v>
      </c>
      <c r="C224" s="143" t="s">
        <v>481</v>
      </c>
      <c r="E224" s="144" t="s">
        <v>480</v>
      </c>
      <c r="F224" s="102" t="s">
        <v>215</v>
      </c>
    </row>
    <row r="225" spans="2:5" ht="15.75" customHeight="1" x14ac:dyDescent="0.35">
      <c r="B225" s="98"/>
      <c r="C225" s="98"/>
      <c r="E225" s="144" t="s">
        <v>481</v>
      </c>
    </row>
    <row r="226" spans="2:5" ht="15.75" customHeight="1" x14ac:dyDescent="0.25">
      <c r="B226" s="98"/>
      <c r="C226" s="98"/>
    </row>
    <row r="227" spans="2:5" ht="15.75" customHeight="1" x14ac:dyDescent="0.25">
      <c r="B227" s="98"/>
      <c r="C227" s="98"/>
      <c r="D227" s="98"/>
    </row>
    <row r="228" spans="2:5" ht="15.75" customHeight="1" x14ac:dyDescent="0.25">
      <c r="B228" s="98"/>
      <c r="C228" s="98"/>
      <c r="D228" s="98"/>
    </row>
    <row r="229" spans="2:5" ht="15.75" customHeight="1" x14ac:dyDescent="0.25">
      <c r="B229" s="98"/>
      <c r="C229" s="98"/>
      <c r="D229" s="98"/>
    </row>
    <row r="230" spans="2:5" ht="15.75" customHeight="1" x14ac:dyDescent="0.25">
      <c r="B230" s="98"/>
      <c r="C230" s="98"/>
      <c r="D230" s="98"/>
    </row>
    <row r="231" spans="2:5" ht="15.75" customHeight="1" x14ac:dyDescent="0.25">
      <c r="B231" s="98"/>
      <c r="C231" s="98"/>
      <c r="D231" s="98"/>
    </row>
    <row r="232" spans="2:5" ht="15.75" customHeight="1" x14ac:dyDescent="0.25">
      <c r="B232" s="98"/>
      <c r="C232" s="98"/>
      <c r="D232" s="98"/>
    </row>
    <row r="233" spans="2:5" ht="15.75" customHeight="1" x14ac:dyDescent="0.25"/>
    <row r="234" spans="2:5" ht="15.75" customHeight="1" x14ac:dyDescent="0.25"/>
    <row r="235" spans="2:5" ht="15.75" customHeight="1" x14ac:dyDescent="0.25"/>
    <row r="236" spans="2:5" ht="15.75" customHeight="1" x14ac:dyDescent="0.25"/>
    <row r="237" spans="2:5" ht="15.75" customHeight="1" x14ac:dyDescent="0.25"/>
    <row r="238" spans="2:5" ht="15.75" customHeight="1" x14ac:dyDescent="0.25"/>
    <row r="239" spans="2:5" ht="15.75" customHeight="1" x14ac:dyDescent="0.25"/>
    <row r="240" spans="2:5"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1">
    <mergeCell ref="B1:D1"/>
  </mergeCells>
  <dataValidations count="1">
    <dataValidation type="list" allowBlank="1" showErrorMessage="1" sqref="G210">
      <formula1>$F$210:$F$221</formula1>
    </dataValidation>
  </dataValidations>
  <pageMargins left="0.7" right="0.7" top="0.75" bottom="0.75" header="0" footer="0"/>
  <pageSetup orientation="portrait"/>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5F497A"/>
  </sheetPr>
  <dimension ref="A1:Z1000"/>
  <sheetViews>
    <sheetView workbookViewId="0"/>
  </sheetViews>
  <sheetFormatPr baseColWidth="10" defaultColWidth="14.42578125" defaultRowHeight="15" customHeight="1" x14ac:dyDescent="0.25"/>
  <cols>
    <col min="1" max="2" width="14.28515625" customWidth="1"/>
    <col min="3" max="3" width="17" customWidth="1"/>
    <col min="4" max="4" width="14.28515625" customWidth="1"/>
    <col min="5" max="5" width="46" customWidth="1"/>
    <col min="6" max="26" width="14.28515625" customWidth="1"/>
  </cols>
  <sheetData>
    <row r="1" spans="1:26" ht="24" customHeight="1" x14ac:dyDescent="0.25">
      <c r="A1" s="103"/>
      <c r="B1" s="450" t="s">
        <v>216</v>
      </c>
      <c r="C1" s="451"/>
      <c r="D1" s="451"/>
      <c r="E1" s="451"/>
      <c r="F1" s="452"/>
      <c r="G1" s="103"/>
      <c r="H1" s="103"/>
      <c r="I1" s="103"/>
      <c r="J1" s="103"/>
      <c r="K1" s="103"/>
      <c r="L1" s="103"/>
      <c r="M1" s="103"/>
      <c r="N1" s="103"/>
      <c r="O1" s="103"/>
      <c r="P1" s="103"/>
      <c r="Q1" s="103"/>
      <c r="R1" s="103"/>
      <c r="S1" s="103"/>
      <c r="T1" s="103"/>
      <c r="U1" s="103"/>
      <c r="V1" s="103"/>
      <c r="W1" s="103"/>
      <c r="X1" s="103"/>
      <c r="Y1" s="103"/>
      <c r="Z1" s="103"/>
    </row>
    <row r="2" spans="1:26" ht="12.75" customHeight="1" x14ac:dyDescent="0.25">
      <c r="A2" s="103"/>
      <c r="B2" s="104"/>
      <c r="C2" s="104"/>
      <c r="D2" s="104"/>
      <c r="E2" s="104"/>
      <c r="F2" s="104"/>
      <c r="G2" s="103"/>
      <c r="H2" s="103"/>
      <c r="I2" s="103"/>
      <c r="J2" s="103"/>
      <c r="K2" s="103"/>
      <c r="L2" s="103"/>
      <c r="M2" s="103"/>
      <c r="N2" s="103"/>
      <c r="O2" s="103"/>
      <c r="P2" s="103"/>
      <c r="Q2" s="103"/>
      <c r="R2" s="103"/>
      <c r="S2" s="103"/>
      <c r="T2" s="103"/>
      <c r="U2" s="103"/>
      <c r="V2" s="103"/>
      <c r="W2" s="103"/>
      <c r="X2" s="103"/>
      <c r="Y2" s="103"/>
      <c r="Z2" s="103"/>
    </row>
    <row r="3" spans="1:26" ht="12.75" customHeight="1" x14ac:dyDescent="0.25">
      <c r="A3" s="103"/>
      <c r="B3" s="453" t="s">
        <v>217</v>
      </c>
      <c r="C3" s="451"/>
      <c r="D3" s="454"/>
      <c r="E3" s="105" t="s">
        <v>218</v>
      </c>
      <c r="F3" s="106" t="s">
        <v>219</v>
      </c>
      <c r="G3" s="103"/>
      <c r="H3" s="103"/>
      <c r="I3" s="103"/>
      <c r="J3" s="103"/>
      <c r="K3" s="103"/>
      <c r="L3" s="103"/>
      <c r="M3" s="103"/>
      <c r="N3" s="103"/>
      <c r="O3" s="103"/>
      <c r="P3" s="103"/>
      <c r="Q3" s="103"/>
      <c r="R3" s="103"/>
      <c r="S3" s="103"/>
      <c r="T3" s="103"/>
      <c r="U3" s="103"/>
      <c r="V3" s="103"/>
      <c r="W3" s="103"/>
      <c r="X3" s="103"/>
      <c r="Y3" s="103"/>
      <c r="Z3" s="103"/>
    </row>
    <row r="4" spans="1:26" ht="12.75" customHeight="1" x14ac:dyDescent="0.25">
      <c r="A4" s="103"/>
      <c r="B4" s="455" t="s">
        <v>220</v>
      </c>
      <c r="C4" s="458" t="s">
        <v>103</v>
      </c>
      <c r="D4" s="107" t="s">
        <v>221</v>
      </c>
      <c r="E4" s="108" t="s">
        <v>222</v>
      </c>
      <c r="F4" s="109">
        <v>0.25</v>
      </c>
      <c r="G4" s="103"/>
      <c r="H4" s="103"/>
      <c r="I4" s="103"/>
      <c r="J4" s="103"/>
      <c r="K4" s="103"/>
      <c r="L4" s="103"/>
      <c r="M4" s="103"/>
      <c r="N4" s="103"/>
      <c r="O4" s="103"/>
      <c r="P4" s="103"/>
      <c r="Q4" s="103"/>
      <c r="R4" s="103"/>
      <c r="S4" s="103"/>
      <c r="T4" s="103"/>
      <c r="U4" s="103"/>
      <c r="V4" s="103"/>
      <c r="W4" s="103"/>
      <c r="X4" s="103"/>
      <c r="Y4" s="103"/>
      <c r="Z4" s="103"/>
    </row>
    <row r="5" spans="1:26" ht="12.75" customHeight="1" x14ac:dyDescent="0.25">
      <c r="A5" s="103"/>
      <c r="B5" s="456"/>
      <c r="C5" s="459"/>
      <c r="D5" s="110" t="s">
        <v>223</v>
      </c>
      <c r="E5" s="111" t="s">
        <v>224</v>
      </c>
      <c r="F5" s="112">
        <v>0.15</v>
      </c>
      <c r="G5" s="103"/>
      <c r="H5" s="103"/>
      <c r="I5" s="103"/>
      <c r="J5" s="103"/>
      <c r="K5" s="103"/>
      <c r="L5" s="103"/>
      <c r="M5" s="103"/>
      <c r="N5" s="103"/>
      <c r="O5" s="103"/>
      <c r="P5" s="103"/>
      <c r="Q5" s="103"/>
      <c r="R5" s="103"/>
      <c r="S5" s="103"/>
      <c r="T5" s="103"/>
      <c r="U5" s="103"/>
      <c r="V5" s="103"/>
      <c r="W5" s="103"/>
      <c r="X5" s="103"/>
      <c r="Y5" s="103"/>
      <c r="Z5" s="103"/>
    </row>
    <row r="6" spans="1:26" ht="12.75" customHeight="1" x14ac:dyDescent="0.25">
      <c r="A6" s="103"/>
      <c r="B6" s="456"/>
      <c r="C6" s="448"/>
      <c r="D6" s="110" t="s">
        <v>225</v>
      </c>
      <c r="E6" s="111" t="s">
        <v>226</v>
      </c>
      <c r="F6" s="112">
        <v>0.1</v>
      </c>
      <c r="G6" s="103"/>
      <c r="H6" s="103"/>
      <c r="I6" s="103"/>
      <c r="J6" s="103"/>
      <c r="K6" s="103"/>
      <c r="L6" s="103"/>
      <c r="M6" s="103"/>
      <c r="N6" s="103"/>
      <c r="O6" s="103"/>
      <c r="P6" s="103"/>
      <c r="Q6" s="103"/>
      <c r="R6" s="103"/>
      <c r="S6" s="103"/>
      <c r="T6" s="103"/>
      <c r="U6" s="103"/>
      <c r="V6" s="103"/>
      <c r="W6" s="103"/>
      <c r="X6" s="103"/>
      <c r="Y6" s="103"/>
      <c r="Z6" s="103"/>
    </row>
    <row r="7" spans="1:26" ht="12.75" customHeight="1" x14ac:dyDescent="0.25">
      <c r="A7" s="103"/>
      <c r="B7" s="456"/>
      <c r="C7" s="447" t="s">
        <v>104</v>
      </c>
      <c r="D7" s="110" t="s">
        <v>227</v>
      </c>
      <c r="E7" s="111" t="s">
        <v>228</v>
      </c>
      <c r="F7" s="112">
        <v>0.25</v>
      </c>
      <c r="G7" s="103"/>
      <c r="H7" s="103"/>
      <c r="I7" s="103"/>
      <c r="J7" s="103"/>
      <c r="K7" s="103"/>
      <c r="L7" s="103"/>
      <c r="M7" s="103"/>
      <c r="N7" s="103"/>
      <c r="O7" s="103"/>
      <c r="P7" s="103"/>
      <c r="Q7" s="103"/>
      <c r="R7" s="103"/>
      <c r="S7" s="103"/>
      <c r="T7" s="103"/>
      <c r="U7" s="103"/>
      <c r="V7" s="103"/>
      <c r="W7" s="103"/>
      <c r="X7" s="103"/>
      <c r="Y7" s="103"/>
      <c r="Z7" s="103"/>
    </row>
    <row r="8" spans="1:26" ht="12.75" customHeight="1" x14ac:dyDescent="0.25">
      <c r="A8" s="103"/>
      <c r="B8" s="457"/>
      <c r="C8" s="448"/>
      <c r="D8" s="110" t="s">
        <v>229</v>
      </c>
      <c r="E8" s="111" t="s">
        <v>230</v>
      </c>
      <c r="F8" s="112">
        <v>0.15</v>
      </c>
      <c r="G8" s="103"/>
      <c r="H8" s="103"/>
      <c r="I8" s="103"/>
      <c r="J8" s="103"/>
      <c r="K8" s="103"/>
      <c r="L8" s="103"/>
      <c r="M8" s="103"/>
      <c r="N8" s="103"/>
      <c r="O8" s="103"/>
      <c r="P8" s="103"/>
      <c r="Q8" s="103"/>
      <c r="R8" s="103"/>
      <c r="S8" s="103"/>
      <c r="T8" s="103"/>
      <c r="U8" s="103"/>
      <c r="V8" s="103"/>
      <c r="W8" s="103"/>
      <c r="X8" s="103"/>
      <c r="Y8" s="103"/>
      <c r="Z8" s="103"/>
    </row>
    <row r="9" spans="1:26" ht="12.75" customHeight="1" x14ac:dyDescent="0.25">
      <c r="A9" s="103"/>
      <c r="B9" s="460" t="s">
        <v>231</v>
      </c>
      <c r="C9" s="447" t="s">
        <v>106</v>
      </c>
      <c r="D9" s="110" t="s">
        <v>232</v>
      </c>
      <c r="E9" s="111" t="s">
        <v>233</v>
      </c>
      <c r="F9" s="113" t="s">
        <v>234</v>
      </c>
      <c r="G9" s="103"/>
      <c r="H9" s="103"/>
      <c r="I9" s="103"/>
      <c r="J9" s="103"/>
      <c r="K9" s="103"/>
      <c r="L9" s="103"/>
      <c r="M9" s="103"/>
      <c r="N9" s="103"/>
      <c r="O9" s="103"/>
      <c r="P9" s="103"/>
      <c r="Q9" s="103"/>
      <c r="R9" s="103"/>
      <c r="S9" s="103"/>
      <c r="T9" s="103"/>
      <c r="U9" s="103"/>
      <c r="V9" s="103"/>
      <c r="W9" s="103"/>
      <c r="X9" s="103"/>
      <c r="Y9" s="103"/>
      <c r="Z9" s="103"/>
    </row>
    <row r="10" spans="1:26" ht="12.75" customHeight="1" x14ac:dyDescent="0.25">
      <c r="A10" s="103"/>
      <c r="B10" s="456"/>
      <c r="C10" s="448"/>
      <c r="D10" s="110" t="s">
        <v>235</v>
      </c>
      <c r="E10" s="111" t="s">
        <v>236</v>
      </c>
      <c r="F10" s="113" t="s">
        <v>234</v>
      </c>
      <c r="G10" s="103"/>
      <c r="H10" s="103"/>
      <c r="I10" s="103"/>
      <c r="J10" s="103"/>
      <c r="K10" s="103"/>
      <c r="L10" s="103"/>
      <c r="M10" s="103"/>
      <c r="N10" s="103"/>
      <c r="O10" s="103"/>
      <c r="P10" s="103"/>
      <c r="Q10" s="103"/>
      <c r="R10" s="103"/>
      <c r="S10" s="103"/>
      <c r="T10" s="103"/>
      <c r="U10" s="103"/>
      <c r="V10" s="103"/>
      <c r="W10" s="103"/>
      <c r="X10" s="103"/>
      <c r="Y10" s="103"/>
      <c r="Z10" s="103"/>
    </row>
    <row r="11" spans="1:26" ht="12.75" customHeight="1" x14ac:dyDescent="0.25">
      <c r="A11" s="103"/>
      <c r="B11" s="456"/>
      <c r="C11" s="447" t="s">
        <v>107</v>
      </c>
      <c r="D11" s="110" t="s">
        <v>237</v>
      </c>
      <c r="E11" s="111" t="s">
        <v>238</v>
      </c>
      <c r="F11" s="113" t="s">
        <v>234</v>
      </c>
      <c r="G11" s="103"/>
      <c r="H11" s="103"/>
      <c r="I11" s="103"/>
      <c r="J11" s="103"/>
      <c r="K11" s="103"/>
      <c r="L11" s="103"/>
      <c r="M11" s="103"/>
      <c r="N11" s="103"/>
      <c r="O11" s="103"/>
      <c r="P11" s="103"/>
      <c r="Q11" s="103"/>
      <c r="R11" s="103"/>
      <c r="S11" s="103"/>
      <c r="T11" s="103"/>
      <c r="U11" s="103"/>
      <c r="V11" s="103"/>
      <c r="W11" s="103"/>
      <c r="X11" s="103"/>
      <c r="Y11" s="103"/>
      <c r="Z11" s="103"/>
    </row>
    <row r="12" spans="1:26" ht="12.75" customHeight="1" x14ac:dyDescent="0.25">
      <c r="A12" s="103"/>
      <c r="B12" s="456"/>
      <c r="C12" s="448"/>
      <c r="D12" s="110" t="s">
        <v>239</v>
      </c>
      <c r="E12" s="111" t="s">
        <v>240</v>
      </c>
      <c r="F12" s="113" t="s">
        <v>234</v>
      </c>
      <c r="G12" s="103"/>
      <c r="H12" s="103"/>
      <c r="I12" s="103"/>
      <c r="J12" s="103"/>
      <c r="K12" s="103"/>
      <c r="L12" s="103"/>
      <c r="M12" s="103"/>
      <c r="N12" s="103"/>
      <c r="O12" s="103"/>
      <c r="P12" s="103"/>
      <c r="Q12" s="103"/>
      <c r="R12" s="103"/>
      <c r="S12" s="103"/>
      <c r="T12" s="103"/>
      <c r="U12" s="103"/>
      <c r="V12" s="103"/>
      <c r="W12" s="103"/>
      <c r="X12" s="103"/>
      <c r="Y12" s="103"/>
      <c r="Z12" s="103"/>
    </row>
    <row r="13" spans="1:26" ht="12.75" customHeight="1" x14ac:dyDescent="0.25">
      <c r="A13" s="103"/>
      <c r="B13" s="456"/>
      <c r="C13" s="447" t="s">
        <v>108</v>
      </c>
      <c r="D13" s="110" t="s">
        <v>241</v>
      </c>
      <c r="E13" s="111" t="s">
        <v>242</v>
      </c>
      <c r="F13" s="113" t="s">
        <v>234</v>
      </c>
      <c r="G13" s="103"/>
      <c r="H13" s="103"/>
      <c r="I13" s="103"/>
      <c r="J13" s="103"/>
      <c r="K13" s="103"/>
      <c r="L13" s="103"/>
      <c r="M13" s="103"/>
      <c r="N13" s="103"/>
      <c r="O13" s="103"/>
      <c r="P13" s="103"/>
      <c r="Q13" s="103"/>
      <c r="R13" s="103"/>
      <c r="S13" s="103"/>
      <c r="T13" s="103"/>
      <c r="U13" s="103"/>
      <c r="V13" s="103"/>
      <c r="W13" s="103"/>
      <c r="X13" s="103"/>
      <c r="Y13" s="103"/>
      <c r="Z13" s="103"/>
    </row>
    <row r="14" spans="1:26" ht="12.75" customHeight="1" x14ac:dyDescent="0.25">
      <c r="A14" s="103"/>
      <c r="B14" s="461"/>
      <c r="C14" s="449"/>
      <c r="D14" s="114" t="s">
        <v>243</v>
      </c>
      <c r="E14" s="115" t="s">
        <v>244</v>
      </c>
      <c r="F14" s="116" t="s">
        <v>234</v>
      </c>
      <c r="G14" s="103"/>
      <c r="H14" s="103"/>
      <c r="I14" s="103"/>
      <c r="J14" s="103"/>
      <c r="K14" s="103"/>
      <c r="L14" s="103"/>
      <c r="M14" s="103"/>
      <c r="N14" s="103"/>
      <c r="O14" s="103"/>
      <c r="P14" s="103"/>
      <c r="Q14" s="103"/>
      <c r="R14" s="103"/>
      <c r="S14" s="103"/>
      <c r="T14" s="103"/>
      <c r="U14" s="103"/>
      <c r="V14" s="103"/>
      <c r="W14" s="103"/>
      <c r="X14" s="103"/>
      <c r="Y14" s="103"/>
      <c r="Z14" s="103"/>
    </row>
    <row r="15" spans="1:26" ht="49.5" customHeight="1" x14ac:dyDescent="0.25">
      <c r="A15" s="103"/>
      <c r="B15" s="445" t="s">
        <v>245</v>
      </c>
      <c r="C15" s="237"/>
      <c r="D15" s="237"/>
      <c r="E15" s="237"/>
      <c r="F15" s="446"/>
      <c r="G15" s="103"/>
      <c r="H15" s="103"/>
      <c r="I15" s="103"/>
      <c r="J15" s="103"/>
      <c r="K15" s="103"/>
      <c r="L15" s="103"/>
      <c r="M15" s="103"/>
      <c r="N15" s="103"/>
      <c r="O15" s="103"/>
      <c r="P15" s="103"/>
      <c r="Q15" s="103"/>
      <c r="R15" s="103"/>
      <c r="S15" s="103"/>
      <c r="T15" s="103"/>
      <c r="U15" s="103"/>
      <c r="V15" s="103"/>
      <c r="W15" s="103"/>
      <c r="X15" s="103"/>
      <c r="Y15" s="103"/>
      <c r="Z15" s="103"/>
    </row>
    <row r="16" spans="1:26" ht="27" customHeight="1" x14ac:dyDescent="0.25">
      <c r="A16" s="103"/>
      <c r="B16" s="117"/>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row>
    <row r="17" spans="1:26" ht="12.75" customHeight="1" x14ac:dyDescent="0.25">
      <c r="A17" s="103"/>
      <c r="B17" s="103"/>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row>
    <row r="18" spans="1:26" ht="12.75" customHeight="1" x14ac:dyDescent="0.25">
      <c r="A18" s="103"/>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row>
    <row r="19" spans="1:26" ht="12.75" customHeight="1" x14ac:dyDescent="0.25">
      <c r="A19" s="103"/>
      <c r="B19" s="103"/>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row>
    <row r="20" spans="1:26" ht="12.75" customHeight="1" x14ac:dyDescent="0.25">
      <c r="A20" s="103"/>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row>
    <row r="21" spans="1:26" ht="12.75" customHeight="1" x14ac:dyDescent="0.25">
      <c r="A21" s="103"/>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row>
    <row r="22" spans="1:26" ht="12.75" customHeight="1" x14ac:dyDescent="0.25">
      <c r="A22" s="103"/>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row>
    <row r="23" spans="1:26" ht="12.75" customHeight="1" x14ac:dyDescent="0.25">
      <c r="A23" s="103"/>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row>
    <row r="24" spans="1:26" ht="12.75" customHeight="1" x14ac:dyDescent="0.25">
      <c r="A24" s="103"/>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row>
    <row r="25" spans="1:26" ht="12.75" customHeight="1" x14ac:dyDescent="0.25">
      <c r="A25" s="103"/>
      <c r="B25" s="103"/>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row>
    <row r="26" spans="1:26" ht="12.75" customHeight="1" x14ac:dyDescent="0.25">
      <c r="A26" s="103"/>
      <c r="B26" s="103"/>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row>
    <row r="27" spans="1:26" ht="12.75" customHeight="1" x14ac:dyDescent="0.25">
      <c r="A27" s="103"/>
      <c r="B27" s="103"/>
      <c r="C27" s="103"/>
      <c r="D27" s="103"/>
      <c r="E27" s="103"/>
      <c r="F27" s="103"/>
      <c r="G27" s="103"/>
      <c r="H27" s="103"/>
      <c r="I27" s="103"/>
      <c r="J27" s="103"/>
      <c r="K27" s="103"/>
      <c r="L27" s="103"/>
      <c r="M27" s="103"/>
      <c r="N27" s="103"/>
      <c r="O27" s="103"/>
      <c r="P27" s="103"/>
      <c r="Q27" s="103"/>
      <c r="R27" s="103"/>
      <c r="S27" s="103"/>
      <c r="T27" s="103"/>
      <c r="U27" s="103"/>
      <c r="V27" s="103"/>
      <c r="W27" s="103"/>
      <c r="X27" s="103"/>
      <c r="Y27" s="103"/>
      <c r="Z27" s="103"/>
    </row>
    <row r="28" spans="1:26" ht="12.75" customHeight="1" x14ac:dyDescent="0.25">
      <c r="A28" s="103"/>
      <c r="B28" s="103"/>
      <c r="C28" s="103"/>
      <c r="D28" s="103"/>
      <c r="E28" s="103"/>
      <c r="F28" s="103"/>
      <c r="G28" s="103"/>
      <c r="H28" s="103"/>
      <c r="I28" s="103"/>
      <c r="J28" s="103"/>
      <c r="K28" s="103"/>
      <c r="L28" s="103"/>
      <c r="M28" s="103"/>
      <c r="N28" s="103"/>
      <c r="O28" s="103"/>
      <c r="P28" s="103"/>
      <c r="Q28" s="103"/>
      <c r="R28" s="103"/>
      <c r="S28" s="103"/>
      <c r="T28" s="103"/>
      <c r="U28" s="103"/>
      <c r="V28" s="103"/>
      <c r="W28" s="103"/>
      <c r="X28" s="103"/>
      <c r="Y28" s="103"/>
      <c r="Z28" s="103"/>
    </row>
    <row r="29" spans="1:26" ht="12.75" customHeight="1" x14ac:dyDescent="0.25">
      <c r="A29" s="103"/>
      <c r="B29" s="103"/>
      <c r="C29" s="103"/>
      <c r="D29" s="103"/>
      <c r="E29" s="103"/>
      <c r="F29" s="103"/>
      <c r="G29" s="103"/>
      <c r="H29" s="103"/>
      <c r="I29" s="103"/>
      <c r="J29" s="103"/>
      <c r="K29" s="103"/>
      <c r="L29" s="103"/>
      <c r="M29" s="103"/>
      <c r="N29" s="103"/>
      <c r="O29" s="103"/>
      <c r="P29" s="103"/>
      <c r="Q29" s="103"/>
      <c r="R29" s="103"/>
      <c r="S29" s="103"/>
      <c r="T29" s="103"/>
      <c r="U29" s="103"/>
      <c r="V29" s="103"/>
      <c r="W29" s="103"/>
      <c r="X29" s="103"/>
      <c r="Y29" s="103"/>
      <c r="Z29" s="103"/>
    </row>
    <row r="30" spans="1:26" ht="12.75" customHeight="1" x14ac:dyDescent="0.25">
      <c r="A30" s="103"/>
      <c r="B30" s="103"/>
      <c r="C30" s="103"/>
      <c r="D30" s="103"/>
      <c r="E30" s="103"/>
      <c r="F30" s="103"/>
      <c r="G30" s="103"/>
      <c r="H30" s="103"/>
      <c r="I30" s="103"/>
      <c r="J30" s="103"/>
      <c r="K30" s="103"/>
      <c r="L30" s="103"/>
      <c r="M30" s="103"/>
      <c r="N30" s="103"/>
      <c r="O30" s="103"/>
      <c r="P30" s="103"/>
      <c r="Q30" s="103"/>
      <c r="R30" s="103"/>
      <c r="S30" s="103"/>
      <c r="T30" s="103"/>
      <c r="U30" s="103"/>
      <c r="V30" s="103"/>
      <c r="W30" s="103"/>
      <c r="X30" s="103"/>
      <c r="Y30" s="103"/>
      <c r="Z30" s="103"/>
    </row>
    <row r="31" spans="1:26" ht="12.75" customHeight="1" x14ac:dyDescent="0.25">
      <c r="A31" s="103"/>
      <c r="B31" s="103"/>
      <c r="C31" s="103"/>
      <c r="D31" s="103"/>
      <c r="E31" s="103"/>
      <c r="F31" s="103"/>
      <c r="G31" s="103"/>
      <c r="H31" s="103"/>
      <c r="I31" s="103"/>
      <c r="J31" s="103"/>
      <c r="K31" s="103"/>
      <c r="L31" s="103"/>
      <c r="M31" s="103"/>
      <c r="N31" s="103"/>
      <c r="O31" s="103"/>
      <c r="P31" s="103"/>
      <c r="Q31" s="103"/>
      <c r="R31" s="103"/>
      <c r="S31" s="103"/>
      <c r="T31" s="103"/>
      <c r="U31" s="103"/>
      <c r="V31" s="103"/>
      <c r="W31" s="103"/>
      <c r="X31" s="103"/>
      <c r="Y31" s="103"/>
      <c r="Z31" s="103"/>
    </row>
    <row r="32" spans="1:26" ht="12.75" customHeight="1" x14ac:dyDescent="0.25">
      <c r="A32" s="103"/>
      <c r="B32" s="103"/>
      <c r="C32" s="103"/>
      <c r="D32" s="103"/>
      <c r="E32" s="103"/>
      <c r="F32" s="103"/>
      <c r="G32" s="103"/>
      <c r="H32" s="103"/>
      <c r="I32" s="103"/>
      <c r="J32" s="103"/>
      <c r="K32" s="103"/>
      <c r="L32" s="103"/>
      <c r="M32" s="103"/>
      <c r="N32" s="103"/>
      <c r="O32" s="103"/>
      <c r="P32" s="103"/>
      <c r="Q32" s="103"/>
      <c r="R32" s="103"/>
      <c r="S32" s="103"/>
      <c r="T32" s="103"/>
      <c r="U32" s="103"/>
      <c r="V32" s="103"/>
      <c r="W32" s="103"/>
      <c r="X32" s="103"/>
      <c r="Y32" s="103"/>
      <c r="Z32" s="103"/>
    </row>
    <row r="33" spans="1:26" ht="12.75" customHeight="1" x14ac:dyDescent="0.25">
      <c r="A33" s="103"/>
      <c r="B33" s="103"/>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row>
    <row r="34" spans="1:26" ht="12.75" customHeight="1" x14ac:dyDescent="0.25">
      <c r="A34" s="103"/>
      <c r="B34" s="103"/>
      <c r="C34" s="103"/>
      <c r="D34" s="103"/>
      <c r="E34" s="103"/>
      <c r="F34" s="103"/>
      <c r="G34" s="103"/>
      <c r="H34" s="103"/>
      <c r="I34" s="103"/>
      <c r="J34" s="103"/>
      <c r="K34" s="103"/>
      <c r="L34" s="103"/>
      <c r="M34" s="103"/>
      <c r="N34" s="103"/>
      <c r="O34" s="103"/>
      <c r="P34" s="103"/>
      <c r="Q34" s="103"/>
      <c r="R34" s="103"/>
      <c r="S34" s="103"/>
      <c r="T34" s="103"/>
      <c r="U34" s="103"/>
      <c r="V34" s="103"/>
      <c r="W34" s="103"/>
      <c r="X34" s="103"/>
      <c r="Y34" s="103"/>
      <c r="Z34" s="103"/>
    </row>
    <row r="35" spans="1:26" ht="12.75" customHeight="1" x14ac:dyDescent="0.25">
      <c r="A35" s="103"/>
      <c r="B35" s="103"/>
      <c r="C35" s="103"/>
      <c r="D35" s="103"/>
      <c r="E35" s="103"/>
      <c r="F35" s="103"/>
      <c r="G35" s="103"/>
      <c r="H35" s="103"/>
      <c r="I35" s="103"/>
      <c r="J35" s="103"/>
      <c r="K35" s="103"/>
      <c r="L35" s="103"/>
      <c r="M35" s="103"/>
      <c r="N35" s="103"/>
      <c r="O35" s="103"/>
      <c r="P35" s="103"/>
      <c r="Q35" s="103"/>
      <c r="R35" s="103"/>
      <c r="S35" s="103"/>
      <c r="T35" s="103"/>
      <c r="U35" s="103"/>
      <c r="V35" s="103"/>
      <c r="W35" s="103"/>
      <c r="X35" s="103"/>
      <c r="Y35" s="103"/>
      <c r="Z35" s="103"/>
    </row>
    <row r="36" spans="1:26" ht="12.75" customHeight="1" x14ac:dyDescent="0.25">
      <c r="A36" s="103"/>
      <c r="B36" s="103"/>
      <c r="C36" s="103"/>
      <c r="D36" s="103"/>
      <c r="E36" s="103"/>
      <c r="F36" s="103"/>
      <c r="G36" s="103"/>
      <c r="H36" s="103"/>
      <c r="I36" s="103"/>
      <c r="J36" s="103"/>
      <c r="K36" s="103"/>
      <c r="L36" s="103"/>
      <c r="M36" s="103"/>
      <c r="N36" s="103"/>
      <c r="O36" s="103"/>
      <c r="P36" s="103"/>
      <c r="Q36" s="103"/>
      <c r="R36" s="103"/>
      <c r="S36" s="103"/>
      <c r="T36" s="103"/>
      <c r="U36" s="103"/>
      <c r="V36" s="103"/>
      <c r="W36" s="103"/>
      <c r="X36" s="103"/>
      <c r="Y36" s="103"/>
      <c r="Z36" s="103"/>
    </row>
    <row r="37" spans="1:26" ht="12.75" customHeight="1" x14ac:dyDescent="0.25">
      <c r="A37" s="103"/>
      <c r="B37" s="103"/>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row>
    <row r="38" spans="1:26" ht="12.75" customHeight="1" x14ac:dyDescent="0.25">
      <c r="A38" s="103"/>
      <c r="B38" s="103"/>
      <c r="C38" s="103"/>
      <c r="D38" s="103"/>
      <c r="E38" s="103"/>
      <c r="F38" s="103"/>
      <c r="G38" s="103"/>
      <c r="H38" s="103"/>
      <c r="I38" s="103"/>
      <c r="J38" s="103"/>
      <c r="K38" s="103"/>
      <c r="L38" s="103"/>
      <c r="M38" s="103"/>
      <c r="N38" s="103"/>
      <c r="O38" s="103"/>
      <c r="P38" s="103"/>
      <c r="Q38" s="103"/>
      <c r="R38" s="103"/>
      <c r="S38" s="103"/>
      <c r="T38" s="103"/>
      <c r="U38" s="103"/>
      <c r="V38" s="103"/>
      <c r="W38" s="103"/>
      <c r="X38" s="103"/>
      <c r="Y38" s="103"/>
      <c r="Z38" s="103"/>
    </row>
    <row r="39" spans="1:26" ht="12.75" customHeight="1" x14ac:dyDescent="0.25">
      <c r="A39" s="103"/>
      <c r="B39" s="103"/>
      <c r="C39" s="103"/>
      <c r="D39" s="103"/>
      <c r="E39" s="103"/>
      <c r="F39" s="103"/>
      <c r="G39" s="103"/>
      <c r="H39" s="103"/>
      <c r="I39" s="103"/>
      <c r="J39" s="103"/>
      <c r="K39" s="103"/>
      <c r="L39" s="103"/>
      <c r="M39" s="103"/>
      <c r="N39" s="103"/>
      <c r="O39" s="103"/>
      <c r="P39" s="103"/>
      <c r="Q39" s="103"/>
      <c r="R39" s="103"/>
      <c r="S39" s="103"/>
      <c r="T39" s="103"/>
      <c r="U39" s="103"/>
      <c r="V39" s="103"/>
      <c r="W39" s="103"/>
      <c r="X39" s="103"/>
      <c r="Y39" s="103"/>
      <c r="Z39" s="103"/>
    </row>
    <row r="40" spans="1:26" ht="12.75" customHeight="1" x14ac:dyDescent="0.25">
      <c r="A40" s="103"/>
      <c r="B40" s="103"/>
      <c r="C40" s="103"/>
      <c r="D40" s="103"/>
      <c r="E40" s="103"/>
      <c r="F40" s="103"/>
      <c r="G40" s="103"/>
      <c r="H40" s="103"/>
      <c r="I40" s="103"/>
      <c r="J40" s="103"/>
      <c r="K40" s="103"/>
      <c r="L40" s="103"/>
      <c r="M40" s="103"/>
      <c r="N40" s="103"/>
      <c r="O40" s="103"/>
      <c r="P40" s="103"/>
      <c r="Q40" s="103"/>
      <c r="R40" s="103"/>
      <c r="S40" s="103"/>
      <c r="T40" s="103"/>
      <c r="U40" s="103"/>
      <c r="V40" s="103"/>
      <c r="W40" s="103"/>
      <c r="X40" s="103"/>
      <c r="Y40" s="103"/>
      <c r="Z40" s="103"/>
    </row>
    <row r="41" spans="1:26" ht="12.75" customHeight="1" x14ac:dyDescent="0.25">
      <c r="A41" s="103"/>
      <c r="B41" s="103"/>
      <c r="C41" s="103"/>
      <c r="D41" s="103"/>
      <c r="E41" s="103"/>
      <c r="F41" s="103"/>
      <c r="G41" s="103"/>
      <c r="H41" s="103"/>
      <c r="I41" s="103"/>
      <c r="J41" s="103"/>
      <c r="K41" s="103"/>
      <c r="L41" s="103"/>
      <c r="M41" s="103"/>
      <c r="N41" s="103"/>
      <c r="O41" s="103"/>
      <c r="P41" s="103"/>
      <c r="Q41" s="103"/>
      <c r="R41" s="103"/>
      <c r="S41" s="103"/>
      <c r="T41" s="103"/>
      <c r="U41" s="103"/>
      <c r="V41" s="103"/>
      <c r="W41" s="103"/>
      <c r="X41" s="103"/>
      <c r="Y41" s="103"/>
      <c r="Z41" s="103"/>
    </row>
    <row r="42" spans="1:26" ht="12.75" customHeight="1" x14ac:dyDescent="0.25">
      <c r="A42" s="103"/>
      <c r="B42" s="103"/>
      <c r="C42" s="103"/>
      <c r="D42" s="103"/>
      <c r="E42" s="103"/>
      <c r="F42" s="103"/>
      <c r="G42" s="103"/>
      <c r="H42" s="103"/>
      <c r="I42" s="103"/>
      <c r="J42" s="103"/>
      <c r="K42" s="103"/>
      <c r="L42" s="103"/>
      <c r="M42" s="103"/>
      <c r="N42" s="103"/>
      <c r="O42" s="103"/>
      <c r="P42" s="103"/>
      <c r="Q42" s="103"/>
      <c r="R42" s="103"/>
      <c r="S42" s="103"/>
      <c r="T42" s="103"/>
      <c r="U42" s="103"/>
      <c r="V42" s="103"/>
      <c r="W42" s="103"/>
      <c r="X42" s="103"/>
      <c r="Y42" s="103"/>
      <c r="Z42" s="103"/>
    </row>
    <row r="43" spans="1:26" ht="12.75" customHeight="1" x14ac:dyDescent="0.25">
      <c r="A43" s="103"/>
      <c r="B43" s="103"/>
      <c r="C43" s="103"/>
      <c r="D43" s="103"/>
      <c r="E43" s="103"/>
      <c r="F43" s="103"/>
      <c r="G43" s="103"/>
      <c r="H43" s="103"/>
      <c r="I43" s="103"/>
      <c r="J43" s="103"/>
      <c r="K43" s="103"/>
      <c r="L43" s="103"/>
      <c r="M43" s="103"/>
      <c r="N43" s="103"/>
      <c r="O43" s="103"/>
      <c r="P43" s="103"/>
      <c r="Q43" s="103"/>
      <c r="R43" s="103"/>
      <c r="S43" s="103"/>
      <c r="T43" s="103"/>
      <c r="U43" s="103"/>
      <c r="V43" s="103"/>
      <c r="W43" s="103"/>
      <c r="X43" s="103"/>
      <c r="Y43" s="103"/>
      <c r="Z43" s="103"/>
    </row>
    <row r="44" spans="1:26" ht="12.75" customHeight="1" x14ac:dyDescent="0.25">
      <c r="A44" s="103"/>
      <c r="B44" s="103"/>
      <c r="C44" s="103"/>
      <c r="D44" s="103"/>
      <c r="E44" s="103"/>
      <c r="F44" s="103"/>
      <c r="G44" s="103"/>
      <c r="H44" s="103"/>
      <c r="I44" s="103"/>
      <c r="J44" s="103"/>
      <c r="K44" s="103"/>
      <c r="L44" s="103"/>
      <c r="M44" s="103"/>
      <c r="N44" s="103"/>
      <c r="O44" s="103"/>
      <c r="P44" s="103"/>
      <c r="Q44" s="103"/>
      <c r="R44" s="103"/>
      <c r="S44" s="103"/>
      <c r="T44" s="103"/>
      <c r="U44" s="103"/>
      <c r="V44" s="103"/>
      <c r="W44" s="103"/>
      <c r="X44" s="103"/>
      <c r="Y44" s="103"/>
      <c r="Z44" s="103"/>
    </row>
    <row r="45" spans="1:26" ht="12.75" customHeight="1" x14ac:dyDescent="0.25">
      <c r="A45" s="103"/>
      <c r="B45" s="103"/>
      <c r="C45" s="103"/>
      <c r="D45" s="103"/>
      <c r="E45" s="103"/>
      <c r="F45" s="103"/>
      <c r="G45" s="103"/>
      <c r="H45" s="103"/>
      <c r="I45" s="103"/>
      <c r="J45" s="103"/>
      <c r="K45" s="103"/>
      <c r="L45" s="103"/>
      <c r="M45" s="103"/>
      <c r="N45" s="103"/>
      <c r="O45" s="103"/>
      <c r="P45" s="103"/>
      <c r="Q45" s="103"/>
      <c r="R45" s="103"/>
      <c r="S45" s="103"/>
      <c r="T45" s="103"/>
      <c r="U45" s="103"/>
      <c r="V45" s="103"/>
      <c r="W45" s="103"/>
      <c r="X45" s="103"/>
      <c r="Y45" s="103"/>
      <c r="Z45" s="103"/>
    </row>
    <row r="46" spans="1:26" ht="12.75" customHeight="1" x14ac:dyDescent="0.25">
      <c r="A46" s="103"/>
      <c r="B46" s="103"/>
      <c r="C46" s="103"/>
      <c r="D46" s="103"/>
      <c r="E46" s="103"/>
      <c r="F46" s="103"/>
      <c r="G46" s="103"/>
      <c r="H46" s="103"/>
      <c r="I46" s="103"/>
      <c r="J46" s="103"/>
      <c r="K46" s="103"/>
      <c r="L46" s="103"/>
      <c r="M46" s="103"/>
      <c r="N46" s="103"/>
      <c r="O46" s="103"/>
      <c r="P46" s="103"/>
      <c r="Q46" s="103"/>
      <c r="R46" s="103"/>
      <c r="S46" s="103"/>
      <c r="T46" s="103"/>
      <c r="U46" s="103"/>
      <c r="V46" s="103"/>
      <c r="W46" s="103"/>
      <c r="X46" s="103"/>
      <c r="Y46" s="103"/>
      <c r="Z46" s="103"/>
    </row>
    <row r="47" spans="1:26" ht="12.75" customHeight="1" x14ac:dyDescent="0.25">
      <c r="A47" s="103"/>
      <c r="B47" s="103"/>
      <c r="C47" s="103"/>
      <c r="D47" s="103"/>
      <c r="E47" s="103"/>
      <c r="F47" s="103"/>
      <c r="G47" s="103"/>
      <c r="H47" s="103"/>
      <c r="I47" s="103"/>
      <c r="J47" s="103"/>
      <c r="K47" s="103"/>
      <c r="L47" s="103"/>
      <c r="M47" s="103"/>
      <c r="N47" s="103"/>
      <c r="O47" s="103"/>
      <c r="P47" s="103"/>
      <c r="Q47" s="103"/>
      <c r="R47" s="103"/>
      <c r="S47" s="103"/>
      <c r="T47" s="103"/>
      <c r="U47" s="103"/>
      <c r="V47" s="103"/>
      <c r="W47" s="103"/>
      <c r="X47" s="103"/>
      <c r="Y47" s="103"/>
      <c r="Z47" s="103"/>
    </row>
    <row r="48" spans="1:26" ht="12.75" customHeight="1" x14ac:dyDescent="0.25">
      <c r="A48" s="103"/>
      <c r="B48" s="103"/>
      <c r="C48" s="103"/>
      <c r="D48" s="103"/>
      <c r="E48" s="103"/>
      <c r="F48" s="103"/>
      <c r="G48" s="103"/>
      <c r="H48" s="103"/>
      <c r="I48" s="103"/>
      <c r="J48" s="103"/>
      <c r="K48" s="103"/>
      <c r="L48" s="103"/>
      <c r="M48" s="103"/>
      <c r="N48" s="103"/>
      <c r="O48" s="103"/>
      <c r="P48" s="103"/>
      <c r="Q48" s="103"/>
      <c r="R48" s="103"/>
      <c r="S48" s="103"/>
      <c r="T48" s="103"/>
      <c r="U48" s="103"/>
      <c r="V48" s="103"/>
      <c r="W48" s="103"/>
      <c r="X48" s="103"/>
      <c r="Y48" s="103"/>
      <c r="Z48" s="103"/>
    </row>
    <row r="49" spans="1:26" ht="12.75" customHeight="1" x14ac:dyDescent="0.25">
      <c r="A49" s="103"/>
      <c r="B49" s="103"/>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row>
    <row r="50" spans="1:26" ht="12.75" customHeight="1" x14ac:dyDescent="0.25">
      <c r="A50" s="103"/>
      <c r="B50" s="103"/>
      <c r="C50" s="103"/>
      <c r="D50" s="103"/>
      <c r="E50" s="103"/>
      <c r="F50" s="103"/>
      <c r="G50" s="103"/>
      <c r="H50" s="103"/>
      <c r="I50" s="103"/>
      <c r="J50" s="103"/>
      <c r="K50" s="103"/>
      <c r="L50" s="103"/>
      <c r="M50" s="103"/>
      <c r="N50" s="103"/>
      <c r="O50" s="103"/>
      <c r="P50" s="103"/>
      <c r="Q50" s="103"/>
      <c r="R50" s="103"/>
      <c r="S50" s="103"/>
      <c r="T50" s="103"/>
      <c r="U50" s="103"/>
      <c r="V50" s="103"/>
      <c r="W50" s="103"/>
      <c r="X50" s="103"/>
      <c r="Y50" s="103"/>
      <c r="Z50" s="103"/>
    </row>
    <row r="51" spans="1:26" ht="12.75" customHeight="1" x14ac:dyDescent="0.25">
      <c r="A51" s="103"/>
      <c r="B51" s="103"/>
      <c r="C51" s="103"/>
      <c r="D51" s="103"/>
      <c r="E51" s="103"/>
      <c r="F51" s="103"/>
      <c r="G51" s="103"/>
      <c r="H51" s="103"/>
      <c r="I51" s="103"/>
      <c r="J51" s="103"/>
      <c r="K51" s="103"/>
      <c r="L51" s="103"/>
      <c r="M51" s="103"/>
      <c r="N51" s="103"/>
      <c r="O51" s="103"/>
      <c r="P51" s="103"/>
      <c r="Q51" s="103"/>
      <c r="R51" s="103"/>
      <c r="S51" s="103"/>
      <c r="T51" s="103"/>
      <c r="U51" s="103"/>
      <c r="V51" s="103"/>
      <c r="W51" s="103"/>
      <c r="X51" s="103"/>
      <c r="Y51" s="103"/>
      <c r="Z51" s="103"/>
    </row>
    <row r="52" spans="1:26" ht="12.75" customHeight="1" x14ac:dyDescent="0.25">
      <c r="A52" s="103"/>
      <c r="B52" s="103"/>
      <c r="C52" s="103"/>
      <c r="D52" s="103"/>
      <c r="E52" s="103"/>
      <c r="F52" s="103"/>
      <c r="G52" s="103"/>
      <c r="H52" s="103"/>
      <c r="I52" s="103"/>
      <c r="J52" s="103"/>
      <c r="K52" s="103"/>
      <c r="L52" s="103"/>
      <c r="M52" s="103"/>
      <c r="N52" s="103"/>
      <c r="O52" s="103"/>
      <c r="P52" s="103"/>
      <c r="Q52" s="103"/>
      <c r="R52" s="103"/>
      <c r="S52" s="103"/>
      <c r="T52" s="103"/>
      <c r="U52" s="103"/>
      <c r="V52" s="103"/>
      <c r="W52" s="103"/>
      <c r="X52" s="103"/>
      <c r="Y52" s="103"/>
      <c r="Z52" s="103"/>
    </row>
    <row r="53" spans="1:26" ht="12.75" customHeight="1" x14ac:dyDescent="0.25">
      <c r="A53" s="103"/>
      <c r="B53" s="103"/>
      <c r="C53" s="103"/>
      <c r="D53" s="103"/>
      <c r="E53" s="103"/>
      <c r="F53" s="103"/>
      <c r="G53" s="103"/>
      <c r="H53" s="103"/>
      <c r="I53" s="103"/>
      <c r="J53" s="103"/>
      <c r="K53" s="103"/>
      <c r="L53" s="103"/>
      <c r="M53" s="103"/>
      <c r="N53" s="103"/>
      <c r="O53" s="103"/>
      <c r="P53" s="103"/>
      <c r="Q53" s="103"/>
      <c r="R53" s="103"/>
      <c r="S53" s="103"/>
      <c r="T53" s="103"/>
      <c r="U53" s="103"/>
      <c r="V53" s="103"/>
      <c r="W53" s="103"/>
      <c r="X53" s="103"/>
      <c r="Y53" s="103"/>
      <c r="Z53" s="103"/>
    </row>
    <row r="54" spans="1:26" ht="12.75" customHeight="1" x14ac:dyDescent="0.25">
      <c r="A54" s="103"/>
      <c r="B54" s="103"/>
      <c r="C54" s="103"/>
      <c r="D54" s="103"/>
      <c r="E54" s="103"/>
      <c r="F54" s="103"/>
      <c r="G54" s="103"/>
      <c r="H54" s="103"/>
      <c r="I54" s="103"/>
      <c r="J54" s="103"/>
      <c r="K54" s="103"/>
      <c r="L54" s="103"/>
      <c r="M54" s="103"/>
      <c r="N54" s="103"/>
      <c r="O54" s="103"/>
      <c r="P54" s="103"/>
      <c r="Q54" s="103"/>
      <c r="R54" s="103"/>
      <c r="S54" s="103"/>
      <c r="T54" s="103"/>
      <c r="U54" s="103"/>
      <c r="V54" s="103"/>
      <c r="W54" s="103"/>
      <c r="X54" s="103"/>
      <c r="Y54" s="103"/>
      <c r="Z54" s="103"/>
    </row>
    <row r="55" spans="1:26" ht="12.75" customHeight="1" x14ac:dyDescent="0.25">
      <c r="A55" s="103"/>
      <c r="B55" s="103"/>
      <c r="C55" s="103"/>
      <c r="D55" s="103"/>
      <c r="E55" s="103"/>
      <c r="F55" s="103"/>
      <c r="G55" s="103"/>
      <c r="H55" s="103"/>
      <c r="I55" s="103"/>
      <c r="J55" s="103"/>
      <c r="K55" s="103"/>
      <c r="L55" s="103"/>
      <c r="M55" s="103"/>
      <c r="N55" s="103"/>
      <c r="O55" s="103"/>
      <c r="P55" s="103"/>
      <c r="Q55" s="103"/>
      <c r="R55" s="103"/>
      <c r="S55" s="103"/>
      <c r="T55" s="103"/>
      <c r="U55" s="103"/>
      <c r="V55" s="103"/>
      <c r="W55" s="103"/>
      <c r="X55" s="103"/>
      <c r="Y55" s="103"/>
      <c r="Z55" s="103"/>
    </row>
    <row r="56" spans="1:26" ht="12.75" customHeight="1" x14ac:dyDescent="0.25">
      <c r="A56" s="103"/>
      <c r="B56" s="103"/>
      <c r="C56" s="103"/>
      <c r="D56" s="103"/>
      <c r="E56" s="103"/>
      <c r="F56" s="103"/>
      <c r="G56" s="103"/>
      <c r="H56" s="103"/>
      <c r="I56" s="103"/>
      <c r="J56" s="103"/>
      <c r="K56" s="103"/>
      <c r="L56" s="103"/>
      <c r="M56" s="103"/>
      <c r="N56" s="103"/>
      <c r="O56" s="103"/>
      <c r="P56" s="103"/>
      <c r="Q56" s="103"/>
      <c r="R56" s="103"/>
      <c r="S56" s="103"/>
      <c r="T56" s="103"/>
      <c r="U56" s="103"/>
      <c r="V56" s="103"/>
      <c r="W56" s="103"/>
      <c r="X56" s="103"/>
      <c r="Y56" s="103"/>
      <c r="Z56" s="103"/>
    </row>
    <row r="57" spans="1:26" ht="12.75" customHeight="1" x14ac:dyDescent="0.25">
      <c r="A57" s="103"/>
      <c r="B57" s="103"/>
      <c r="C57" s="103"/>
      <c r="D57" s="103"/>
      <c r="E57" s="103"/>
      <c r="F57" s="103"/>
      <c r="G57" s="103"/>
      <c r="H57" s="103"/>
      <c r="I57" s="103"/>
      <c r="J57" s="103"/>
      <c r="K57" s="103"/>
      <c r="L57" s="103"/>
      <c r="M57" s="103"/>
      <c r="N57" s="103"/>
      <c r="O57" s="103"/>
      <c r="P57" s="103"/>
      <c r="Q57" s="103"/>
      <c r="R57" s="103"/>
      <c r="S57" s="103"/>
      <c r="T57" s="103"/>
      <c r="U57" s="103"/>
      <c r="V57" s="103"/>
      <c r="W57" s="103"/>
      <c r="X57" s="103"/>
      <c r="Y57" s="103"/>
      <c r="Z57" s="103"/>
    </row>
    <row r="58" spans="1:26" ht="12.75" customHeight="1" x14ac:dyDescent="0.25">
      <c r="A58" s="103"/>
      <c r="B58" s="103"/>
      <c r="C58" s="103"/>
      <c r="D58" s="103"/>
      <c r="E58" s="103"/>
      <c r="F58" s="103"/>
      <c r="G58" s="103"/>
      <c r="H58" s="103"/>
      <c r="I58" s="103"/>
      <c r="J58" s="103"/>
      <c r="K58" s="103"/>
      <c r="L58" s="103"/>
      <c r="M58" s="103"/>
      <c r="N58" s="103"/>
      <c r="O58" s="103"/>
      <c r="P58" s="103"/>
      <c r="Q58" s="103"/>
      <c r="R58" s="103"/>
      <c r="S58" s="103"/>
      <c r="T58" s="103"/>
      <c r="U58" s="103"/>
      <c r="V58" s="103"/>
      <c r="W58" s="103"/>
      <c r="X58" s="103"/>
      <c r="Y58" s="103"/>
      <c r="Z58" s="103"/>
    </row>
    <row r="59" spans="1:26" ht="12.75" customHeight="1" x14ac:dyDescent="0.25">
      <c r="A59" s="103"/>
      <c r="B59" s="103"/>
      <c r="C59" s="103"/>
      <c r="D59" s="103"/>
      <c r="E59" s="103"/>
      <c r="F59" s="103"/>
      <c r="G59" s="103"/>
      <c r="H59" s="103"/>
      <c r="I59" s="103"/>
      <c r="J59" s="103"/>
      <c r="K59" s="103"/>
      <c r="L59" s="103"/>
      <c r="M59" s="103"/>
      <c r="N59" s="103"/>
      <c r="O59" s="103"/>
      <c r="P59" s="103"/>
      <c r="Q59" s="103"/>
      <c r="R59" s="103"/>
      <c r="S59" s="103"/>
      <c r="T59" s="103"/>
      <c r="U59" s="103"/>
      <c r="V59" s="103"/>
      <c r="W59" s="103"/>
      <c r="X59" s="103"/>
      <c r="Y59" s="103"/>
      <c r="Z59" s="103"/>
    </row>
    <row r="60" spans="1:26" ht="12.75" customHeight="1" x14ac:dyDescent="0.25">
      <c r="A60" s="103"/>
      <c r="B60" s="103"/>
      <c r="C60" s="103"/>
      <c r="D60" s="103"/>
      <c r="E60" s="103"/>
      <c r="F60" s="103"/>
      <c r="G60" s="103"/>
      <c r="H60" s="103"/>
      <c r="I60" s="103"/>
      <c r="J60" s="103"/>
      <c r="K60" s="103"/>
      <c r="L60" s="103"/>
      <c r="M60" s="103"/>
      <c r="N60" s="103"/>
      <c r="O60" s="103"/>
      <c r="P60" s="103"/>
      <c r="Q60" s="103"/>
      <c r="R60" s="103"/>
      <c r="S60" s="103"/>
      <c r="T60" s="103"/>
      <c r="U60" s="103"/>
      <c r="V60" s="103"/>
      <c r="W60" s="103"/>
      <c r="X60" s="103"/>
      <c r="Y60" s="103"/>
      <c r="Z60" s="103"/>
    </row>
    <row r="61" spans="1:26" ht="12.75" customHeight="1" x14ac:dyDescent="0.25">
      <c r="A61" s="103"/>
      <c r="B61" s="103"/>
      <c r="C61" s="103"/>
      <c r="D61" s="103"/>
      <c r="E61" s="103"/>
      <c r="F61" s="103"/>
      <c r="G61" s="103"/>
      <c r="H61" s="103"/>
      <c r="I61" s="103"/>
      <c r="J61" s="103"/>
      <c r="K61" s="103"/>
      <c r="L61" s="103"/>
      <c r="M61" s="103"/>
      <c r="N61" s="103"/>
      <c r="O61" s="103"/>
      <c r="P61" s="103"/>
      <c r="Q61" s="103"/>
      <c r="R61" s="103"/>
      <c r="S61" s="103"/>
      <c r="T61" s="103"/>
      <c r="U61" s="103"/>
      <c r="V61" s="103"/>
      <c r="W61" s="103"/>
      <c r="X61" s="103"/>
      <c r="Y61" s="103"/>
      <c r="Z61" s="103"/>
    </row>
    <row r="62" spans="1:26" ht="12.75" customHeight="1" x14ac:dyDescent="0.25">
      <c r="A62" s="103"/>
      <c r="B62" s="103"/>
      <c r="C62" s="103"/>
      <c r="D62" s="103"/>
      <c r="E62" s="103"/>
      <c r="F62" s="103"/>
      <c r="G62" s="103"/>
      <c r="H62" s="103"/>
      <c r="I62" s="103"/>
      <c r="J62" s="103"/>
      <c r="K62" s="103"/>
      <c r="L62" s="103"/>
      <c r="M62" s="103"/>
      <c r="N62" s="103"/>
      <c r="O62" s="103"/>
      <c r="P62" s="103"/>
      <c r="Q62" s="103"/>
      <c r="R62" s="103"/>
      <c r="S62" s="103"/>
      <c r="T62" s="103"/>
      <c r="U62" s="103"/>
      <c r="V62" s="103"/>
      <c r="W62" s="103"/>
      <c r="X62" s="103"/>
      <c r="Y62" s="103"/>
      <c r="Z62" s="103"/>
    </row>
    <row r="63" spans="1:26" ht="12.75" customHeight="1" x14ac:dyDescent="0.25">
      <c r="A63" s="103"/>
      <c r="B63" s="103"/>
      <c r="C63" s="103"/>
      <c r="D63" s="103"/>
      <c r="E63" s="103"/>
      <c r="F63" s="103"/>
      <c r="G63" s="103"/>
      <c r="H63" s="103"/>
      <c r="I63" s="103"/>
      <c r="J63" s="103"/>
      <c r="K63" s="103"/>
      <c r="L63" s="103"/>
      <c r="M63" s="103"/>
      <c r="N63" s="103"/>
      <c r="O63" s="103"/>
      <c r="P63" s="103"/>
      <c r="Q63" s="103"/>
      <c r="R63" s="103"/>
      <c r="S63" s="103"/>
      <c r="T63" s="103"/>
      <c r="U63" s="103"/>
      <c r="V63" s="103"/>
      <c r="W63" s="103"/>
      <c r="X63" s="103"/>
      <c r="Y63" s="103"/>
      <c r="Z63" s="103"/>
    </row>
    <row r="64" spans="1:26" ht="12.75" customHeight="1" x14ac:dyDescent="0.25">
      <c r="A64" s="103"/>
      <c r="B64" s="103"/>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row>
    <row r="65" spans="1:26" ht="12.75" customHeight="1" x14ac:dyDescent="0.25">
      <c r="A65" s="103"/>
      <c r="B65" s="103"/>
      <c r="C65" s="103"/>
      <c r="D65" s="103"/>
      <c r="E65" s="103"/>
      <c r="F65" s="103"/>
      <c r="G65" s="103"/>
      <c r="H65" s="103"/>
      <c r="I65" s="103"/>
      <c r="J65" s="103"/>
      <c r="K65" s="103"/>
      <c r="L65" s="103"/>
      <c r="M65" s="103"/>
      <c r="N65" s="103"/>
      <c r="O65" s="103"/>
      <c r="P65" s="103"/>
      <c r="Q65" s="103"/>
      <c r="R65" s="103"/>
      <c r="S65" s="103"/>
      <c r="T65" s="103"/>
      <c r="U65" s="103"/>
      <c r="V65" s="103"/>
      <c r="W65" s="103"/>
      <c r="X65" s="103"/>
      <c r="Y65" s="103"/>
      <c r="Z65" s="103"/>
    </row>
    <row r="66" spans="1:26" ht="12.75" customHeight="1" x14ac:dyDescent="0.25">
      <c r="A66" s="103"/>
      <c r="B66" s="103"/>
      <c r="C66" s="103"/>
      <c r="D66" s="103"/>
      <c r="E66" s="103"/>
      <c r="F66" s="103"/>
      <c r="G66" s="103"/>
      <c r="H66" s="103"/>
      <c r="I66" s="103"/>
      <c r="J66" s="103"/>
      <c r="K66" s="103"/>
      <c r="L66" s="103"/>
      <c r="M66" s="103"/>
      <c r="N66" s="103"/>
      <c r="O66" s="103"/>
      <c r="P66" s="103"/>
      <c r="Q66" s="103"/>
      <c r="R66" s="103"/>
      <c r="S66" s="103"/>
      <c r="T66" s="103"/>
      <c r="U66" s="103"/>
      <c r="V66" s="103"/>
      <c r="W66" s="103"/>
      <c r="X66" s="103"/>
      <c r="Y66" s="103"/>
      <c r="Z66" s="103"/>
    </row>
    <row r="67" spans="1:26" ht="12.75" customHeight="1" x14ac:dyDescent="0.25">
      <c r="A67" s="103"/>
      <c r="B67" s="103"/>
      <c r="C67" s="103"/>
      <c r="D67" s="103"/>
      <c r="E67" s="103"/>
      <c r="F67" s="103"/>
      <c r="G67" s="103"/>
      <c r="H67" s="103"/>
      <c r="I67" s="103"/>
      <c r="J67" s="103"/>
      <c r="K67" s="103"/>
      <c r="L67" s="103"/>
      <c r="M67" s="103"/>
      <c r="N67" s="103"/>
      <c r="O67" s="103"/>
      <c r="P67" s="103"/>
      <c r="Q67" s="103"/>
      <c r="R67" s="103"/>
      <c r="S67" s="103"/>
      <c r="T67" s="103"/>
      <c r="U67" s="103"/>
      <c r="V67" s="103"/>
      <c r="W67" s="103"/>
      <c r="X67" s="103"/>
      <c r="Y67" s="103"/>
      <c r="Z67" s="103"/>
    </row>
    <row r="68" spans="1:26" ht="12.75" customHeight="1" x14ac:dyDescent="0.25">
      <c r="A68" s="103"/>
      <c r="B68" s="103"/>
      <c r="C68" s="103"/>
      <c r="D68" s="103"/>
      <c r="E68" s="103"/>
      <c r="F68" s="103"/>
      <c r="G68" s="103"/>
      <c r="H68" s="103"/>
      <c r="I68" s="103"/>
      <c r="J68" s="103"/>
      <c r="K68" s="103"/>
      <c r="L68" s="103"/>
      <c r="M68" s="103"/>
      <c r="N68" s="103"/>
      <c r="O68" s="103"/>
      <c r="P68" s="103"/>
      <c r="Q68" s="103"/>
      <c r="R68" s="103"/>
      <c r="S68" s="103"/>
      <c r="T68" s="103"/>
      <c r="U68" s="103"/>
      <c r="V68" s="103"/>
      <c r="W68" s="103"/>
      <c r="X68" s="103"/>
      <c r="Y68" s="103"/>
      <c r="Z68" s="103"/>
    </row>
    <row r="69" spans="1:26" ht="12.75" customHeight="1" x14ac:dyDescent="0.25">
      <c r="A69" s="103"/>
      <c r="B69" s="103"/>
      <c r="C69" s="103"/>
      <c r="D69" s="103"/>
      <c r="E69" s="103"/>
      <c r="F69" s="103"/>
      <c r="G69" s="103"/>
      <c r="H69" s="103"/>
      <c r="I69" s="103"/>
      <c r="J69" s="103"/>
      <c r="K69" s="103"/>
      <c r="L69" s="103"/>
      <c r="M69" s="103"/>
      <c r="N69" s="103"/>
      <c r="O69" s="103"/>
      <c r="P69" s="103"/>
      <c r="Q69" s="103"/>
      <c r="R69" s="103"/>
      <c r="S69" s="103"/>
      <c r="T69" s="103"/>
      <c r="U69" s="103"/>
      <c r="V69" s="103"/>
      <c r="W69" s="103"/>
      <c r="X69" s="103"/>
      <c r="Y69" s="103"/>
      <c r="Z69" s="103"/>
    </row>
    <row r="70" spans="1:26" ht="12.75" customHeight="1" x14ac:dyDescent="0.25">
      <c r="A70" s="103"/>
      <c r="B70" s="103"/>
      <c r="C70" s="103"/>
      <c r="D70" s="103"/>
      <c r="E70" s="103"/>
      <c r="F70" s="103"/>
      <c r="G70" s="103"/>
      <c r="H70" s="103"/>
      <c r="I70" s="103"/>
      <c r="J70" s="103"/>
      <c r="K70" s="103"/>
      <c r="L70" s="103"/>
      <c r="M70" s="103"/>
      <c r="N70" s="103"/>
      <c r="O70" s="103"/>
      <c r="P70" s="103"/>
      <c r="Q70" s="103"/>
      <c r="R70" s="103"/>
      <c r="S70" s="103"/>
      <c r="T70" s="103"/>
      <c r="U70" s="103"/>
      <c r="V70" s="103"/>
      <c r="W70" s="103"/>
      <c r="X70" s="103"/>
      <c r="Y70" s="103"/>
      <c r="Z70" s="103"/>
    </row>
    <row r="71" spans="1:26" ht="12.75" customHeight="1" x14ac:dyDescent="0.25">
      <c r="A71" s="103"/>
      <c r="B71" s="103"/>
      <c r="C71" s="103"/>
      <c r="D71" s="103"/>
      <c r="E71" s="103"/>
      <c r="F71" s="103"/>
      <c r="G71" s="103"/>
      <c r="H71" s="103"/>
      <c r="I71" s="103"/>
      <c r="J71" s="103"/>
      <c r="K71" s="103"/>
      <c r="L71" s="103"/>
      <c r="M71" s="103"/>
      <c r="N71" s="103"/>
      <c r="O71" s="103"/>
      <c r="P71" s="103"/>
      <c r="Q71" s="103"/>
      <c r="R71" s="103"/>
      <c r="S71" s="103"/>
      <c r="T71" s="103"/>
      <c r="U71" s="103"/>
      <c r="V71" s="103"/>
      <c r="W71" s="103"/>
      <c r="X71" s="103"/>
      <c r="Y71" s="103"/>
      <c r="Z71" s="103"/>
    </row>
    <row r="72" spans="1:26" ht="12.75" customHeight="1" x14ac:dyDescent="0.25">
      <c r="A72" s="103"/>
      <c r="B72" s="103"/>
      <c r="C72" s="103"/>
      <c r="D72" s="103"/>
      <c r="E72" s="103"/>
      <c r="F72" s="103"/>
      <c r="G72" s="103"/>
      <c r="H72" s="103"/>
      <c r="I72" s="103"/>
      <c r="J72" s="103"/>
      <c r="K72" s="103"/>
      <c r="L72" s="103"/>
      <c r="M72" s="103"/>
      <c r="N72" s="103"/>
      <c r="O72" s="103"/>
      <c r="P72" s="103"/>
      <c r="Q72" s="103"/>
      <c r="R72" s="103"/>
      <c r="S72" s="103"/>
      <c r="T72" s="103"/>
      <c r="U72" s="103"/>
      <c r="V72" s="103"/>
      <c r="W72" s="103"/>
      <c r="X72" s="103"/>
      <c r="Y72" s="103"/>
      <c r="Z72" s="103"/>
    </row>
    <row r="73" spans="1:26" ht="12.75" customHeight="1" x14ac:dyDescent="0.25">
      <c r="A73" s="103"/>
      <c r="B73" s="103"/>
      <c r="C73" s="103"/>
      <c r="D73" s="103"/>
      <c r="E73" s="103"/>
      <c r="F73" s="103"/>
      <c r="G73" s="103"/>
      <c r="H73" s="103"/>
      <c r="I73" s="103"/>
      <c r="J73" s="103"/>
      <c r="K73" s="103"/>
      <c r="L73" s="103"/>
      <c r="M73" s="103"/>
      <c r="N73" s="103"/>
      <c r="O73" s="103"/>
      <c r="P73" s="103"/>
      <c r="Q73" s="103"/>
      <c r="R73" s="103"/>
      <c r="S73" s="103"/>
      <c r="T73" s="103"/>
      <c r="U73" s="103"/>
      <c r="V73" s="103"/>
      <c r="W73" s="103"/>
      <c r="X73" s="103"/>
      <c r="Y73" s="103"/>
      <c r="Z73" s="103"/>
    </row>
    <row r="74" spans="1:26" ht="12.75" customHeight="1" x14ac:dyDescent="0.25">
      <c r="A74" s="103"/>
      <c r="B74" s="103"/>
      <c r="C74" s="103"/>
      <c r="D74" s="103"/>
      <c r="E74" s="103"/>
      <c r="F74" s="103"/>
      <c r="G74" s="103"/>
      <c r="H74" s="103"/>
      <c r="I74" s="103"/>
      <c r="J74" s="103"/>
      <c r="K74" s="103"/>
      <c r="L74" s="103"/>
      <c r="M74" s="103"/>
      <c r="N74" s="103"/>
      <c r="O74" s="103"/>
      <c r="P74" s="103"/>
      <c r="Q74" s="103"/>
      <c r="R74" s="103"/>
      <c r="S74" s="103"/>
      <c r="T74" s="103"/>
      <c r="U74" s="103"/>
      <c r="V74" s="103"/>
      <c r="W74" s="103"/>
      <c r="X74" s="103"/>
      <c r="Y74" s="103"/>
      <c r="Z74" s="103"/>
    </row>
    <row r="75" spans="1:26" ht="12.75" customHeight="1" x14ac:dyDescent="0.25">
      <c r="A75" s="103"/>
      <c r="B75" s="103"/>
      <c r="C75" s="103"/>
      <c r="D75" s="103"/>
      <c r="E75" s="103"/>
      <c r="F75" s="103"/>
      <c r="G75" s="103"/>
      <c r="H75" s="103"/>
      <c r="I75" s="103"/>
      <c r="J75" s="103"/>
      <c r="K75" s="103"/>
      <c r="L75" s="103"/>
      <c r="M75" s="103"/>
      <c r="N75" s="103"/>
      <c r="O75" s="103"/>
      <c r="P75" s="103"/>
      <c r="Q75" s="103"/>
      <c r="R75" s="103"/>
      <c r="S75" s="103"/>
      <c r="T75" s="103"/>
      <c r="U75" s="103"/>
      <c r="V75" s="103"/>
      <c r="W75" s="103"/>
      <c r="X75" s="103"/>
      <c r="Y75" s="103"/>
      <c r="Z75" s="103"/>
    </row>
    <row r="76" spans="1:26" ht="12.75" customHeight="1" x14ac:dyDescent="0.25">
      <c r="A76" s="103"/>
      <c r="B76" s="103"/>
      <c r="C76" s="103"/>
      <c r="D76" s="103"/>
      <c r="E76" s="103"/>
      <c r="F76" s="103"/>
      <c r="G76" s="103"/>
      <c r="H76" s="103"/>
      <c r="I76" s="103"/>
      <c r="J76" s="103"/>
      <c r="K76" s="103"/>
      <c r="L76" s="103"/>
      <c r="M76" s="103"/>
      <c r="N76" s="103"/>
      <c r="O76" s="103"/>
      <c r="P76" s="103"/>
      <c r="Q76" s="103"/>
      <c r="R76" s="103"/>
      <c r="S76" s="103"/>
      <c r="T76" s="103"/>
      <c r="U76" s="103"/>
      <c r="V76" s="103"/>
      <c r="W76" s="103"/>
      <c r="X76" s="103"/>
      <c r="Y76" s="103"/>
      <c r="Z76" s="103"/>
    </row>
    <row r="77" spans="1:26" ht="12.75" customHeight="1" x14ac:dyDescent="0.25">
      <c r="A77" s="103"/>
      <c r="B77" s="103"/>
      <c r="C77" s="103"/>
      <c r="D77" s="103"/>
      <c r="E77" s="103"/>
      <c r="F77" s="103"/>
      <c r="G77" s="103"/>
      <c r="H77" s="103"/>
      <c r="I77" s="103"/>
      <c r="J77" s="103"/>
      <c r="K77" s="103"/>
      <c r="L77" s="103"/>
      <c r="M77" s="103"/>
      <c r="N77" s="103"/>
      <c r="O77" s="103"/>
      <c r="P77" s="103"/>
      <c r="Q77" s="103"/>
      <c r="R77" s="103"/>
      <c r="S77" s="103"/>
      <c r="T77" s="103"/>
      <c r="U77" s="103"/>
      <c r="V77" s="103"/>
      <c r="W77" s="103"/>
      <c r="X77" s="103"/>
      <c r="Y77" s="103"/>
      <c r="Z77" s="103"/>
    </row>
    <row r="78" spans="1:26" ht="12.75" customHeight="1" x14ac:dyDescent="0.25">
      <c r="A78" s="103"/>
      <c r="B78" s="103"/>
      <c r="C78" s="103"/>
      <c r="D78" s="103"/>
      <c r="E78" s="103"/>
      <c r="F78" s="103"/>
      <c r="G78" s="103"/>
      <c r="H78" s="103"/>
      <c r="I78" s="103"/>
      <c r="J78" s="103"/>
      <c r="K78" s="103"/>
      <c r="L78" s="103"/>
      <c r="M78" s="103"/>
      <c r="N78" s="103"/>
      <c r="O78" s="103"/>
      <c r="P78" s="103"/>
      <c r="Q78" s="103"/>
      <c r="R78" s="103"/>
      <c r="S78" s="103"/>
      <c r="T78" s="103"/>
      <c r="U78" s="103"/>
      <c r="V78" s="103"/>
      <c r="W78" s="103"/>
      <c r="X78" s="103"/>
      <c r="Y78" s="103"/>
      <c r="Z78" s="103"/>
    </row>
    <row r="79" spans="1:26" ht="12.75" customHeight="1" x14ac:dyDescent="0.25">
      <c r="A79" s="103"/>
      <c r="B79" s="103"/>
      <c r="C79" s="103"/>
      <c r="D79" s="103"/>
      <c r="E79" s="103"/>
      <c r="F79" s="103"/>
      <c r="G79" s="103"/>
      <c r="H79" s="103"/>
      <c r="I79" s="103"/>
      <c r="J79" s="103"/>
      <c r="K79" s="103"/>
      <c r="L79" s="103"/>
      <c r="M79" s="103"/>
      <c r="N79" s="103"/>
      <c r="O79" s="103"/>
      <c r="P79" s="103"/>
      <c r="Q79" s="103"/>
      <c r="R79" s="103"/>
      <c r="S79" s="103"/>
      <c r="T79" s="103"/>
      <c r="U79" s="103"/>
      <c r="V79" s="103"/>
      <c r="W79" s="103"/>
      <c r="X79" s="103"/>
      <c r="Y79" s="103"/>
      <c r="Z79" s="103"/>
    </row>
    <row r="80" spans="1:26" ht="12.75" customHeight="1" x14ac:dyDescent="0.25">
      <c r="A80" s="103"/>
      <c r="B80" s="103"/>
      <c r="C80" s="103"/>
      <c r="D80" s="103"/>
      <c r="E80" s="103"/>
      <c r="F80" s="103"/>
      <c r="G80" s="103"/>
      <c r="H80" s="103"/>
      <c r="I80" s="103"/>
      <c r="J80" s="103"/>
      <c r="K80" s="103"/>
      <c r="L80" s="103"/>
      <c r="M80" s="103"/>
      <c r="N80" s="103"/>
      <c r="O80" s="103"/>
      <c r="P80" s="103"/>
      <c r="Q80" s="103"/>
      <c r="R80" s="103"/>
      <c r="S80" s="103"/>
      <c r="T80" s="103"/>
      <c r="U80" s="103"/>
      <c r="V80" s="103"/>
      <c r="W80" s="103"/>
      <c r="X80" s="103"/>
      <c r="Y80" s="103"/>
      <c r="Z80" s="103"/>
    </row>
    <row r="81" spans="1:26" ht="12.75" customHeight="1" x14ac:dyDescent="0.25">
      <c r="A81" s="103"/>
      <c r="B81" s="103"/>
      <c r="C81" s="103"/>
      <c r="D81" s="103"/>
      <c r="E81" s="103"/>
      <c r="F81" s="103"/>
      <c r="G81" s="103"/>
      <c r="H81" s="103"/>
      <c r="I81" s="103"/>
      <c r="J81" s="103"/>
      <c r="K81" s="103"/>
      <c r="L81" s="103"/>
      <c r="M81" s="103"/>
      <c r="N81" s="103"/>
      <c r="O81" s="103"/>
      <c r="P81" s="103"/>
      <c r="Q81" s="103"/>
      <c r="R81" s="103"/>
      <c r="S81" s="103"/>
      <c r="T81" s="103"/>
      <c r="U81" s="103"/>
      <c r="V81" s="103"/>
      <c r="W81" s="103"/>
      <c r="X81" s="103"/>
      <c r="Y81" s="103"/>
      <c r="Z81" s="103"/>
    </row>
    <row r="82" spans="1:26" ht="12.75" customHeight="1" x14ac:dyDescent="0.25">
      <c r="A82" s="103"/>
      <c r="B82" s="103"/>
      <c r="C82" s="103"/>
      <c r="D82" s="103"/>
      <c r="E82" s="103"/>
      <c r="F82" s="103"/>
      <c r="G82" s="103"/>
      <c r="H82" s="103"/>
      <c r="I82" s="103"/>
      <c r="J82" s="103"/>
      <c r="K82" s="103"/>
      <c r="L82" s="103"/>
      <c r="M82" s="103"/>
      <c r="N82" s="103"/>
      <c r="O82" s="103"/>
      <c r="P82" s="103"/>
      <c r="Q82" s="103"/>
      <c r="R82" s="103"/>
      <c r="S82" s="103"/>
      <c r="T82" s="103"/>
      <c r="U82" s="103"/>
      <c r="V82" s="103"/>
      <c r="W82" s="103"/>
      <c r="X82" s="103"/>
      <c r="Y82" s="103"/>
      <c r="Z82" s="103"/>
    </row>
    <row r="83" spans="1:26" ht="12.75" customHeight="1" x14ac:dyDescent="0.25">
      <c r="A83" s="103"/>
      <c r="B83" s="103"/>
      <c r="C83" s="103"/>
      <c r="D83" s="103"/>
      <c r="E83" s="103"/>
      <c r="F83" s="103"/>
      <c r="G83" s="103"/>
      <c r="H83" s="103"/>
      <c r="I83" s="103"/>
      <c r="J83" s="103"/>
      <c r="K83" s="103"/>
      <c r="L83" s="103"/>
      <c r="M83" s="103"/>
      <c r="N83" s="103"/>
      <c r="O83" s="103"/>
      <c r="P83" s="103"/>
      <c r="Q83" s="103"/>
      <c r="R83" s="103"/>
      <c r="S83" s="103"/>
      <c r="T83" s="103"/>
      <c r="U83" s="103"/>
      <c r="V83" s="103"/>
      <c r="W83" s="103"/>
      <c r="X83" s="103"/>
      <c r="Y83" s="103"/>
      <c r="Z83" s="103"/>
    </row>
    <row r="84" spans="1:26" ht="12.75" customHeight="1" x14ac:dyDescent="0.25">
      <c r="A84" s="103"/>
      <c r="B84" s="103"/>
      <c r="C84" s="103"/>
      <c r="D84" s="103"/>
      <c r="E84" s="103"/>
      <c r="F84" s="103"/>
      <c r="G84" s="103"/>
      <c r="H84" s="103"/>
      <c r="I84" s="103"/>
      <c r="J84" s="103"/>
      <c r="K84" s="103"/>
      <c r="L84" s="103"/>
      <c r="M84" s="103"/>
      <c r="N84" s="103"/>
      <c r="O84" s="103"/>
      <c r="P84" s="103"/>
      <c r="Q84" s="103"/>
      <c r="R84" s="103"/>
      <c r="S84" s="103"/>
      <c r="T84" s="103"/>
      <c r="U84" s="103"/>
      <c r="V84" s="103"/>
      <c r="W84" s="103"/>
      <c r="X84" s="103"/>
      <c r="Y84" s="103"/>
      <c r="Z84" s="103"/>
    </row>
    <row r="85" spans="1:26" ht="12.75" customHeight="1" x14ac:dyDescent="0.25">
      <c r="A85" s="103"/>
      <c r="B85" s="103"/>
      <c r="C85" s="103"/>
      <c r="D85" s="103"/>
      <c r="E85" s="103"/>
      <c r="F85" s="103"/>
      <c r="G85" s="103"/>
      <c r="H85" s="103"/>
      <c r="I85" s="103"/>
      <c r="J85" s="103"/>
      <c r="K85" s="103"/>
      <c r="L85" s="103"/>
      <c r="M85" s="103"/>
      <c r="N85" s="103"/>
      <c r="O85" s="103"/>
      <c r="P85" s="103"/>
      <c r="Q85" s="103"/>
      <c r="R85" s="103"/>
      <c r="S85" s="103"/>
      <c r="T85" s="103"/>
      <c r="U85" s="103"/>
      <c r="V85" s="103"/>
      <c r="W85" s="103"/>
      <c r="X85" s="103"/>
      <c r="Y85" s="103"/>
      <c r="Z85" s="103"/>
    </row>
    <row r="86" spans="1:26" ht="12.75" customHeight="1" x14ac:dyDescent="0.25">
      <c r="A86" s="103"/>
      <c r="B86" s="103"/>
      <c r="C86" s="103"/>
      <c r="D86" s="103"/>
      <c r="E86" s="103"/>
      <c r="F86" s="103"/>
      <c r="G86" s="103"/>
      <c r="H86" s="103"/>
      <c r="I86" s="103"/>
      <c r="J86" s="103"/>
      <c r="K86" s="103"/>
      <c r="L86" s="103"/>
      <c r="M86" s="103"/>
      <c r="N86" s="103"/>
      <c r="O86" s="103"/>
      <c r="P86" s="103"/>
      <c r="Q86" s="103"/>
      <c r="R86" s="103"/>
      <c r="S86" s="103"/>
      <c r="T86" s="103"/>
      <c r="U86" s="103"/>
      <c r="V86" s="103"/>
      <c r="W86" s="103"/>
      <c r="X86" s="103"/>
      <c r="Y86" s="103"/>
      <c r="Z86" s="103"/>
    </row>
    <row r="87" spans="1:26" ht="12.75" customHeight="1" x14ac:dyDescent="0.25">
      <c r="A87" s="103"/>
      <c r="B87" s="103"/>
      <c r="C87" s="103"/>
      <c r="D87" s="103"/>
      <c r="E87" s="103"/>
      <c r="F87" s="103"/>
      <c r="G87" s="103"/>
      <c r="H87" s="103"/>
      <c r="I87" s="103"/>
      <c r="J87" s="103"/>
      <c r="K87" s="103"/>
      <c r="L87" s="103"/>
      <c r="M87" s="103"/>
      <c r="N87" s="103"/>
      <c r="O87" s="103"/>
      <c r="P87" s="103"/>
      <c r="Q87" s="103"/>
      <c r="R87" s="103"/>
      <c r="S87" s="103"/>
      <c r="T87" s="103"/>
      <c r="U87" s="103"/>
      <c r="V87" s="103"/>
      <c r="W87" s="103"/>
      <c r="X87" s="103"/>
      <c r="Y87" s="103"/>
      <c r="Z87" s="103"/>
    </row>
    <row r="88" spans="1:26" ht="12.75" customHeight="1" x14ac:dyDescent="0.25">
      <c r="A88" s="103"/>
      <c r="B88" s="103"/>
      <c r="C88" s="103"/>
      <c r="D88" s="103"/>
      <c r="E88" s="103"/>
      <c r="F88" s="103"/>
      <c r="G88" s="103"/>
      <c r="H88" s="103"/>
      <c r="I88" s="103"/>
      <c r="J88" s="103"/>
      <c r="K88" s="103"/>
      <c r="L88" s="103"/>
      <c r="M88" s="103"/>
      <c r="N88" s="103"/>
      <c r="O88" s="103"/>
      <c r="P88" s="103"/>
      <c r="Q88" s="103"/>
      <c r="R88" s="103"/>
      <c r="S88" s="103"/>
      <c r="T88" s="103"/>
      <c r="U88" s="103"/>
      <c r="V88" s="103"/>
      <c r="W88" s="103"/>
      <c r="X88" s="103"/>
      <c r="Y88" s="103"/>
      <c r="Z88" s="103"/>
    </row>
    <row r="89" spans="1:26" ht="12.75" customHeight="1" x14ac:dyDescent="0.25">
      <c r="A89" s="103"/>
      <c r="B89" s="103"/>
      <c r="C89" s="103"/>
      <c r="D89" s="103"/>
      <c r="E89" s="103"/>
      <c r="F89" s="103"/>
      <c r="G89" s="103"/>
      <c r="H89" s="103"/>
      <c r="I89" s="103"/>
      <c r="J89" s="103"/>
      <c r="K89" s="103"/>
      <c r="L89" s="103"/>
      <c r="M89" s="103"/>
      <c r="N89" s="103"/>
      <c r="O89" s="103"/>
      <c r="P89" s="103"/>
      <c r="Q89" s="103"/>
      <c r="R89" s="103"/>
      <c r="S89" s="103"/>
      <c r="T89" s="103"/>
      <c r="U89" s="103"/>
      <c r="V89" s="103"/>
      <c r="W89" s="103"/>
      <c r="X89" s="103"/>
      <c r="Y89" s="103"/>
      <c r="Z89" s="103"/>
    </row>
    <row r="90" spans="1:26" ht="12.75" customHeight="1" x14ac:dyDescent="0.25">
      <c r="A90" s="103"/>
      <c r="B90" s="103"/>
      <c r="C90" s="103"/>
      <c r="D90" s="103"/>
      <c r="E90" s="103"/>
      <c r="F90" s="103"/>
      <c r="G90" s="103"/>
      <c r="H90" s="103"/>
      <c r="I90" s="103"/>
      <c r="J90" s="103"/>
      <c r="K90" s="103"/>
      <c r="L90" s="103"/>
      <c r="M90" s="103"/>
      <c r="N90" s="103"/>
      <c r="O90" s="103"/>
      <c r="P90" s="103"/>
      <c r="Q90" s="103"/>
      <c r="R90" s="103"/>
      <c r="S90" s="103"/>
      <c r="T90" s="103"/>
      <c r="U90" s="103"/>
      <c r="V90" s="103"/>
      <c r="W90" s="103"/>
      <c r="X90" s="103"/>
      <c r="Y90" s="103"/>
      <c r="Z90" s="103"/>
    </row>
    <row r="91" spans="1:26" ht="12.75" customHeight="1" x14ac:dyDescent="0.25">
      <c r="A91" s="103"/>
      <c r="B91" s="103"/>
      <c r="C91" s="103"/>
      <c r="D91" s="103"/>
      <c r="E91" s="103"/>
      <c r="F91" s="103"/>
      <c r="G91" s="103"/>
      <c r="H91" s="103"/>
      <c r="I91" s="103"/>
      <c r="J91" s="103"/>
      <c r="K91" s="103"/>
      <c r="L91" s="103"/>
      <c r="M91" s="103"/>
      <c r="N91" s="103"/>
      <c r="O91" s="103"/>
      <c r="P91" s="103"/>
      <c r="Q91" s="103"/>
      <c r="R91" s="103"/>
      <c r="S91" s="103"/>
      <c r="T91" s="103"/>
      <c r="U91" s="103"/>
      <c r="V91" s="103"/>
      <c r="W91" s="103"/>
      <c r="X91" s="103"/>
      <c r="Y91" s="103"/>
      <c r="Z91" s="103"/>
    </row>
    <row r="92" spans="1:26" ht="12.75" customHeight="1" x14ac:dyDescent="0.25">
      <c r="A92" s="103"/>
      <c r="B92" s="103"/>
      <c r="C92" s="103"/>
      <c r="D92" s="103"/>
      <c r="E92" s="103"/>
      <c r="F92" s="103"/>
      <c r="G92" s="103"/>
      <c r="H92" s="103"/>
      <c r="I92" s="103"/>
      <c r="J92" s="103"/>
      <c r="K92" s="103"/>
      <c r="L92" s="103"/>
      <c r="M92" s="103"/>
      <c r="N92" s="103"/>
      <c r="O92" s="103"/>
      <c r="P92" s="103"/>
      <c r="Q92" s="103"/>
      <c r="R92" s="103"/>
      <c r="S92" s="103"/>
      <c r="T92" s="103"/>
      <c r="U92" s="103"/>
      <c r="V92" s="103"/>
      <c r="W92" s="103"/>
      <c r="X92" s="103"/>
      <c r="Y92" s="103"/>
      <c r="Z92" s="103"/>
    </row>
    <row r="93" spans="1:26" ht="12.75" customHeight="1" x14ac:dyDescent="0.25">
      <c r="A93" s="103"/>
      <c r="B93" s="103"/>
      <c r="C93" s="103"/>
      <c r="D93" s="103"/>
      <c r="E93" s="103"/>
      <c r="F93" s="103"/>
      <c r="G93" s="103"/>
      <c r="H93" s="103"/>
      <c r="I93" s="103"/>
      <c r="J93" s="103"/>
      <c r="K93" s="103"/>
      <c r="L93" s="103"/>
      <c r="M93" s="103"/>
      <c r="N93" s="103"/>
      <c r="O93" s="103"/>
      <c r="P93" s="103"/>
      <c r="Q93" s="103"/>
      <c r="R93" s="103"/>
      <c r="S93" s="103"/>
      <c r="T93" s="103"/>
      <c r="U93" s="103"/>
      <c r="V93" s="103"/>
      <c r="W93" s="103"/>
      <c r="X93" s="103"/>
      <c r="Y93" s="103"/>
      <c r="Z93" s="103"/>
    </row>
    <row r="94" spans="1:26" ht="12.75" customHeight="1" x14ac:dyDescent="0.25">
      <c r="A94" s="103"/>
      <c r="B94" s="103"/>
      <c r="C94" s="103"/>
      <c r="D94" s="103"/>
      <c r="E94" s="103"/>
      <c r="F94" s="103"/>
      <c r="G94" s="103"/>
      <c r="H94" s="103"/>
      <c r="I94" s="103"/>
      <c r="J94" s="103"/>
      <c r="K94" s="103"/>
      <c r="L94" s="103"/>
      <c r="M94" s="103"/>
      <c r="N94" s="103"/>
      <c r="O94" s="103"/>
      <c r="P94" s="103"/>
      <c r="Q94" s="103"/>
      <c r="R94" s="103"/>
      <c r="S94" s="103"/>
      <c r="T94" s="103"/>
      <c r="U94" s="103"/>
      <c r="V94" s="103"/>
      <c r="W94" s="103"/>
      <c r="X94" s="103"/>
      <c r="Y94" s="103"/>
      <c r="Z94" s="103"/>
    </row>
    <row r="95" spans="1:26" ht="12.75" customHeight="1" x14ac:dyDescent="0.25">
      <c r="A95" s="103"/>
      <c r="B95" s="103"/>
      <c r="C95" s="103"/>
      <c r="D95" s="103"/>
      <c r="E95" s="103"/>
      <c r="F95" s="103"/>
      <c r="G95" s="103"/>
      <c r="H95" s="103"/>
      <c r="I95" s="103"/>
      <c r="J95" s="103"/>
      <c r="K95" s="103"/>
      <c r="L95" s="103"/>
      <c r="M95" s="103"/>
      <c r="N95" s="103"/>
      <c r="O95" s="103"/>
      <c r="P95" s="103"/>
      <c r="Q95" s="103"/>
      <c r="R95" s="103"/>
      <c r="S95" s="103"/>
      <c r="T95" s="103"/>
      <c r="U95" s="103"/>
      <c r="V95" s="103"/>
      <c r="W95" s="103"/>
      <c r="X95" s="103"/>
      <c r="Y95" s="103"/>
      <c r="Z95" s="103"/>
    </row>
    <row r="96" spans="1:26" ht="12.75" customHeight="1" x14ac:dyDescent="0.25">
      <c r="A96" s="103"/>
      <c r="B96" s="103"/>
      <c r="C96" s="103"/>
      <c r="D96" s="103"/>
      <c r="E96" s="103"/>
      <c r="F96" s="103"/>
      <c r="G96" s="103"/>
      <c r="H96" s="103"/>
      <c r="I96" s="103"/>
      <c r="J96" s="103"/>
      <c r="K96" s="103"/>
      <c r="L96" s="103"/>
      <c r="M96" s="103"/>
      <c r="N96" s="103"/>
      <c r="O96" s="103"/>
      <c r="P96" s="103"/>
      <c r="Q96" s="103"/>
      <c r="R96" s="103"/>
      <c r="S96" s="103"/>
      <c r="T96" s="103"/>
      <c r="U96" s="103"/>
      <c r="V96" s="103"/>
      <c r="W96" s="103"/>
      <c r="X96" s="103"/>
      <c r="Y96" s="103"/>
      <c r="Z96" s="103"/>
    </row>
    <row r="97" spans="1:26" ht="12.75" customHeight="1" x14ac:dyDescent="0.25">
      <c r="A97" s="103"/>
      <c r="B97" s="103"/>
      <c r="C97" s="103"/>
      <c r="D97" s="103"/>
      <c r="E97" s="103"/>
      <c r="F97" s="103"/>
      <c r="G97" s="103"/>
      <c r="H97" s="103"/>
      <c r="I97" s="103"/>
      <c r="J97" s="103"/>
      <c r="K97" s="103"/>
      <c r="L97" s="103"/>
      <c r="M97" s="103"/>
      <c r="N97" s="103"/>
      <c r="O97" s="103"/>
      <c r="P97" s="103"/>
      <c r="Q97" s="103"/>
      <c r="R97" s="103"/>
      <c r="S97" s="103"/>
      <c r="T97" s="103"/>
      <c r="U97" s="103"/>
      <c r="V97" s="103"/>
      <c r="W97" s="103"/>
      <c r="X97" s="103"/>
      <c r="Y97" s="103"/>
      <c r="Z97" s="103"/>
    </row>
    <row r="98" spans="1:26" ht="12.75" customHeight="1" x14ac:dyDescent="0.25">
      <c r="A98" s="103"/>
      <c r="B98" s="103"/>
      <c r="C98" s="103"/>
      <c r="D98" s="103"/>
      <c r="E98" s="103"/>
      <c r="F98" s="103"/>
      <c r="G98" s="103"/>
      <c r="H98" s="103"/>
      <c r="I98" s="103"/>
      <c r="J98" s="103"/>
      <c r="K98" s="103"/>
      <c r="L98" s="103"/>
      <c r="M98" s="103"/>
      <c r="N98" s="103"/>
      <c r="O98" s="103"/>
      <c r="P98" s="103"/>
      <c r="Q98" s="103"/>
      <c r="R98" s="103"/>
      <c r="S98" s="103"/>
      <c r="T98" s="103"/>
      <c r="U98" s="103"/>
      <c r="V98" s="103"/>
      <c r="W98" s="103"/>
      <c r="X98" s="103"/>
      <c r="Y98" s="103"/>
      <c r="Z98" s="103"/>
    </row>
    <row r="99" spans="1:26" ht="12.75" customHeight="1" x14ac:dyDescent="0.25">
      <c r="A99" s="103"/>
      <c r="B99" s="103"/>
      <c r="C99" s="103"/>
      <c r="D99" s="103"/>
      <c r="E99" s="103"/>
      <c r="F99" s="103"/>
      <c r="G99" s="103"/>
      <c r="H99" s="103"/>
      <c r="I99" s="103"/>
      <c r="J99" s="103"/>
      <c r="K99" s="103"/>
      <c r="L99" s="103"/>
      <c r="M99" s="103"/>
      <c r="N99" s="103"/>
      <c r="O99" s="103"/>
      <c r="P99" s="103"/>
      <c r="Q99" s="103"/>
      <c r="R99" s="103"/>
      <c r="S99" s="103"/>
      <c r="T99" s="103"/>
      <c r="U99" s="103"/>
      <c r="V99" s="103"/>
      <c r="W99" s="103"/>
      <c r="X99" s="103"/>
      <c r="Y99" s="103"/>
      <c r="Z99" s="103"/>
    </row>
    <row r="100" spans="1:26" ht="12.75" customHeight="1" x14ac:dyDescent="0.25">
      <c r="A100" s="103"/>
      <c r="B100" s="103"/>
      <c r="C100" s="103"/>
      <c r="D100" s="103"/>
      <c r="E100" s="103"/>
      <c r="F100" s="103"/>
      <c r="G100" s="103"/>
      <c r="H100" s="103"/>
      <c r="I100" s="103"/>
      <c r="J100" s="103"/>
      <c r="K100" s="103"/>
      <c r="L100" s="103"/>
      <c r="M100" s="103"/>
      <c r="N100" s="103"/>
      <c r="O100" s="103"/>
      <c r="P100" s="103"/>
      <c r="Q100" s="103"/>
      <c r="R100" s="103"/>
      <c r="S100" s="103"/>
      <c r="T100" s="103"/>
      <c r="U100" s="103"/>
      <c r="V100" s="103"/>
      <c r="W100" s="103"/>
      <c r="X100" s="103"/>
      <c r="Y100" s="103"/>
      <c r="Z100" s="103"/>
    </row>
    <row r="101" spans="1:26" ht="12.75" customHeight="1" x14ac:dyDescent="0.25">
      <c r="A101" s="103"/>
      <c r="B101" s="103"/>
      <c r="C101" s="103"/>
      <c r="D101" s="103"/>
      <c r="E101" s="103"/>
      <c r="F101" s="103"/>
      <c r="G101" s="103"/>
      <c r="H101" s="103"/>
      <c r="I101" s="103"/>
      <c r="J101" s="103"/>
      <c r="K101" s="103"/>
      <c r="L101" s="103"/>
      <c r="M101" s="103"/>
      <c r="N101" s="103"/>
      <c r="O101" s="103"/>
      <c r="P101" s="103"/>
      <c r="Q101" s="103"/>
      <c r="R101" s="103"/>
      <c r="S101" s="103"/>
      <c r="T101" s="103"/>
      <c r="U101" s="103"/>
      <c r="V101" s="103"/>
      <c r="W101" s="103"/>
      <c r="X101" s="103"/>
      <c r="Y101" s="103"/>
      <c r="Z101" s="103"/>
    </row>
    <row r="102" spans="1:26" ht="12.75" customHeight="1" x14ac:dyDescent="0.25">
      <c r="A102" s="103"/>
      <c r="B102" s="103"/>
      <c r="C102" s="103"/>
      <c r="D102" s="103"/>
      <c r="E102" s="103"/>
      <c r="F102" s="103"/>
      <c r="G102" s="103"/>
      <c r="H102" s="103"/>
      <c r="I102" s="103"/>
      <c r="J102" s="103"/>
      <c r="K102" s="103"/>
      <c r="L102" s="103"/>
      <c r="M102" s="103"/>
      <c r="N102" s="103"/>
      <c r="O102" s="103"/>
      <c r="P102" s="103"/>
      <c r="Q102" s="103"/>
      <c r="R102" s="103"/>
      <c r="S102" s="103"/>
      <c r="T102" s="103"/>
      <c r="U102" s="103"/>
      <c r="V102" s="103"/>
      <c r="W102" s="103"/>
      <c r="X102" s="103"/>
      <c r="Y102" s="103"/>
      <c r="Z102" s="103"/>
    </row>
    <row r="103" spans="1:26" ht="12.75" customHeight="1" x14ac:dyDescent="0.25">
      <c r="A103" s="103"/>
      <c r="B103" s="103"/>
      <c r="C103" s="103"/>
      <c r="D103" s="103"/>
      <c r="E103" s="103"/>
      <c r="F103" s="103"/>
      <c r="G103" s="103"/>
      <c r="H103" s="103"/>
      <c r="I103" s="103"/>
      <c r="J103" s="103"/>
      <c r="K103" s="103"/>
      <c r="L103" s="103"/>
      <c r="M103" s="103"/>
      <c r="N103" s="103"/>
      <c r="O103" s="103"/>
      <c r="P103" s="103"/>
      <c r="Q103" s="103"/>
      <c r="R103" s="103"/>
      <c r="S103" s="103"/>
      <c r="T103" s="103"/>
      <c r="U103" s="103"/>
      <c r="V103" s="103"/>
      <c r="W103" s="103"/>
      <c r="X103" s="103"/>
      <c r="Y103" s="103"/>
      <c r="Z103" s="103"/>
    </row>
    <row r="104" spans="1:26" ht="12.75" customHeight="1" x14ac:dyDescent="0.25">
      <c r="A104" s="103"/>
      <c r="B104" s="103"/>
      <c r="C104" s="103"/>
      <c r="D104" s="103"/>
      <c r="E104" s="103"/>
      <c r="F104" s="103"/>
      <c r="G104" s="103"/>
      <c r="H104" s="103"/>
      <c r="I104" s="103"/>
      <c r="J104" s="103"/>
      <c r="K104" s="103"/>
      <c r="L104" s="103"/>
      <c r="M104" s="103"/>
      <c r="N104" s="103"/>
      <c r="O104" s="103"/>
      <c r="P104" s="103"/>
      <c r="Q104" s="103"/>
      <c r="R104" s="103"/>
      <c r="S104" s="103"/>
      <c r="T104" s="103"/>
      <c r="U104" s="103"/>
      <c r="V104" s="103"/>
      <c r="W104" s="103"/>
      <c r="X104" s="103"/>
      <c r="Y104" s="103"/>
      <c r="Z104" s="103"/>
    </row>
    <row r="105" spans="1:26" ht="12.75" customHeight="1" x14ac:dyDescent="0.25">
      <c r="A105" s="103"/>
      <c r="B105" s="103"/>
      <c r="C105" s="103"/>
      <c r="D105" s="103"/>
      <c r="E105" s="103"/>
      <c r="F105" s="103"/>
      <c r="G105" s="103"/>
      <c r="H105" s="103"/>
      <c r="I105" s="103"/>
      <c r="J105" s="103"/>
      <c r="K105" s="103"/>
      <c r="L105" s="103"/>
      <c r="M105" s="103"/>
      <c r="N105" s="103"/>
      <c r="O105" s="103"/>
      <c r="P105" s="103"/>
      <c r="Q105" s="103"/>
      <c r="R105" s="103"/>
      <c r="S105" s="103"/>
      <c r="T105" s="103"/>
      <c r="U105" s="103"/>
      <c r="V105" s="103"/>
      <c r="W105" s="103"/>
      <c r="X105" s="103"/>
      <c r="Y105" s="103"/>
      <c r="Z105" s="103"/>
    </row>
    <row r="106" spans="1:26" ht="12.75" customHeight="1" x14ac:dyDescent="0.25">
      <c r="A106" s="103"/>
      <c r="B106" s="103"/>
      <c r="C106" s="103"/>
      <c r="D106" s="103"/>
      <c r="E106" s="103"/>
      <c r="F106" s="103"/>
      <c r="G106" s="103"/>
      <c r="H106" s="103"/>
      <c r="I106" s="103"/>
      <c r="J106" s="103"/>
      <c r="K106" s="103"/>
      <c r="L106" s="103"/>
      <c r="M106" s="103"/>
      <c r="N106" s="103"/>
      <c r="O106" s="103"/>
      <c r="P106" s="103"/>
      <c r="Q106" s="103"/>
      <c r="R106" s="103"/>
      <c r="S106" s="103"/>
      <c r="T106" s="103"/>
      <c r="U106" s="103"/>
      <c r="V106" s="103"/>
      <c r="W106" s="103"/>
      <c r="X106" s="103"/>
      <c r="Y106" s="103"/>
      <c r="Z106" s="103"/>
    </row>
    <row r="107" spans="1:26" ht="12.75" customHeight="1" x14ac:dyDescent="0.25">
      <c r="A107" s="103"/>
      <c r="B107" s="103"/>
      <c r="C107" s="103"/>
      <c r="D107" s="103"/>
      <c r="E107" s="103"/>
      <c r="F107" s="103"/>
      <c r="G107" s="103"/>
      <c r="H107" s="103"/>
      <c r="I107" s="103"/>
      <c r="J107" s="103"/>
      <c r="K107" s="103"/>
      <c r="L107" s="103"/>
      <c r="M107" s="103"/>
      <c r="N107" s="103"/>
      <c r="O107" s="103"/>
      <c r="P107" s="103"/>
      <c r="Q107" s="103"/>
      <c r="R107" s="103"/>
      <c r="S107" s="103"/>
      <c r="T107" s="103"/>
      <c r="U107" s="103"/>
      <c r="V107" s="103"/>
      <c r="W107" s="103"/>
      <c r="X107" s="103"/>
      <c r="Y107" s="103"/>
      <c r="Z107" s="103"/>
    </row>
    <row r="108" spans="1:26" ht="12.75" customHeight="1" x14ac:dyDescent="0.25">
      <c r="A108" s="103"/>
      <c r="B108" s="103"/>
      <c r="C108" s="103"/>
      <c r="D108" s="103"/>
      <c r="E108" s="103"/>
      <c r="F108" s="103"/>
      <c r="G108" s="103"/>
      <c r="H108" s="103"/>
      <c r="I108" s="103"/>
      <c r="J108" s="103"/>
      <c r="K108" s="103"/>
      <c r="L108" s="103"/>
      <c r="M108" s="103"/>
      <c r="N108" s="103"/>
      <c r="O108" s="103"/>
      <c r="P108" s="103"/>
      <c r="Q108" s="103"/>
      <c r="R108" s="103"/>
      <c r="S108" s="103"/>
      <c r="T108" s="103"/>
      <c r="U108" s="103"/>
      <c r="V108" s="103"/>
      <c r="W108" s="103"/>
      <c r="X108" s="103"/>
      <c r="Y108" s="103"/>
      <c r="Z108" s="103"/>
    </row>
    <row r="109" spans="1:26" ht="12.75" customHeight="1" x14ac:dyDescent="0.25">
      <c r="A109" s="103"/>
      <c r="B109" s="103"/>
      <c r="C109" s="103"/>
      <c r="D109" s="103"/>
      <c r="E109" s="103"/>
      <c r="F109" s="103"/>
      <c r="G109" s="103"/>
      <c r="H109" s="103"/>
      <c r="I109" s="103"/>
      <c r="J109" s="103"/>
      <c r="K109" s="103"/>
      <c r="L109" s="103"/>
      <c r="M109" s="103"/>
      <c r="N109" s="103"/>
      <c r="O109" s="103"/>
      <c r="P109" s="103"/>
      <c r="Q109" s="103"/>
      <c r="R109" s="103"/>
      <c r="S109" s="103"/>
      <c r="T109" s="103"/>
      <c r="U109" s="103"/>
      <c r="V109" s="103"/>
      <c r="W109" s="103"/>
      <c r="X109" s="103"/>
      <c r="Y109" s="103"/>
      <c r="Z109" s="103"/>
    </row>
    <row r="110" spans="1:26" ht="12.75" customHeight="1" x14ac:dyDescent="0.25">
      <c r="A110" s="103"/>
      <c r="B110" s="103"/>
      <c r="C110" s="103"/>
      <c r="D110" s="103"/>
      <c r="E110" s="103"/>
      <c r="F110" s="103"/>
      <c r="G110" s="103"/>
      <c r="H110" s="103"/>
      <c r="I110" s="103"/>
      <c r="J110" s="103"/>
      <c r="K110" s="103"/>
      <c r="L110" s="103"/>
      <c r="M110" s="103"/>
      <c r="N110" s="103"/>
      <c r="O110" s="103"/>
      <c r="P110" s="103"/>
      <c r="Q110" s="103"/>
      <c r="R110" s="103"/>
      <c r="S110" s="103"/>
      <c r="T110" s="103"/>
      <c r="U110" s="103"/>
      <c r="V110" s="103"/>
      <c r="W110" s="103"/>
      <c r="X110" s="103"/>
      <c r="Y110" s="103"/>
      <c r="Z110" s="103"/>
    </row>
    <row r="111" spans="1:26" ht="12.75" customHeight="1" x14ac:dyDescent="0.25">
      <c r="A111" s="103"/>
      <c r="B111" s="103"/>
      <c r="C111" s="103"/>
      <c r="D111" s="103"/>
      <c r="E111" s="103"/>
      <c r="F111" s="103"/>
      <c r="G111" s="103"/>
      <c r="H111" s="103"/>
      <c r="I111" s="103"/>
      <c r="J111" s="103"/>
      <c r="K111" s="103"/>
      <c r="L111" s="103"/>
      <c r="M111" s="103"/>
      <c r="N111" s="103"/>
      <c r="O111" s="103"/>
      <c r="P111" s="103"/>
      <c r="Q111" s="103"/>
      <c r="R111" s="103"/>
      <c r="S111" s="103"/>
      <c r="T111" s="103"/>
      <c r="U111" s="103"/>
      <c r="V111" s="103"/>
      <c r="W111" s="103"/>
      <c r="X111" s="103"/>
      <c r="Y111" s="103"/>
      <c r="Z111" s="103"/>
    </row>
    <row r="112" spans="1:26" ht="12.75" customHeight="1" x14ac:dyDescent="0.25">
      <c r="A112" s="103"/>
      <c r="B112" s="103"/>
      <c r="C112" s="103"/>
      <c r="D112" s="103"/>
      <c r="E112" s="103"/>
      <c r="F112" s="103"/>
      <c r="G112" s="103"/>
      <c r="H112" s="103"/>
      <c r="I112" s="103"/>
      <c r="J112" s="103"/>
      <c r="K112" s="103"/>
      <c r="L112" s="103"/>
      <c r="M112" s="103"/>
      <c r="N112" s="103"/>
      <c r="O112" s="103"/>
      <c r="P112" s="103"/>
      <c r="Q112" s="103"/>
      <c r="R112" s="103"/>
      <c r="S112" s="103"/>
      <c r="T112" s="103"/>
      <c r="U112" s="103"/>
      <c r="V112" s="103"/>
      <c r="W112" s="103"/>
      <c r="X112" s="103"/>
      <c r="Y112" s="103"/>
      <c r="Z112" s="103"/>
    </row>
    <row r="113" spans="1:26" ht="12.75" customHeight="1" x14ac:dyDescent="0.25">
      <c r="A113" s="103"/>
      <c r="B113" s="103"/>
      <c r="C113" s="103"/>
      <c r="D113" s="103"/>
      <c r="E113" s="103"/>
      <c r="F113" s="103"/>
      <c r="G113" s="103"/>
      <c r="H113" s="103"/>
      <c r="I113" s="103"/>
      <c r="J113" s="103"/>
      <c r="K113" s="103"/>
      <c r="L113" s="103"/>
      <c r="M113" s="103"/>
      <c r="N113" s="103"/>
      <c r="O113" s="103"/>
      <c r="P113" s="103"/>
      <c r="Q113" s="103"/>
      <c r="R113" s="103"/>
      <c r="S113" s="103"/>
      <c r="T113" s="103"/>
      <c r="U113" s="103"/>
      <c r="V113" s="103"/>
      <c r="W113" s="103"/>
      <c r="X113" s="103"/>
      <c r="Y113" s="103"/>
      <c r="Z113" s="103"/>
    </row>
    <row r="114" spans="1:26" ht="12.75" customHeight="1" x14ac:dyDescent="0.25">
      <c r="A114" s="103"/>
      <c r="B114" s="103"/>
      <c r="C114" s="103"/>
      <c r="D114" s="103"/>
      <c r="E114" s="103"/>
      <c r="F114" s="103"/>
      <c r="G114" s="103"/>
      <c r="H114" s="103"/>
      <c r="I114" s="103"/>
      <c r="J114" s="103"/>
      <c r="K114" s="103"/>
      <c r="L114" s="103"/>
      <c r="M114" s="103"/>
      <c r="N114" s="103"/>
      <c r="O114" s="103"/>
      <c r="P114" s="103"/>
      <c r="Q114" s="103"/>
      <c r="R114" s="103"/>
      <c r="S114" s="103"/>
      <c r="T114" s="103"/>
      <c r="U114" s="103"/>
      <c r="V114" s="103"/>
      <c r="W114" s="103"/>
      <c r="X114" s="103"/>
      <c r="Y114" s="103"/>
      <c r="Z114" s="103"/>
    </row>
    <row r="115" spans="1:26" ht="12.75" customHeight="1" x14ac:dyDescent="0.25">
      <c r="A115" s="103"/>
      <c r="B115" s="103"/>
      <c r="C115" s="103"/>
      <c r="D115" s="103"/>
      <c r="E115" s="103"/>
      <c r="F115" s="103"/>
      <c r="G115" s="103"/>
      <c r="H115" s="103"/>
      <c r="I115" s="103"/>
      <c r="J115" s="103"/>
      <c r="K115" s="103"/>
      <c r="L115" s="103"/>
      <c r="M115" s="103"/>
      <c r="N115" s="103"/>
      <c r="O115" s="103"/>
      <c r="P115" s="103"/>
      <c r="Q115" s="103"/>
      <c r="R115" s="103"/>
      <c r="S115" s="103"/>
      <c r="T115" s="103"/>
      <c r="U115" s="103"/>
      <c r="V115" s="103"/>
      <c r="W115" s="103"/>
      <c r="X115" s="103"/>
      <c r="Y115" s="103"/>
      <c r="Z115" s="103"/>
    </row>
    <row r="116" spans="1:26" ht="12.75" customHeight="1" x14ac:dyDescent="0.25">
      <c r="A116" s="103"/>
      <c r="B116" s="103"/>
      <c r="C116" s="103"/>
      <c r="D116" s="103"/>
      <c r="E116" s="103"/>
      <c r="F116" s="103"/>
      <c r="G116" s="103"/>
      <c r="H116" s="103"/>
      <c r="I116" s="103"/>
      <c r="J116" s="103"/>
      <c r="K116" s="103"/>
      <c r="L116" s="103"/>
      <c r="M116" s="103"/>
      <c r="N116" s="103"/>
      <c r="O116" s="103"/>
      <c r="P116" s="103"/>
      <c r="Q116" s="103"/>
      <c r="R116" s="103"/>
      <c r="S116" s="103"/>
      <c r="T116" s="103"/>
      <c r="U116" s="103"/>
      <c r="V116" s="103"/>
      <c r="W116" s="103"/>
      <c r="X116" s="103"/>
      <c r="Y116" s="103"/>
      <c r="Z116" s="103"/>
    </row>
    <row r="117" spans="1:26" ht="12.75" customHeight="1" x14ac:dyDescent="0.25">
      <c r="A117" s="103"/>
      <c r="B117" s="103"/>
      <c r="C117" s="103"/>
      <c r="D117" s="103"/>
      <c r="E117" s="103"/>
      <c r="F117" s="103"/>
      <c r="G117" s="103"/>
      <c r="H117" s="103"/>
      <c r="I117" s="103"/>
      <c r="J117" s="103"/>
      <c r="K117" s="103"/>
      <c r="L117" s="103"/>
      <c r="M117" s="103"/>
      <c r="N117" s="103"/>
      <c r="O117" s="103"/>
      <c r="P117" s="103"/>
      <c r="Q117" s="103"/>
      <c r="R117" s="103"/>
      <c r="S117" s="103"/>
      <c r="T117" s="103"/>
      <c r="U117" s="103"/>
      <c r="V117" s="103"/>
      <c r="W117" s="103"/>
      <c r="X117" s="103"/>
      <c r="Y117" s="103"/>
      <c r="Z117" s="103"/>
    </row>
    <row r="118" spans="1:26" ht="12.75" customHeight="1" x14ac:dyDescent="0.25">
      <c r="A118" s="103"/>
      <c r="B118" s="103"/>
      <c r="C118" s="103"/>
      <c r="D118" s="103"/>
      <c r="E118" s="103"/>
      <c r="F118" s="103"/>
      <c r="G118" s="103"/>
      <c r="H118" s="103"/>
      <c r="I118" s="103"/>
      <c r="J118" s="103"/>
      <c r="K118" s="103"/>
      <c r="L118" s="103"/>
      <c r="M118" s="103"/>
      <c r="N118" s="103"/>
      <c r="O118" s="103"/>
      <c r="P118" s="103"/>
      <c r="Q118" s="103"/>
      <c r="R118" s="103"/>
      <c r="S118" s="103"/>
      <c r="T118" s="103"/>
      <c r="U118" s="103"/>
      <c r="V118" s="103"/>
      <c r="W118" s="103"/>
      <c r="X118" s="103"/>
      <c r="Y118" s="103"/>
      <c r="Z118" s="103"/>
    </row>
    <row r="119" spans="1:26" ht="12.75" customHeight="1" x14ac:dyDescent="0.25">
      <c r="A119" s="103"/>
      <c r="B119" s="103"/>
      <c r="C119" s="103"/>
      <c r="D119" s="103"/>
      <c r="E119" s="103"/>
      <c r="F119" s="103"/>
      <c r="G119" s="103"/>
      <c r="H119" s="103"/>
      <c r="I119" s="103"/>
      <c r="J119" s="103"/>
      <c r="K119" s="103"/>
      <c r="L119" s="103"/>
      <c r="M119" s="103"/>
      <c r="N119" s="103"/>
      <c r="O119" s="103"/>
      <c r="P119" s="103"/>
      <c r="Q119" s="103"/>
      <c r="R119" s="103"/>
      <c r="S119" s="103"/>
      <c r="T119" s="103"/>
      <c r="U119" s="103"/>
      <c r="V119" s="103"/>
      <c r="W119" s="103"/>
      <c r="X119" s="103"/>
      <c r="Y119" s="103"/>
      <c r="Z119" s="103"/>
    </row>
    <row r="120" spans="1:26" ht="12.75" customHeight="1" x14ac:dyDescent="0.25">
      <c r="A120" s="103"/>
      <c r="B120" s="103"/>
      <c r="C120" s="103"/>
      <c r="D120" s="103"/>
      <c r="E120" s="103"/>
      <c r="F120" s="103"/>
      <c r="G120" s="103"/>
      <c r="H120" s="103"/>
      <c r="I120" s="103"/>
      <c r="J120" s="103"/>
      <c r="K120" s="103"/>
      <c r="L120" s="103"/>
      <c r="M120" s="103"/>
      <c r="N120" s="103"/>
      <c r="O120" s="103"/>
      <c r="P120" s="103"/>
      <c r="Q120" s="103"/>
      <c r="R120" s="103"/>
      <c r="S120" s="103"/>
      <c r="T120" s="103"/>
      <c r="U120" s="103"/>
      <c r="V120" s="103"/>
      <c r="W120" s="103"/>
      <c r="X120" s="103"/>
      <c r="Y120" s="103"/>
      <c r="Z120" s="103"/>
    </row>
    <row r="121" spans="1:26" ht="12.75" customHeight="1" x14ac:dyDescent="0.25">
      <c r="A121" s="103"/>
      <c r="B121" s="103"/>
      <c r="C121" s="103"/>
      <c r="D121" s="103"/>
      <c r="E121" s="103"/>
      <c r="F121" s="103"/>
      <c r="G121" s="103"/>
      <c r="H121" s="103"/>
      <c r="I121" s="103"/>
      <c r="J121" s="103"/>
      <c r="K121" s="103"/>
      <c r="L121" s="103"/>
      <c r="M121" s="103"/>
      <c r="N121" s="103"/>
      <c r="O121" s="103"/>
      <c r="P121" s="103"/>
      <c r="Q121" s="103"/>
      <c r="R121" s="103"/>
      <c r="S121" s="103"/>
      <c r="T121" s="103"/>
      <c r="U121" s="103"/>
      <c r="V121" s="103"/>
      <c r="W121" s="103"/>
      <c r="X121" s="103"/>
      <c r="Y121" s="103"/>
      <c r="Z121" s="103"/>
    </row>
    <row r="122" spans="1:26" ht="12.75" customHeight="1" x14ac:dyDescent="0.25">
      <c r="A122" s="103"/>
      <c r="B122" s="103"/>
      <c r="C122" s="103"/>
      <c r="D122" s="103"/>
      <c r="E122" s="103"/>
      <c r="F122" s="103"/>
      <c r="G122" s="103"/>
      <c r="H122" s="103"/>
      <c r="I122" s="103"/>
      <c r="J122" s="103"/>
      <c r="K122" s="103"/>
      <c r="L122" s="103"/>
      <c r="M122" s="103"/>
      <c r="N122" s="103"/>
      <c r="O122" s="103"/>
      <c r="P122" s="103"/>
      <c r="Q122" s="103"/>
      <c r="R122" s="103"/>
      <c r="S122" s="103"/>
      <c r="T122" s="103"/>
      <c r="U122" s="103"/>
      <c r="V122" s="103"/>
      <c r="W122" s="103"/>
      <c r="X122" s="103"/>
      <c r="Y122" s="103"/>
      <c r="Z122" s="103"/>
    </row>
    <row r="123" spans="1:26" ht="12.75" customHeight="1" x14ac:dyDescent="0.25">
      <c r="A123" s="103"/>
      <c r="B123" s="103"/>
      <c r="C123" s="103"/>
      <c r="D123" s="103"/>
      <c r="E123" s="103"/>
      <c r="F123" s="103"/>
      <c r="G123" s="103"/>
      <c r="H123" s="103"/>
      <c r="I123" s="103"/>
      <c r="J123" s="103"/>
      <c r="K123" s="103"/>
      <c r="L123" s="103"/>
      <c r="M123" s="103"/>
      <c r="N123" s="103"/>
      <c r="O123" s="103"/>
      <c r="P123" s="103"/>
      <c r="Q123" s="103"/>
      <c r="R123" s="103"/>
      <c r="S123" s="103"/>
      <c r="T123" s="103"/>
      <c r="U123" s="103"/>
      <c r="V123" s="103"/>
      <c r="W123" s="103"/>
      <c r="X123" s="103"/>
      <c r="Y123" s="103"/>
      <c r="Z123" s="103"/>
    </row>
    <row r="124" spans="1:26" ht="12.75" customHeight="1" x14ac:dyDescent="0.25">
      <c r="A124" s="103"/>
      <c r="B124" s="103"/>
      <c r="C124" s="103"/>
      <c r="D124" s="103"/>
      <c r="E124" s="103"/>
      <c r="F124" s="103"/>
      <c r="G124" s="103"/>
      <c r="H124" s="103"/>
      <c r="I124" s="103"/>
      <c r="J124" s="103"/>
      <c r="K124" s="103"/>
      <c r="L124" s="103"/>
      <c r="M124" s="103"/>
      <c r="N124" s="103"/>
      <c r="O124" s="103"/>
      <c r="P124" s="103"/>
      <c r="Q124" s="103"/>
      <c r="R124" s="103"/>
      <c r="S124" s="103"/>
      <c r="T124" s="103"/>
      <c r="U124" s="103"/>
      <c r="V124" s="103"/>
      <c r="W124" s="103"/>
      <c r="X124" s="103"/>
      <c r="Y124" s="103"/>
      <c r="Z124" s="103"/>
    </row>
    <row r="125" spans="1:26" ht="12.75" customHeight="1" x14ac:dyDescent="0.25">
      <c r="A125" s="103"/>
      <c r="B125" s="103"/>
      <c r="C125" s="103"/>
      <c r="D125" s="103"/>
      <c r="E125" s="103"/>
      <c r="F125" s="103"/>
      <c r="G125" s="103"/>
      <c r="H125" s="103"/>
      <c r="I125" s="103"/>
      <c r="J125" s="103"/>
      <c r="K125" s="103"/>
      <c r="L125" s="103"/>
      <c r="M125" s="103"/>
      <c r="N125" s="103"/>
      <c r="O125" s="103"/>
      <c r="P125" s="103"/>
      <c r="Q125" s="103"/>
      <c r="R125" s="103"/>
      <c r="S125" s="103"/>
      <c r="T125" s="103"/>
      <c r="U125" s="103"/>
      <c r="V125" s="103"/>
      <c r="W125" s="103"/>
      <c r="X125" s="103"/>
      <c r="Y125" s="103"/>
      <c r="Z125" s="103"/>
    </row>
    <row r="126" spans="1:26" ht="12.75" customHeight="1" x14ac:dyDescent="0.25">
      <c r="A126" s="103"/>
      <c r="B126" s="103"/>
      <c r="C126" s="103"/>
      <c r="D126" s="103"/>
      <c r="E126" s="103"/>
      <c r="F126" s="103"/>
      <c r="G126" s="103"/>
      <c r="H126" s="103"/>
      <c r="I126" s="103"/>
      <c r="J126" s="103"/>
      <c r="K126" s="103"/>
      <c r="L126" s="103"/>
      <c r="M126" s="103"/>
      <c r="N126" s="103"/>
      <c r="O126" s="103"/>
      <c r="P126" s="103"/>
      <c r="Q126" s="103"/>
      <c r="R126" s="103"/>
      <c r="S126" s="103"/>
      <c r="T126" s="103"/>
      <c r="U126" s="103"/>
      <c r="V126" s="103"/>
      <c r="W126" s="103"/>
      <c r="X126" s="103"/>
      <c r="Y126" s="103"/>
      <c r="Z126" s="103"/>
    </row>
    <row r="127" spans="1:26" ht="12.75" customHeight="1" x14ac:dyDescent="0.25">
      <c r="A127" s="103"/>
      <c r="B127" s="103"/>
      <c r="C127" s="103"/>
      <c r="D127" s="103"/>
      <c r="E127" s="103"/>
      <c r="F127" s="103"/>
      <c r="G127" s="103"/>
      <c r="H127" s="103"/>
      <c r="I127" s="103"/>
      <c r="J127" s="103"/>
      <c r="K127" s="103"/>
      <c r="L127" s="103"/>
      <c r="M127" s="103"/>
      <c r="N127" s="103"/>
      <c r="O127" s="103"/>
      <c r="P127" s="103"/>
      <c r="Q127" s="103"/>
      <c r="R127" s="103"/>
      <c r="S127" s="103"/>
      <c r="T127" s="103"/>
      <c r="U127" s="103"/>
      <c r="V127" s="103"/>
      <c r="W127" s="103"/>
      <c r="X127" s="103"/>
      <c r="Y127" s="103"/>
      <c r="Z127" s="103"/>
    </row>
    <row r="128" spans="1:26" ht="12.75" customHeight="1" x14ac:dyDescent="0.25">
      <c r="A128" s="103"/>
      <c r="B128" s="103"/>
      <c r="C128" s="103"/>
      <c r="D128" s="103"/>
      <c r="E128" s="103"/>
      <c r="F128" s="103"/>
      <c r="G128" s="103"/>
      <c r="H128" s="103"/>
      <c r="I128" s="103"/>
      <c r="J128" s="103"/>
      <c r="K128" s="103"/>
      <c r="L128" s="103"/>
      <c r="M128" s="103"/>
      <c r="N128" s="103"/>
      <c r="O128" s="103"/>
      <c r="P128" s="103"/>
      <c r="Q128" s="103"/>
      <c r="R128" s="103"/>
      <c r="S128" s="103"/>
      <c r="T128" s="103"/>
      <c r="U128" s="103"/>
      <c r="V128" s="103"/>
      <c r="W128" s="103"/>
      <c r="X128" s="103"/>
      <c r="Y128" s="103"/>
      <c r="Z128" s="103"/>
    </row>
    <row r="129" spans="1:26" ht="12.75" customHeight="1" x14ac:dyDescent="0.25">
      <c r="A129" s="103"/>
      <c r="B129" s="103"/>
      <c r="C129" s="103"/>
      <c r="D129" s="103"/>
      <c r="E129" s="103"/>
      <c r="F129" s="103"/>
      <c r="G129" s="103"/>
      <c r="H129" s="103"/>
      <c r="I129" s="103"/>
      <c r="J129" s="103"/>
      <c r="K129" s="103"/>
      <c r="L129" s="103"/>
      <c r="M129" s="103"/>
      <c r="N129" s="103"/>
      <c r="O129" s="103"/>
      <c r="P129" s="103"/>
      <c r="Q129" s="103"/>
      <c r="R129" s="103"/>
      <c r="S129" s="103"/>
      <c r="T129" s="103"/>
      <c r="U129" s="103"/>
      <c r="V129" s="103"/>
      <c r="W129" s="103"/>
      <c r="X129" s="103"/>
      <c r="Y129" s="103"/>
      <c r="Z129" s="103"/>
    </row>
    <row r="130" spans="1:26" ht="12.75" customHeight="1" x14ac:dyDescent="0.25">
      <c r="A130" s="103"/>
      <c r="B130" s="103"/>
      <c r="C130" s="103"/>
      <c r="D130" s="103"/>
      <c r="E130" s="103"/>
      <c r="F130" s="103"/>
      <c r="G130" s="103"/>
      <c r="H130" s="103"/>
      <c r="I130" s="103"/>
      <c r="J130" s="103"/>
      <c r="K130" s="103"/>
      <c r="L130" s="103"/>
      <c r="M130" s="103"/>
      <c r="N130" s="103"/>
      <c r="O130" s="103"/>
      <c r="P130" s="103"/>
      <c r="Q130" s="103"/>
      <c r="R130" s="103"/>
      <c r="S130" s="103"/>
      <c r="T130" s="103"/>
      <c r="U130" s="103"/>
      <c r="V130" s="103"/>
      <c r="W130" s="103"/>
      <c r="X130" s="103"/>
      <c r="Y130" s="103"/>
      <c r="Z130" s="103"/>
    </row>
    <row r="131" spans="1:26" ht="12.75" customHeight="1" x14ac:dyDescent="0.25">
      <c r="A131" s="103"/>
      <c r="B131" s="103"/>
      <c r="C131" s="103"/>
      <c r="D131" s="103"/>
      <c r="E131" s="103"/>
      <c r="F131" s="103"/>
      <c r="G131" s="103"/>
      <c r="H131" s="103"/>
      <c r="I131" s="103"/>
      <c r="J131" s="103"/>
      <c r="K131" s="103"/>
      <c r="L131" s="103"/>
      <c r="M131" s="103"/>
      <c r="N131" s="103"/>
      <c r="O131" s="103"/>
      <c r="P131" s="103"/>
      <c r="Q131" s="103"/>
      <c r="R131" s="103"/>
      <c r="S131" s="103"/>
      <c r="T131" s="103"/>
      <c r="U131" s="103"/>
      <c r="V131" s="103"/>
      <c r="W131" s="103"/>
      <c r="X131" s="103"/>
      <c r="Y131" s="103"/>
      <c r="Z131" s="103"/>
    </row>
    <row r="132" spans="1:26" ht="12.75" customHeight="1" x14ac:dyDescent="0.25">
      <c r="A132" s="103"/>
      <c r="B132" s="103"/>
      <c r="C132" s="103"/>
      <c r="D132" s="103"/>
      <c r="E132" s="103"/>
      <c r="F132" s="103"/>
      <c r="G132" s="103"/>
      <c r="H132" s="103"/>
      <c r="I132" s="103"/>
      <c r="J132" s="103"/>
      <c r="K132" s="103"/>
      <c r="L132" s="103"/>
      <c r="M132" s="103"/>
      <c r="N132" s="103"/>
      <c r="O132" s="103"/>
      <c r="P132" s="103"/>
      <c r="Q132" s="103"/>
      <c r="R132" s="103"/>
      <c r="S132" s="103"/>
      <c r="T132" s="103"/>
      <c r="U132" s="103"/>
      <c r="V132" s="103"/>
      <c r="W132" s="103"/>
      <c r="X132" s="103"/>
      <c r="Y132" s="103"/>
      <c r="Z132" s="103"/>
    </row>
    <row r="133" spans="1:26" ht="12.75" customHeight="1" x14ac:dyDescent="0.25">
      <c r="A133" s="103"/>
      <c r="B133" s="103"/>
      <c r="C133" s="103"/>
      <c r="D133" s="103"/>
      <c r="E133" s="103"/>
      <c r="F133" s="103"/>
      <c r="G133" s="103"/>
      <c r="H133" s="103"/>
      <c r="I133" s="103"/>
      <c r="J133" s="103"/>
      <c r="K133" s="103"/>
      <c r="L133" s="103"/>
      <c r="M133" s="103"/>
      <c r="N133" s="103"/>
      <c r="O133" s="103"/>
      <c r="P133" s="103"/>
      <c r="Q133" s="103"/>
      <c r="R133" s="103"/>
      <c r="S133" s="103"/>
      <c r="T133" s="103"/>
      <c r="U133" s="103"/>
      <c r="V133" s="103"/>
      <c r="W133" s="103"/>
      <c r="X133" s="103"/>
      <c r="Y133" s="103"/>
      <c r="Z133" s="103"/>
    </row>
    <row r="134" spans="1:26" ht="12.75" customHeight="1" x14ac:dyDescent="0.25">
      <c r="A134" s="103"/>
      <c r="B134" s="103"/>
      <c r="C134" s="103"/>
      <c r="D134" s="103"/>
      <c r="E134" s="103"/>
      <c r="F134" s="103"/>
      <c r="G134" s="103"/>
      <c r="H134" s="103"/>
      <c r="I134" s="103"/>
      <c r="J134" s="103"/>
      <c r="K134" s="103"/>
      <c r="L134" s="103"/>
      <c r="M134" s="103"/>
      <c r="N134" s="103"/>
      <c r="O134" s="103"/>
      <c r="P134" s="103"/>
      <c r="Q134" s="103"/>
      <c r="R134" s="103"/>
      <c r="S134" s="103"/>
      <c r="T134" s="103"/>
      <c r="U134" s="103"/>
      <c r="V134" s="103"/>
      <c r="W134" s="103"/>
      <c r="X134" s="103"/>
      <c r="Y134" s="103"/>
      <c r="Z134" s="103"/>
    </row>
    <row r="135" spans="1:26" ht="12.75" customHeight="1" x14ac:dyDescent="0.25">
      <c r="A135" s="103"/>
      <c r="B135" s="103"/>
      <c r="C135" s="103"/>
      <c r="D135" s="103"/>
      <c r="E135" s="103"/>
      <c r="F135" s="103"/>
      <c r="G135" s="103"/>
      <c r="H135" s="103"/>
      <c r="I135" s="103"/>
      <c r="J135" s="103"/>
      <c r="K135" s="103"/>
      <c r="L135" s="103"/>
      <c r="M135" s="103"/>
      <c r="N135" s="103"/>
      <c r="O135" s="103"/>
      <c r="P135" s="103"/>
      <c r="Q135" s="103"/>
      <c r="R135" s="103"/>
      <c r="S135" s="103"/>
      <c r="T135" s="103"/>
      <c r="U135" s="103"/>
      <c r="V135" s="103"/>
      <c r="W135" s="103"/>
      <c r="X135" s="103"/>
      <c r="Y135" s="103"/>
      <c r="Z135" s="103"/>
    </row>
    <row r="136" spans="1:26" ht="12.75" customHeight="1" x14ac:dyDescent="0.25">
      <c r="A136" s="103"/>
      <c r="B136" s="103"/>
      <c r="C136" s="103"/>
      <c r="D136" s="103"/>
      <c r="E136" s="103"/>
      <c r="F136" s="103"/>
      <c r="G136" s="103"/>
      <c r="H136" s="103"/>
      <c r="I136" s="103"/>
      <c r="J136" s="103"/>
      <c r="K136" s="103"/>
      <c r="L136" s="103"/>
      <c r="M136" s="103"/>
      <c r="N136" s="103"/>
      <c r="O136" s="103"/>
      <c r="P136" s="103"/>
      <c r="Q136" s="103"/>
      <c r="R136" s="103"/>
      <c r="S136" s="103"/>
      <c r="T136" s="103"/>
      <c r="U136" s="103"/>
      <c r="V136" s="103"/>
      <c r="W136" s="103"/>
      <c r="X136" s="103"/>
      <c r="Y136" s="103"/>
      <c r="Z136" s="103"/>
    </row>
    <row r="137" spans="1:26" ht="12.75" customHeight="1" x14ac:dyDescent="0.25">
      <c r="A137" s="103"/>
      <c r="B137" s="103"/>
      <c r="C137" s="103"/>
      <c r="D137" s="103"/>
      <c r="E137" s="103"/>
      <c r="F137" s="103"/>
      <c r="G137" s="103"/>
      <c r="H137" s="103"/>
      <c r="I137" s="103"/>
      <c r="J137" s="103"/>
      <c r="K137" s="103"/>
      <c r="L137" s="103"/>
      <c r="M137" s="103"/>
      <c r="N137" s="103"/>
      <c r="O137" s="103"/>
      <c r="P137" s="103"/>
      <c r="Q137" s="103"/>
      <c r="R137" s="103"/>
      <c r="S137" s="103"/>
      <c r="T137" s="103"/>
      <c r="U137" s="103"/>
      <c r="V137" s="103"/>
      <c r="W137" s="103"/>
      <c r="X137" s="103"/>
      <c r="Y137" s="103"/>
      <c r="Z137" s="103"/>
    </row>
    <row r="138" spans="1:26" ht="12.75" customHeight="1" x14ac:dyDescent="0.25">
      <c r="A138" s="103"/>
      <c r="B138" s="103"/>
      <c r="C138" s="103"/>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3"/>
      <c r="Z138" s="103"/>
    </row>
    <row r="139" spans="1:26" ht="12.75" customHeight="1" x14ac:dyDescent="0.25">
      <c r="A139" s="103"/>
      <c r="B139" s="103"/>
      <c r="C139" s="103"/>
      <c r="D139" s="103"/>
      <c r="E139" s="103"/>
      <c r="F139" s="103"/>
      <c r="G139" s="103"/>
      <c r="H139" s="103"/>
      <c r="I139" s="103"/>
      <c r="J139" s="103"/>
      <c r="K139" s="103"/>
      <c r="L139" s="103"/>
      <c r="M139" s="103"/>
      <c r="N139" s="103"/>
      <c r="O139" s="103"/>
      <c r="P139" s="103"/>
      <c r="Q139" s="103"/>
      <c r="R139" s="103"/>
      <c r="S139" s="103"/>
      <c r="T139" s="103"/>
      <c r="U139" s="103"/>
      <c r="V139" s="103"/>
      <c r="W139" s="103"/>
      <c r="X139" s="103"/>
      <c r="Y139" s="103"/>
      <c r="Z139" s="103"/>
    </row>
    <row r="140" spans="1:26" ht="12.75" customHeight="1" x14ac:dyDescent="0.25">
      <c r="A140" s="103"/>
      <c r="B140" s="103"/>
      <c r="C140" s="103"/>
      <c r="D140" s="103"/>
      <c r="E140" s="103"/>
      <c r="F140" s="103"/>
      <c r="G140" s="103"/>
      <c r="H140" s="103"/>
      <c r="I140" s="103"/>
      <c r="J140" s="103"/>
      <c r="K140" s="103"/>
      <c r="L140" s="103"/>
      <c r="M140" s="103"/>
      <c r="N140" s="103"/>
      <c r="O140" s="103"/>
      <c r="P140" s="103"/>
      <c r="Q140" s="103"/>
      <c r="R140" s="103"/>
      <c r="S140" s="103"/>
      <c r="T140" s="103"/>
      <c r="U140" s="103"/>
      <c r="V140" s="103"/>
      <c r="W140" s="103"/>
      <c r="X140" s="103"/>
      <c r="Y140" s="103"/>
      <c r="Z140" s="103"/>
    </row>
    <row r="141" spans="1:26" ht="12.75" customHeight="1" x14ac:dyDescent="0.25">
      <c r="A141" s="103"/>
      <c r="B141" s="103"/>
      <c r="C141" s="103"/>
      <c r="D141" s="103"/>
      <c r="E141" s="103"/>
      <c r="F141" s="103"/>
      <c r="G141" s="103"/>
      <c r="H141" s="103"/>
      <c r="I141" s="103"/>
      <c r="J141" s="103"/>
      <c r="K141" s="103"/>
      <c r="L141" s="103"/>
      <c r="M141" s="103"/>
      <c r="N141" s="103"/>
      <c r="O141" s="103"/>
      <c r="P141" s="103"/>
      <c r="Q141" s="103"/>
      <c r="R141" s="103"/>
      <c r="S141" s="103"/>
      <c r="T141" s="103"/>
      <c r="U141" s="103"/>
      <c r="V141" s="103"/>
      <c r="W141" s="103"/>
      <c r="X141" s="103"/>
      <c r="Y141" s="103"/>
      <c r="Z141" s="103"/>
    </row>
    <row r="142" spans="1:26" ht="12.75" customHeight="1" x14ac:dyDescent="0.25">
      <c r="A142" s="103"/>
      <c r="B142" s="103"/>
      <c r="C142" s="103"/>
      <c r="D142" s="103"/>
      <c r="E142" s="103"/>
      <c r="F142" s="103"/>
      <c r="G142" s="103"/>
      <c r="H142" s="103"/>
      <c r="I142" s="103"/>
      <c r="J142" s="103"/>
      <c r="K142" s="103"/>
      <c r="L142" s="103"/>
      <c r="M142" s="103"/>
      <c r="N142" s="103"/>
      <c r="O142" s="103"/>
      <c r="P142" s="103"/>
      <c r="Q142" s="103"/>
      <c r="R142" s="103"/>
      <c r="S142" s="103"/>
      <c r="T142" s="103"/>
      <c r="U142" s="103"/>
      <c r="V142" s="103"/>
      <c r="W142" s="103"/>
      <c r="X142" s="103"/>
      <c r="Y142" s="103"/>
      <c r="Z142" s="103"/>
    </row>
    <row r="143" spans="1:26" ht="12.75" customHeight="1" x14ac:dyDescent="0.25">
      <c r="A143" s="103"/>
      <c r="B143" s="103"/>
      <c r="C143" s="103"/>
      <c r="D143" s="103"/>
      <c r="E143" s="103"/>
      <c r="F143" s="103"/>
      <c r="G143" s="103"/>
      <c r="H143" s="103"/>
      <c r="I143" s="103"/>
      <c r="J143" s="103"/>
      <c r="K143" s="103"/>
      <c r="L143" s="103"/>
      <c r="M143" s="103"/>
      <c r="N143" s="103"/>
      <c r="O143" s="103"/>
      <c r="P143" s="103"/>
      <c r="Q143" s="103"/>
      <c r="R143" s="103"/>
      <c r="S143" s="103"/>
      <c r="T143" s="103"/>
      <c r="U143" s="103"/>
      <c r="V143" s="103"/>
      <c r="W143" s="103"/>
      <c r="X143" s="103"/>
      <c r="Y143" s="103"/>
      <c r="Z143" s="103"/>
    </row>
    <row r="144" spans="1:26" ht="12.75" customHeight="1" x14ac:dyDescent="0.25">
      <c r="A144" s="103"/>
      <c r="B144" s="103"/>
      <c r="C144" s="103"/>
      <c r="D144" s="103"/>
      <c r="E144" s="103"/>
      <c r="F144" s="103"/>
      <c r="G144" s="103"/>
      <c r="H144" s="103"/>
      <c r="I144" s="103"/>
      <c r="J144" s="103"/>
      <c r="K144" s="103"/>
      <c r="L144" s="103"/>
      <c r="M144" s="103"/>
      <c r="N144" s="103"/>
      <c r="O144" s="103"/>
      <c r="P144" s="103"/>
      <c r="Q144" s="103"/>
      <c r="R144" s="103"/>
      <c r="S144" s="103"/>
      <c r="T144" s="103"/>
      <c r="U144" s="103"/>
      <c r="V144" s="103"/>
      <c r="W144" s="103"/>
      <c r="X144" s="103"/>
      <c r="Y144" s="103"/>
      <c r="Z144" s="103"/>
    </row>
    <row r="145" spans="1:26" ht="12.75" customHeight="1" x14ac:dyDescent="0.25">
      <c r="A145" s="103"/>
      <c r="B145" s="103"/>
      <c r="C145" s="103"/>
      <c r="D145" s="103"/>
      <c r="E145" s="103"/>
      <c r="F145" s="103"/>
      <c r="G145" s="103"/>
      <c r="H145" s="103"/>
      <c r="I145" s="103"/>
      <c r="J145" s="103"/>
      <c r="K145" s="103"/>
      <c r="L145" s="103"/>
      <c r="M145" s="103"/>
      <c r="N145" s="103"/>
      <c r="O145" s="103"/>
      <c r="P145" s="103"/>
      <c r="Q145" s="103"/>
      <c r="R145" s="103"/>
      <c r="S145" s="103"/>
      <c r="T145" s="103"/>
      <c r="U145" s="103"/>
      <c r="V145" s="103"/>
      <c r="W145" s="103"/>
      <c r="X145" s="103"/>
      <c r="Y145" s="103"/>
      <c r="Z145" s="103"/>
    </row>
    <row r="146" spans="1:26" ht="12.75" customHeight="1" x14ac:dyDescent="0.25">
      <c r="A146" s="103"/>
      <c r="B146" s="103"/>
      <c r="C146" s="103"/>
      <c r="D146" s="103"/>
      <c r="E146" s="103"/>
      <c r="F146" s="103"/>
      <c r="G146" s="103"/>
      <c r="H146" s="103"/>
      <c r="I146" s="103"/>
      <c r="J146" s="103"/>
      <c r="K146" s="103"/>
      <c r="L146" s="103"/>
      <c r="M146" s="103"/>
      <c r="N146" s="103"/>
      <c r="O146" s="103"/>
      <c r="P146" s="103"/>
      <c r="Q146" s="103"/>
      <c r="R146" s="103"/>
      <c r="S146" s="103"/>
      <c r="T146" s="103"/>
      <c r="U146" s="103"/>
      <c r="V146" s="103"/>
      <c r="W146" s="103"/>
      <c r="X146" s="103"/>
      <c r="Y146" s="103"/>
      <c r="Z146" s="103"/>
    </row>
    <row r="147" spans="1:26" ht="12.75" customHeight="1" x14ac:dyDescent="0.25">
      <c r="A147" s="103"/>
      <c r="B147" s="103"/>
      <c r="C147" s="103"/>
      <c r="D147" s="103"/>
      <c r="E147" s="103"/>
      <c r="F147" s="103"/>
      <c r="G147" s="103"/>
      <c r="H147" s="103"/>
      <c r="I147" s="103"/>
      <c r="J147" s="103"/>
      <c r="K147" s="103"/>
      <c r="L147" s="103"/>
      <c r="M147" s="103"/>
      <c r="N147" s="103"/>
      <c r="O147" s="103"/>
      <c r="P147" s="103"/>
      <c r="Q147" s="103"/>
      <c r="R147" s="103"/>
      <c r="S147" s="103"/>
      <c r="T147" s="103"/>
      <c r="U147" s="103"/>
      <c r="V147" s="103"/>
      <c r="W147" s="103"/>
      <c r="X147" s="103"/>
      <c r="Y147" s="103"/>
      <c r="Z147" s="103"/>
    </row>
    <row r="148" spans="1:26" ht="12.75" customHeight="1" x14ac:dyDescent="0.25">
      <c r="A148" s="103"/>
      <c r="B148" s="103"/>
      <c r="C148" s="103"/>
      <c r="D148" s="103"/>
      <c r="E148" s="103"/>
      <c r="F148" s="103"/>
      <c r="G148" s="103"/>
      <c r="H148" s="103"/>
      <c r="I148" s="103"/>
      <c r="J148" s="103"/>
      <c r="K148" s="103"/>
      <c r="L148" s="103"/>
      <c r="M148" s="103"/>
      <c r="N148" s="103"/>
      <c r="O148" s="103"/>
      <c r="P148" s="103"/>
      <c r="Q148" s="103"/>
      <c r="R148" s="103"/>
      <c r="S148" s="103"/>
      <c r="T148" s="103"/>
      <c r="U148" s="103"/>
      <c r="V148" s="103"/>
      <c r="W148" s="103"/>
      <c r="X148" s="103"/>
      <c r="Y148" s="103"/>
      <c r="Z148" s="103"/>
    </row>
    <row r="149" spans="1:26" ht="12.75" customHeight="1" x14ac:dyDescent="0.25">
      <c r="A149" s="103"/>
      <c r="B149" s="103"/>
      <c r="C149" s="103"/>
      <c r="D149" s="103"/>
      <c r="E149" s="103"/>
      <c r="F149" s="103"/>
      <c r="G149" s="103"/>
      <c r="H149" s="103"/>
      <c r="I149" s="103"/>
      <c r="J149" s="103"/>
      <c r="K149" s="103"/>
      <c r="L149" s="103"/>
      <c r="M149" s="103"/>
      <c r="N149" s="103"/>
      <c r="O149" s="103"/>
      <c r="P149" s="103"/>
      <c r="Q149" s="103"/>
      <c r="R149" s="103"/>
      <c r="S149" s="103"/>
      <c r="T149" s="103"/>
      <c r="U149" s="103"/>
      <c r="V149" s="103"/>
      <c r="W149" s="103"/>
      <c r="X149" s="103"/>
      <c r="Y149" s="103"/>
      <c r="Z149" s="103"/>
    </row>
    <row r="150" spans="1:26" ht="12.75" customHeight="1" x14ac:dyDescent="0.25">
      <c r="A150" s="103"/>
      <c r="B150" s="103"/>
      <c r="C150" s="103"/>
      <c r="D150" s="103"/>
      <c r="E150" s="103"/>
      <c r="F150" s="103"/>
      <c r="G150" s="103"/>
      <c r="H150" s="103"/>
      <c r="I150" s="103"/>
      <c r="J150" s="103"/>
      <c r="K150" s="103"/>
      <c r="L150" s="103"/>
      <c r="M150" s="103"/>
      <c r="N150" s="103"/>
      <c r="O150" s="103"/>
      <c r="P150" s="103"/>
      <c r="Q150" s="103"/>
      <c r="R150" s="103"/>
      <c r="S150" s="103"/>
      <c r="T150" s="103"/>
      <c r="U150" s="103"/>
      <c r="V150" s="103"/>
      <c r="W150" s="103"/>
      <c r="X150" s="103"/>
      <c r="Y150" s="103"/>
      <c r="Z150" s="103"/>
    </row>
    <row r="151" spans="1:26" ht="12.75" customHeight="1" x14ac:dyDescent="0.25">
      <c r="A151" s="103"/>
      <c r="B151" s="103"/>
      <c r="C151" s="103"/>
      <c r="D151" s="103"/>
      <c r="E151" s="103"/>
      <c r="F151" s="103"/>
      <c r="G151" s="103"/>
      <c r="H151" s="103"/>
      <c r="I151" s="103"/>
      <c r="J151" s="103"/>
      <c r="K151" s="103"/>
      <c r="L151" s="103"/>
      <c r="M151" s="103"/>
      <c r="N151" s="103"/>
      <c r="O151" s="103"/>
      <c r="P151" s="103"/>
      <c r="Q151" s="103"/>
      <c r="R151" s="103"/>
      <c r="S151" s="103"/>
      <c r="T151" s="103"/>
      <c r="U151" s="103"/>
      <c r="V151" s="103"/>
      <c r="W151" s="103"/>
      <c r="X151" s="103"/>
      <c r="Y151" s="103"/>
      <c r="Z151" s="103"/>
    </row>
    <row r="152" spans="1:26" ht="12.75" customHeight="1" x14ac:dyDescent="0.25">
      <c r="A152" s="103"/>
      <c r="B152" s="103"/>
      <c r="C152" s="103"/>
      <c r="D152" s="103"/>
      <c r="E152" s="103"/>
      <c r="F152" s="103"/>
      <c r="G152" s="103"/>
      <c r="H152" s="103"/>
      <c r="I152" s="103"/>
      <c r="J152" s="103"/>
      <c r="K152" s="103"/>
      <c r="L152" s="103"/>
      <c r="M152" s="103"/>
      <c r="N152" s="103"/>
      <c r="O152" s="103"/>
      <c r="P152" s="103"/>
      <c r="Q152" s="103"/>
      <c r="R152" s="103"/>
      <c r="S152" s="103"/>
      <c r="T152" s="103"/>
      <c r="U152" s="103"/>
      <c r="V152" s="103"/>
      <c r="W152" s="103"/>
      <c r="X152" s="103"/>
      <c r="Y152" s="103"/>
      <c r="Z152" s="103"/>
    </row>
    <row r="153" spans="1:26" ht="12.75" customHeight="1" x14ac:dyDescent="0.25">
      <c r="A153" s="103"/>
      <c r="B153" s="103"/>
      <c r="C153" s="103"/>
      <c r="D153" s="103"/>
      <c r="E153" s="103"/>
      <c r="F153" s="103"/>
      <c r="G153" s="103"/>
      <c r="H153" s="103"/>
      <c r="I153" s="103"/>
      <c r="J153" s="103"/>
      <c r="K153" s="103"/>
      <c r="L153" s="103"/>
      <c r="M153" s="103"/>
      <c r="N153" s="103"/>
      <c r="O153" s="103"/>
      <c r="P153" s="103"/>
      <c r="Q153" s="103"/>
      <c r="R153" s="103"/>
      <c r="S153" s="103"/>
      <c r="T153" s="103"/>
      <c r="U153" s="103"/>
      <c r="V153" s="103"/>
      <c r="W153" s="103"/>
      <c r="X153" s="103"/>
      <c r="Y153" s="103"/>
      <c r="Z153" s="103"/>
    </row>
    <row r="154" spans="1:26" ht="12.75" customHeight="1" x14ac:dyDescent="0.25">
      <c r="A154" s="103"/>
      <c r="B154" s="103"/>
      <c r="C154" s="103"/>
      <c r="D154" s="103"/>
      <c r="E154" s="103"/>
      <c r="F154" s="103"/>
      <c r="G154" s="103"/>
      <c r="H154" s="103"/>
      <c r="I154" s="103"/>
      <c r="J154" s="103"/>
      <c r="K154" s="103"/>
      <c r="L154" s="103"/>
      <c r="M154" s="103"/>
      <c r="N154" s="103"/>
      <c r="O154" s="103"/>
      <c r="P154" s="103"/>
      <c r="Q154" s="103"/>
      <c r="R154" s="103"/>
      <c r="S154" s="103"/>
      <c r="T154" s="103"/>
      <c r="U154" s="103"/>
      <c r="V154" s="103"/>
      <c r="W154" s="103"/>
      <c r="X154" s="103"/>
      <c r="Y154" s="103"/>
      <c r="Z154" s="103"/>
    </row>
    <row r="155" spans="1:26" ht="12.75" customHeight="1" x14ac:dyDescent="0.25">
      <c r="A155" s="103"/>
      <c r="B155" s="103"/>
      <c r="C155" s="103"/>
      <c r="D155" s="103"/>
      <c r="E155" s="103"/>
      <c r="F155" s="103"/>
      <c r="G155" s="103"/>
      <c r="H155" s="103"/>
      <c r="I155" s="103"/>
      <c r="J155" s="103"/>
      <c r="K155" s="103"/>
      <c r="L155" s="103"/>
      <c r="M155" s="103"/>
      <c r="N155" s="103"/>
      <c r="O155" s="103"/>
      <c r="P155" s="103"/>
      <c r="Q155" s="103"/>
      <c r="R155" s="103"/>
      <c r="S155" s="103"/>
      <c r="T155" s="103"/>
      <c r="U155" s="103"/>
      <c r="V155" s="103"/>
      <c r="W155" s="103"/>
      <c r="X155" s="103"/>
      <c r="Y155" s="103"/>
      <c r="Z155" s="103"/>
    </row>
    <row r="156" spans="1:26" ht="12.75" customHeight="1" x14ac:dyDescent="0.25">
      <c r="A156" s="103"/>
      <c r="B156" s="103"/>
      <c r="C156" s="103"/>
      <c r="D156" s="103"/>
      <c r="E156" s="103"/>
      <c r="F156" s="103"/>
      <c r="G156" s="103"/>
      <c r="H156" s="103"/>
      <c r="I156" s="103"/>
      <c r="J156" s="103"/>
      <c r="K156" s="103"/>
      <c r="L156" s="103"/>
      <c r="M156" s="103"/>
      <c r="N156" s="103"/>
      <c r="O156" s="103"/>
      <c r="P156" s="103"/>
      <c r="Q156" s="103"/>
      <c r="R156" s="103"/>
      <c r="S156" s="103"/>
      <c r="T156" s="103"/>
      <c r="U156" s="103"/>
      <c r="V156" s="103"/>
      <c r="W156" s="103"/>
      <c r="X156" s="103"/>
      <c r="Y156" s="103"/>
      <c r="Z156" s="103"/>
    </row>
    <row r="157" spans="1:26" ht="12.75" customHeight="1" x14ac:dyDescent="0.25">
      <c r="A157" s="103"/>
      <c r="B157" s="103"/>
      <c r="C157" s="103"/>
      <c r="D157" s="103"/>
      <c r="E157" s="103"/>
      <c r="F157" s="103"/>
      <c r="G157" s="103"/>
      <c r="H157" s="103"/>
      <c r="I157" s="103"/>
      <c r="J157" s="103"/>
      <c r="K157" s="103"/>
      <c r="L157" s="103"/>
      <c r="M157" s="103"/>
      <c r="N157" s="103"/>
      <c r="O157" s="103"/>
      <c r="P157" s="103"/>
      <c r="Q157" s="103"/>
      <c r="R157" s="103"/>
      <c r="S157" s="103"/>
      <c r="T157" s="103"/>
      <c r="U157" s="103"/>
      <c r="V157" s="103"/>
      <c r="W157" s="103"/>
      <c r="X157" s="103"/>
      <c r="Y157" s="103"/>
      <c r="Z157" s="103"/>
    </row>
    <row r="158" spans="1:26" ht="12.75" customHeight="1" x14ac:dyDescent="0.25">
      <c r="A158" s="103"/>
      <c r="B158" s="103"/>
      <c r="C158" s="103"/>
      <c r="D158" s="103"/>
      <c r="E158" s="103"/>
      <c r="F158" s="103"/>
      <c r="G158" s="103"/>
      <c r="H158" s="103"/>
      <c r="I158" s="103"/>
      <c r="J158" s="103"/>
      <c r="K158" s="103"/>
      <c r="L158" s="103"/>
      <c r="M158" s="103"/>
      <c r="N158" s="103"/>
      <c r="O158" s="103"/>
      <c r="P158" s="103"/>
      <c r="Q158" s="103"/>
      <c r="R158" s="103"/>
      <c r="S158" s="103"/>
      <c r="T158" s="103"/>
      <c r="U158" s="103"/>
      <c r="V158" s="103"/>
      <c r="W158" s="103"/>
      <c r="X158" s="103"/>
      <c r="Y158" s="103"/>
      <c r="Z158" s="103"/>
    </row>
    <row r="159" spans="1:26" ht="12.75" customHeight="1" x14ac:dyDescent="0.25">
      <c r="A159" s="103"/>
      <c r="B159" s="103"/>
      <c r="C159" s="103"/>
      <c r="D159" s="103"/>
      <c r="E159" s="103"/>
      <c r="F159" s="103"/>
      <c r="G159" s="103"/>
      <c r="H159" s="103"/>
      <c r="I159" s="103"/>
      <c r="J159" s="103"/>
      <c r="K159" s="103"/>
      <c r="L159" s="103"/>
      <c r="M159" s="103"/>
      <c r="N159" s="103"/>
      <c r="O159" s="103"/>
      <c r="P159" s="103"/>
      <c r="Q159" s="103"/>
      <c r="R159" s="103"/>
      <c r="S159" s="103"/>
      <c r="T159" s="103"/>
      <c r="U159" s="103"/>
      <c r="V159" s="103"/>
      <c r="W159" s="103"/>
      <c r="X159" s="103"/>
      <c r="Y159" s="103"/>
      <c r="Z159" s="103"/>
    </row>
    <row r="160" spans="1:26" ht="12.75" customHeight="1" x14ac:dyDescent="0.25">
      <c r="A160" s="103"/>
      <c r="B160" s="103"/>
      <c r="C160" s="103"/>
      <c r="D160" s="103"/>
      <c r="E160" s="103"/>
      <c r="F160" s="103"/>
      <c r="G160" s="103"/>
      <c r="H160" s="103"/>
      <c r="I160" s="103"/>
      <c r="J160" s="103"/>
      <c r="K160" s="103"/>
      <c r="L160" s="103"/>
      <c r="M160" s="103"/>
      <c r="N160" s="103"/>
      <c r="O160" s="103"/>
      <c r="P160" s="103"/>
      <c r="Q160" s="103"/>
      <c r="R160" s="103"/>
      <c r="S160" s="103"/>
      <c r="T160" s="103"/>
      <c r="U160" s="103"/>
      <c r="V160" s="103"/>
      <c r="W160" s="103"/>
      <c r="X160" s="103"/>
      <c r="Y160" s="103"/>
      <c r="Z160" s="103"/>
    </row>
    <row r="161" spans="1:26" ht="12.75" customHeight="1" x14ac:dyDescent="0.25">
      <c r="A161" s="103"/>
      <c r="B161" s="103"/>
      <c r="C161" s="103"/>
      <c r="D161" s="103"/>
      <c r="E161" s="103"/>
      <c r="F161" s="103"/>
      <c r="G161" s="103"/>
      <c r="H161" s="103"/>
      <c r="I161" s="103"/>
      <c r="J161" s="103"/>
      <c r="K161" s="103"/>
      <c r="L161" s="103"/>
      <c r="M161" s="103"/>
      <c r="N161" s="103"/>
      <c r="O161" s="103"/>
      <c r="P161" s="103"/>
      <c r="Q161" s="103"/>
      <c r="R161" s="103"/>
      <c r="S161" s="103"/>
      <c r="T161" s="103"/>
      <c r="U161" s="103"/>
      <c r="V161" s="103"/>
      <c r="W161" s="103"/>
      <c r="X161" s="103"/>
      <c r="Y161" s="103"/>
      <c r="Z161" s="103"/>
    </row>
    <row r="162" spans="1:26" ht="12.75" customHeight="1" x14ac:dyDescent="0.25">
      <c r="A162" s="103"/>
      <c r="B162" s="103"/>
      <c r="C162" s="103"/>
      <c r="D162" s="103"/>
      <c r="E162" s="103"/>
      <c r="F162" s="103"/>
      <c r="G162" s="103"/>
      <c r="H162" s="103"/>
      <c r="I162" s="103"/>
      <c r="J162" s="103"/>
      <c r="K162" s="103"/>
      <c r="L162" s="103"/>
      <c r="M162" s="103"/>
      <c r="N162" s="103"/>
      <c r="O162" s="103"/>
      <c r="P162" s="103"/>
      <c r="Q162" s="103"/>
      <c r="R162" s="103"/>
      <c r="S162" s="103"/>
      <c r="T162" s="103"/>
      <c r="U162" s="103"/>
      <c r="V162" s="103"/>
      <c r="W162" s="103"/>
      <c r="X162" s="103"/>
      <c r="Y162" s="103"/>
      <c r="Z162" s="103"/>
    </row>
    <row r="163" spans="1:26" ht="12.75" customHeight="1" x14ac:dyDescent="0.25">
      <c r="A163" s="103"/>
      <c r="B163" s="103"/>
      <c r="C163" s="103"/>
      <c r="D163" s="103"/>
      <c r="E163" s="103"/>
      <c r="F163" s="103"/>
      <c r="G163" s="103"/>
      <c r="H163" s="103"/>
      <c r="I163" s="103"/>
      <c r="J163" s="103"/>
      <c r="K163" s="103"/>
      <c r="L163" s="103"/>
      <c r="M163" s="103"/>
      <c r="N163" s="103"/>
      <c r="O163" s="103"/>
      <c r="P163" s="103"/>
      <c r="Q163" s="103"/>
      <c r="R163" s="103"/>
      <c r="S163" s="103"/>
      <c r="T163" s="103"/>
      <c r="U163" s="103"/>
      <c r="V163" s="103"/>
      <c r="W163" s="103"/>
      <c r="X163" s="103"/>
      <c r="Y163" s="103"/>
      <c r="Z163" s="103"/>
    </row>
    <row r="164" spans="1:26" ht="12.75" customHeight="1" x14ac:dyDescent="0.25">
      <c r="A164" s="103"/>
      <c r="B164" s="103"/>
      <c r="C164" s="103"/>
      <c r="D164" s="103"/>
      <c r="E164" s="103"/>
      <c r="F164" s="103"/>
      <c r="G164" s="103"/>
      <c r="H164" s="103"/>
      <c r="I164" s="103"/>
      <c r="J164" s="103"/>
      <c r="K164" s="103"/>
      <c r="L164" s="103"/>
      <c r="M164" s="103"/>
      <c r="N164" s="103"/>
      <c r="O164" s="103"/>
      <c r="P164" s="103"/>
      <c r="Q164" s="103"/>
      <c r="R164" s="103"/>
      <c r="S164" s="103"/>
      <c r="T164" s="103"/>
      <c r="U164" s="103"/>
      <c r="V164" s="103"/>
      <c r="W164" s="103"/>
      <c r="X164" s="103"/>
      <c r="Y164" s="103"/>
      <c r="Z164" s="103"/>
    </row>
    <row r="165" spans="1:26" ht="12.75" customHeight="1" x14ac:dyDescent="0.25">
      <c r="A165" s="103"/>
      <c r="B165" s="103"/>
      <c r="C165" s="103"/>
      <c r="D165" s="103"/>
      <c r="E165" s="103"/>
      <c r="F165" s="103"/>
      <c r="G165" s="103"/>
      <c r="H165" s="103"/>
      <c r="I165" s="103"/>
      <c r="J165" s="103"/>
      <c r="K165" s="103"/>
      <c r="L165" s="103"/>
      <c r="M165" s="103"/>
      <c r="N165" s="103"/>
      <c r="O165" s="103"/>
      <c r="P165" s="103"/>
      <c r="Q165" s="103"/>
      <c r="R165" s="103"/>
      <c r="S165" s="103"/>
      <c r="T165" s="103"/>
      <c r="U165" s="103"/>
      <c r="V165" s="103"/>
      <c r="W165" s="103"/>
      <c r="X165" s="103"/>
      <c r="Y165" s="103"/>
      <c r="Z165" s="103"/>
    </row>
    <row r="166" spans="1:26" ht="12.75" customHeight="1" x14ac:dyDescent="0.25">
      <c r="A166" s="103"/>
      <c r="B166" s="103"/>
      <c r="C166" s="103"/>
      <c r="D166" s="103"/>
      <c r="E166" s="103"/>
      <c r="F166" s="103"/>
      <c r="G166" s="103"/>
      <c r="H166" s="103"/>
      <c r="I166" s="103"/>
      <c r="J166" s="103"/>
      <c r="K166" s="103"/>
      <c r="L166" s="103"/>
      <c r="M166" s="103"/>
      <c r="N166" s="103"/>
      <c r="O166" s="103"/>
      <c r="P166" s="103"/>
      <c r="Q166" s="103"/>
      <c r="R166" s="103"/>
      <c r="S166" s="103"/>
      <c r="T166" s="103"/>
      <c r="U166" s="103"/>
      <c r="V166" s="103"/>
      <c r="W166" s="103"/>
      <c r="X166" s="103"/>
      <c r="Y166" s="103"/>
      <c r="Z166" s="103"/>
    </row>
    <row r="167" spans="1:26" ht="12.75" customHeight="1" x14ac:dyDescent="0.25">
      <c r="A167" s="103"/>
      <c r="B167" s="103"/>
      <c r="C167" s="103"/>
      <c r="D167" s="103"/>
      <c r="E167" s="103"/>
      <c r="F167" s="103"/>
      <c r="G167" s="103"/>
      <c r="H167" s="103"/>
      <c r="I167" s="103"/>
      <c r="J167" s="103"/>
      <c r="K167" s="103"/>
      <c r="L167" s="103"/>
      <c r="M167" s="103"/>
      <c r="N167" s="103"/>
      <c r="O167" s="103"/>
      <c r="P167" s="103"/>
      <c r="Q167" s="103"/>
      <c r="R167" s="103"/>
      <c r="S167" s="103"/>
      <c r="T167" s="103"/>
      <c r="U167" s="103"/>
      <c r="V167" s="103"/>
      <c r="W167" s="103"/>
      <c r="X167" s="103"/>
      <c r="Y167" s="103"/>
      <c r="Z167" s="103"/>
    </row>
    <row r="168" spans="1:26" ht="12.75" customHeight="1" x14ac:dyDescent="0.25">
      <c r="A168" s="103"/>
      <c r="B168" s="103"/>
      <c r="C168" s="103"/>
      <c r="D168" s="103"/>
      <c r="E168" s="103"/>
      <c r="F168" s="103"/>
      <c r="G168" s="103"/>
      <c r="H168" s="103"/>
      <c r="I168" s="103"/>
      <c r="J168" s="103"/>
      <c r="K168" s="103"/>
      <c r="L168" s="103"/>
      <c r="M168" s="103"/>
      <c r="N168" s="103"/>
      <c r="O168" s="103"/>
      <c r="P168" s="103"/>
      <c r="Q168" s="103"/>
      <c r="R168" s="103"/>
      <c r="S168" s="103"/>
      <c r="T168" s="103"/>
      <c r="U168" s="103"/>
      <c r="V168" s="103"/>
      <c r="W168" s="103"/>
      <c r="X168" s="103"/>
      <c r="Y168" s="103"/>
      <c r="Z168" s="103"/>
    </row>
    <row r="169" spans="1:26" ht="12.75" customHeight="1" x14ac:dyDescent="0.25">
      <c r="A169" s="103"/>
      <c r="B169" s="103"/>
      <c r="C169" s="103"/>
      <c r="D169" s="103"/>
      <c r="E169" s="103"/>
      <c r="F169" s="103"/>
      <c r="G169" s="103"/>
      <c r="H169" s="103"/>
      <c r="I169" s="103"/>
      <c r="J169" s="103"/>
      <c r="K169" s="103"/>
      <c r="L169" s="103"/>
      <c r="M169" s="103"/>
      <c r="N169" s="103"/>
      <c r="O169" s="103"/>
      <c r="P169" s="103"/>
      <c r="Q169" s="103"/>
      <c r="R169" s="103"/>
      <c r="S169" s="103"/>
      <c r="T169" s="103"/>
      <c r="U169" s="103"/>
      <c r="V169" s="103"/>
      <c r="W169" s="103"/>
      <c r="X169" s="103"/>
      <c r="Y169" s="103"/>
      <c r="Z169" s="103"/>
    </row>
    <row r="170" spans="1:26" ht="12.75" customHeight="1" x14ac:dyDescent="0.25">
      <c r="A170" s="103"/>
      <c r="B170" s="103"/>
      <c r="C170" s="103"/>
      <c r="D170" s="103"/>
      <c r="E170" s="103"/>
      <c r="F170" s="103"/>
      <c r="G170" s="103"/>
      <c r="H170" s="103"/>
      <c r="I170" s="103"/>
      <c r="J170" s="103"/>
      <c r="K170" s="103"/>
      <c r="L170" s="103"/>
      <c r="M170" s="103"/>
      <c r="N170" s="103"/>
      <c r="O170" s="103"/>
      <c r="P170" s="103"/>
      <c r="Q170" s="103"/>
      <c r="R170" s="103"/>
      <c r="S170" s="103"/>
      <c r="T170" s="103"/>
      <c r="U170" s="103"/>
      <c r="V170" s="103"/>
      <c r="W170" s="103"/>
      <c r="X170" s="103"/>
      <c r="Y170" s="103"/>
      <c r="Z170" s="103"/>
    </row>
    <row r="171" spans="1:26" ht="12.75" customHeight="1" x14ac:dyDescent="0.25">
      <c r="A171" s="103"/>
      <c r="B171" s="103"/>
      <c r="C171" s="103"/>
      <c r="D171" s="103"/>
      <c r="E171" s="103"/>
      <c r="F171" s="103"/>
      <c r="G171" s="103"/>
      <c r="H171" s="103"/>
      <c r="I171" s="103"/>
      <c r="J171" s="103"/>
      <c r="K171" s="103"/>
      <c r="L171" s="103"/>
      <c r="M171" s="103"/>
      <c r="N171" s="103"/>
      <c r="O171" s="103"/>
      <c r="P171" s="103"/>
      <c r="Q171" s="103"/>
      <c r="R171" s="103"/>
      <c r="S171" s="103"/>
      <c r="T171" s="103"/>
      <c r="U171" s="103"/>
      <c r="V171" s="103"/>
      <c r="W171" s="103"/>
      <c r="X171" s="103"/>
      <c r="Y171" s="103"/>
      <c r="Z171" s="103"/>
    </row>
    <row r="172" spans="1:26" ht="12.75" customHeight="1" x14ac:dyDescent="0.25">
      <c r="A172" s="103"/>
      <c r="B172" s="103"/>
      <c r="C172" s="103"/>
      <c r="D172" s="103"/>
      <c r="E172" s="103"/>
      <c r="F172" s="103"/>
      <c r="G172" s="103"/>
      <c r="H172" s="103"/>
      <c r="I172" s="103"/>
      <c r="J172" s="103"/>
      <c r="K172" s="103"/>
      <c r="L172" s="103"/>
      <c r="M172" s="103"/>
      <c r="N172" s="103"/>
      <c r="O172" s="103"/>
      <c r="P172" s="103"/>
      <c r="Q172" s="103"/>
      <c r="R172" s="103"/>
      <c r="S172" s="103"/>
      <c r="T172" s="103"/>
      <c r="U172" s="103"/>
      <c r="V172" s="103"/>
      <c r="W172" s="103"/>
      <c r="X172" s="103"/>
      <c r="Y172" s="103"/>
      <c r="Z172" s="103"/>
    </row>
    <row r="173" spans="1:26" ht="12.75" customHeight="1" x14ac:dyDescent="0.25">
      <c r="A173" s="103"/>
      <c r="B173" s="103"/>
      <c r="C173" s="103"/>
      <c r="D173" s="103"/>
      <c r="E173" s="103"/>
      <c r="F173" s="103"/>
      <c r="G173" s="103"/>
      <c r="H173" s="103"/>
      <c r="I173" s="103"/>
      <c r="J173" s="103"/>
      <c r="K173" s="103"/>
      <c r="L173" s="103"/>
      <c r="M173" s="103"/>
      <c r="N173" s="103"/>
      <c r="O173" s="103"/>
      <c r="P173" s="103"/>
      <c r="Q173" s="103"/>
      <c r="R173" s="103"/>
      <c r="S173" s="103"/>
      <c r="T173" s="103"/>
      <c r="U173" s="103"/>
      <c r="V173" s="103"/>
      <c r="W173" s="103"/>
      <c r="X173" s="103"/>
      <c r="Y173" s="103"/>
      <c r="Z173" s="103"/>
    </row>
    <row r="174" spans="1:26" ht="12.75" customHeight="1" x14ac:dyDescent="0.25">
      <c r="A174" s="103"/>
      <c r="B174" s="103"/>
      <c r="C174" s="103"/>
      <c r="D174" s="103"/>
      <c r="E174" s="103"/>
      <c r="F174" s="103"/>
      <c r="G174" s="103"/>
      <c r="H174" s="103"/>
      <c r="I174" s="103"/>
      <c r="J174" s="103"/>
      <c r="K174" s="103"/>
      <c r="L174" s="103"/>
      <c r="M174" s="103"/>
      <c r="N174" s="103"/>
      <c r="O174" s="103"/>
      <c r="P174" s="103"/>
      <c r="Q174" s="103"/>
      <c r="R174" s="103"/>
      <c r="S174" s="103"/>
      <c r="T174" s="103"/>
      <c r="U174" s="103"/>
      <c r="V174" s="103"/>
      <c r="W174" s="103"/>
      <c r="X174" s="103"/>
      <c r="Y174" s="103"/>
      <c r="Z174" s="103"/>
    </row>
    <row r="175" spans="1:26" ht="12.75" customHeight="1" x14ac:dyDescent="0.25">
      <c r="A175" s="103"/>
      <c r="B175" s="103"/>
      <c r="C175" s="103"/>
      <c r="D175" s="103"/>
      <c r="E175" s="103"/>
      <c r="F175" s="103"/>
      <c r="G175" s="103"/>
      <c r="H175" s="103"/>
      <c r="I175" s="103"/>
      <c r="J175" s="103"/>
      <c r="K175" s="103"/>
      <c r="L175" s="103"/>
      <c r="M175" s="103"/>
      <c r="N175" s="103"/>
      <c r="O175" s="103"/>
      <c r="P175" s="103"/>
      <c r="Q175" s="103"/>
      <c r="R175" s="103"/>
      <c r="S175" s="103"/>
      <c r="T175" s="103"/>
      <c r="U175" s="103"/>
      <c r="V175" s="103"/>
      <c r="W175" s="103"/>
      <c r="X175" s="103"/>
      <c r="Y175" s="103"/>
      <c r="Z175" s="103"/>
    </row>
    <row r="176" spans="1:26" ht="12.75" customHeight="1" x14ac:dyDescent="0.25">
      <c r="A176" s="103"/>
      <c r="B176" s="103"/>
      <c r="C176" s="103"/>
      <c r="D176" s="103"/>
      <c r="E176" s="103"/>
      <c r="F176" s="103"/>
      <c r="G176" s="103"/>
      <c r="H176" s="103"/>
      <c r="I176" s="103"/>
      <c r="J176" s="103"/>
      <c r="K176" s="103"/>
      <c r="L176" s="103"/>
      <c r="M176" s="103"/>
      <c r="N176" s="103"/>
      <c r="O176" s="103"/>
      <c r="P176" s="103"/>
      <c r="Q176" s="103"/>
      <c r="R176" s="103"/>
      <c r="S176" s="103"/>
      <c r="T176" s="103"/>
      <c r="U176" s="103"/>
      <c r="V176" s="103"/>
      <c r="W176" s="103"/>
      <c r="X176" s="103"/>
      <c r="Y176" s="103"/>
      <c r="Z176" s="103"/>
    </row>
    <row r="177" spans="1:26" ht="12.75" customHeight="1" x14ac:dyDescent="0.25">
      <c r="A177" s="103"/>
      <c r="B177" s="103"/>
      <c r="C177" s="103"/>
      <c r="D177" s="103"/>
      <c r="E177" s="103"/>
      <c r="F177" s="103"/>
      <c r="G177" s="103"/>
      <c r="H177" s="103"/>
      <c r="I177" s="103"/>
      <c r="J177" s="103"/>
      <c r="K177" s="103"/>
      <c r="L177" s="103"/>
      <c r="M177" s="103"/>
      <c r="N177" s="103"/>
      <c r="O177" s="103"/>
      <c r="P177" s="103"/>
      <c r="Q177" s="103"/>
      <c r="R177" s="103"/>
      <c r="S177" s="103"/>
      <c r="T177" s="103"/>
      <c r="U177" s="103"/>
      <c r="V177" s="103"/>
      <c r="W177" s="103"/>
      <c r="X177" s="103"/>
      <c r="Y177" s="103"/>
      <c r="Z177" s="103"/>
    </row>
    <row r="178" spans="1:26" ht="12.75" customHeight="1" x14ac:dyDescent="0.25">
      <c r="A178" s="103"/>
      <c r="B178" s="103"/>
      <c r="C178" s="103"/>
      <c r="D178" s="103"/>
      <c r="E178" s="103"/>
      <c r="F178" s="103"/>
      <c r="G178" s="103"/>
      <c r="H178" s="103"/>
      <c r="I178" s="103"/>
      <c r="J178" s="103"/>
      <c r="K178" s="103"/>
      <c r="L178" s="103"/>
      <c r="M178" s="103"/>
      <c r="N178" s="103"/>
      <c r="O178" s="103"/>
      <c r="P178" s="103"/>
      <c r="Q178" s="103"/>
      <c r="R178" s="103"/>
      <c r="S178" s="103"/>
      <c r="T178" s="103"/>
      <c r="U178" s="103"/>
      <c r="V178" s="103"/>
      <c r="W178" s="103"/>
      <c r="X178" s="103"/>
      <c r="Y178" s="103"/>
      <c r="Z178" s="103"/>
    </row>
    <row r="179" spans="1:26" ht="12.75" customHeight="1" x14ac:dyDescent="0.25">
      <c r="A179" s="103"/>
      <c r="B179" s="103"/>
      <c r="C179" s="103"/>
      <c r="D179" s="103"/>
      <c r="E179" s="103"/>
      <c r="F179" s="103"/>
      <c r="G179" s="103"/>
      <c r="H179" s="103"/>
      <c r="I179" s="103"/>
      <c r="J179" s="103"/>
      <c r="K179" s="103"/>
      <c r="L179" s="103"/>
      <c r="M179" s="103"/>
      <c r="N179" s="103"/>
      <c r="O179" s="103"/>
      <c r="P179" s="103"/>
      <c r="Q179" s="103"/>
      <c r="R179" s="103"/>
      <c r="S179" s="103"/>
      <c r="T179" s="103"/>
      <c r="U179" s="103"/>
      <c r="V179" s="103"/>
      <c r="W179" s="103"/>
      <c r="X179" s="103"/>
      <c r="Y179" s="103"/>
      <c r="Z179" s="103"/>
    </row>
    <row r="180" spans="1:26" ht="12.75" customHeight="1" x14ac:dyDescent="0.25">
      <c r="A180" s="103"/>
      <c r="B180" s="103"/>
      <c r="C180" s="103"/>
      <c r="D180" s="103"/>
      <c r="E180" s="103"/>
      <c r="F180" s="103"/>
      <c r="G180" s="103"/>
      <c r="H180" s="103"/>
      <c r="I180" s="103"/>
      <c r="J180" s="103"/>
      <c r="K180" s="103"/>
      <c r="L180" s="103"/>
      <c r="M180" s="103"/>
      <c r="N180" s="103"/>
      <c r="O180" s="103"/>
      <c r="P180" s="103"/>
      <c r="Q180" s="103"/>
      <c r="R180" s="103"/>
      <c r="S180" s="103"/>
      <c r="T180" s="103"/>
      <c r="U180" s="103"/>
      <c r="V180" s="103"/>
      <c r="W180" s="103"/>
      <c r="X180" s="103"/>
      <c r="Y180" s="103"/>
      <c r="Z180" s="103"/>
    </row>
    <row r="181" spans="1:26" ht="12.75" customHeight="1" x14ac:dyDescent="0.25">
      <c r="A181" s="103"/>
      <c r="B181" s="103"/>
      <c r="C181" s="103"/>
      <c r="D181" s="103"/>
      <c r="E181" s="103"/>
      <c r="F181" s="103"/>
      <c r="G181" s="103"/>
      <c r="H181" s="103"/>
      <c r="I181" s="103"/>
      <c r="J181" s="103"/>
      <c r="K181" s="103"/>
      <c r="L181" s="103"/>
      <c r="M181" s="103"/>
      <c r="N181" s="103"/>
      <c r="O181" s="103"/>
      <c r="P181" s="103"/>
      <c r="Q181" s="103"/>
      <c r="R181" s="103"/>
      <c r="S181" s="103"/>
      <c r="T181" s="103"/>
      <c r="U181" s="103"/>
      <c r="V181" s="103"/>
      <c r="W181" s="103"/>
      <c r="X181" s="103"/>
      <c r="Y181" s="103"/>
      <c r="Z181" s="103"/>
    </row>
    <row r="182" spans="1:26" ht="12.75" customHeight="1" x14ac:dyDescent="0.25">
      <c r="A182" s="103"/>
      <c r="B182" s="103"/>
      <c r="C182" s="103"/>
      <c r="D182" s="103"/>
      <c r="E182" s="103"/>
      <c r="F182" s="103"/>
      <c r="G182" s="103"/>
      <c r="H182" s="103"/>
      <c r="I182" s="103"/>
      <c r="J182" s="103"/>
      <c r="K182" s="103"/>
      <c r="L182" s="103"/>
      <c r="M182" s="103"/>
      <c r="N182" s="103"/>
      <c r="O182" s="103"/>
      <c r="P182" s="103"/>
      <c r="Q182" s="103"/>
      <c r="R182" s="103"/>
      <c r="S182" s="103"/>
      <c r="T182" s="103"/>
      <c r="U182" s="103"/>
      <c r="V182" s="103"/>
      <c r="W182" s="103"/>
      <c r="X182" s="103"/>
      <c r="Y182" s="103"/>
      <c r="Z182" s="103"/>
    </row>
    <row r="183" spans="1:26" ht="12.75" customHeight="1" x14ac:dyDescent="0.25">
      <c r="A183" s="103"/>
      <c r="B183" s="103"/>
      <c r="C183" s="103"/>
      <c r="D183" s="103"/>
      <c r="E183" s="103"/>
      <c r="F183" s="103"/>
      <c r="G183" s="103"/>
      <c r="H183" s="103"/>
      <c r="I183" s="103"/>
      <c r="J183" s="103"/>
      <c r="K183" s="103"/>
      <c r="L183" s="103"/>
      <c r="M183" s="103"/>
      <c r="N183" s="103"/>
      <c r="O183" s="103"/>
      <c r="P183" s="103"/>
      <c r="Q183" s="103"/>
      <c r="R183" s="103"/>
      <c r="S183" s="103"/>
      <c r="T183" s="103"/>
      <c r="U183" s="103"/>
      <c r="V183" s="103"/>
      <c r="W183" s="103"/>
      <c r="X183" s="103"/>
      <c r="Y183" s="103"/>
      <c r="Z183" s="103"/>
    </row>
    <row r="184" spans="1:26" ht="12.75" customHeight="1" x14ac:dyDescent="0.25">
      <c r="A184" s="103"/>
      <c r="B184" s="103"/>
      <c r="C184" s="103"/>
      <c r="D184" s="103"/>
      <c r="E184" s="103"/>
      <c r="F184" s="103"/>
      <c r="G184" s="103"/>
      <c r="H184" s="103"/>
      <c r="I184" s="103"/>
      <c r="J184" s="103"/>
      <c r="K184" s="103"/>
      <c r="L184" s="103"/>
      <c r="M184" s="103"/>
      <c r="N184" s="103"/>
      <c r="O184" s="103"/>
      <c r="P184" s="103"/>
      <c r="Q184" s="103"/>
      <c r="R184" s="103"/>
      <c r="S184" s="103"/>
      <c r="T184" s="103"/>
      <c r="U184" s="103"/>
      <c r="V184" s="103"/>
      <c r="W184" s="103"/>
      <c r="X184" s="103"/>
      <c r="Y184" s="103"/>
      <c r="Z184" s="103"/>
    </row>
    <row r="185" spans="1:26" ht="12.75" customHeight="1" x14ac:dyDescent="0.25">
      <c r="A185" s="103"/>
      <c r="B185" s="103"/>
      <c r="C185" s="103"/>
      <c r="D185" s="103"/>
      <c r="E185" s="103"/>
      <c r="F185" s="103"/>
      <c r="G185" s="103"/>
      <c r="H185" s="103"/>
      <c r="I185" s="103"/>
      <c r="J185" s="103"/>
      <c r="K185" s="103"/>
      <c r="L185" s="103"/>
      <c r="M185" s="103"/>
      <c r="N185" s="103"/>
      <c r="O185" s="103"/>
      <c r="P185" s="103"/>
      <c r="Q185" s="103"/>
      <c r="R185" s="103"/>
      <c r="S185" s="103"/>
      <c r="T185" s="103"/>
      <c r="U185" s="103"/>
      <c r="V185" s="103"/>
      <c r="W185" s="103"/>
      <c r="X185" s="103"/>
      <c r="Y185" s="103"/>
      <c r="Z185" s="103"/>
    </row>
    <row r="186" spans="1:26" ht="12.75" customHeight="1" x14ac:dyDescent="0.25">
      <c r="A186" s="103"/>
      <c r="B186" s="103"/>
      <c r="C186" s="103"/>
      <c r="D186" s="103"/>
      <c r="E186" s="103"/>
      <c r="F186" s="103"/>
      <c r="G186" s="103"/>
      <c r="H186" s="103"/>
      <c r="I186" s="103"/>
      <c r="J186" s="103"/>
      <c r="K186" s="103"/>
      <c r="L186" s="103"/>
      <c r="M186" s="103"/>
      <c r="N186" s="103"/>
      <c r="O186" s="103"/>
      <c r="P186" s="103"/>
      <c r="Q186" s="103"/>
      <c r="R186" s="103"/>
      <c r="S186" s="103"/>
      <c r="T186" s="103"/>
      <c r="U186" s="103"/>
      <c r="V186" s="103"/>
      <c r="W186" s="103"/>
      <c r="X186" s="103"/>
      <c r="Y186" s="103"/>
      <c r="Z186" s="103"/>
    </row>
    <row r="187" spans="1:26" ht="12.75" customHeight="1" x14ac:dyDescent="0.25">
      <c r="A187" s="103"/>
      <c r="B187" s="103"/>
      <c r="C187" s="103"/>
      <c r="D187" s="103"/>
      <c r="E187" s="103"/>
      <c r="F187" s="103"/>
      <c r="G187" s="103"/>
      <c r="H187" s="103"/>
      <c r="I187" s="103"/>
      <c r="J187" s="103"/>
      <c r="K187" s="103"/>
      <c r="L187" s="103"/>
      <c r="M187" s="103"/>
      <c r="N187" s="103"/>
      <c r="O187" s="103"/>
      <c r="P187" s="103"/>
      <c r="Q187" s="103"/>
      <c r="R187" s="103"/>
      <c r="S187" s="103"/>
      <c r="T187" s="103"/>
      <c r="U187" s="103"/>
      <c r="V187" s="103"/>
      <c r="W187" s="103"/>
      <c r="X187" s="103"/>
      <c r="Y187" s="103"/>
      <c r="Z187" s="103"/>
    </row>
    <row r="188" spans="1:26" ht="12.75" customHeight="1" x14ac:dyDescent="0.25">
      <c r="A188" s="103"/>
      <c r="B188" s="103"/>
      <c r="C188" s="103"/>
      <c r="D188" s="103"/>
      <c r="E188" s="103"/>
      <c r="F188" s="103"/>
      <c r="G188" s="103"/>
      <c r="H188" s="103"/>
      <c r="I188" s="103"/>
      <c r="J188" s="103"/>
      <c r="K188" s="103"/>
      <c r="L188" s="103"/>
      <c r="M188" s="103"/>
      <c r="N188" s="103"/>
      <c r="O188" s="103"/>
      <c r="P188" s="103"/>
      <c r="Q188" s="103"/>
      <c r="R188" s="103"/>
      <c r="S188" s="103"/>
      <c r="T188" s="103"/>
      <c r="U188" s="103"/>
      <c r="V188" s="103"/>
      <c r="W188" s="103"/>
      <c r="X188" s="103"/>
      <c r="Y188" s="103"/>
      <c r="Z188" s="103"/>
    </row>
    <row r="189" spans="1:26" ht="12.75" customHeight="1" x14ac:dyDescent="0.25">
      <c r="A189" s="103"/>
      <c r="B189" s="103"/>
      <c r="C189" s="103"/>
      <c r="D189" s="103"/>
      <c r="E189" s="103"/>
      <c r="F189" s="103"/>
      <c r="G189" s="103"/>
      <c r="H189" s="103"/>
      <c r="I189" s="103"/>
      <c r="J189" s="103"/>
      <c r="K189" s="103"/>
      <c r="L189" s="103"/>
      <c r="M189" s="103"/>
      <c r="N189" s="103"/>
      <c r="O189" s="103"/>
      <c r="P189" s="103"/>
      <c r="Q189" s="103"/>
      <c r="R189" s="103"/>
      <c r="S189" s="103"/>
      <c r="T189" s="103"/>
      <c r="U189" s="103"/>
      <c r="V189" s="103"/>
      <c r="W189" s="103"/>
      <c r="X189" s="103"/>
      <c r="Y189" s="103"/>
      <c r="Z189" s="103"/>
    </row>
    <row r="190" spans="1:26" ht="12.75" customHeight="1" x14ac:dyDescent="0.25">
      <c r="A190" s="103"/>
      <c r="B190" s="103"/>
      <c r="C190" s="103"/>
      <c r="D190" s="103"/>
      <c r="E190" s="103"/>
      <c r="F190" s="103"/>
      <c r="G190" s="103"/>
      <c r="H190" s="103"/>
      <c r="I190" s="103"/>
      <c r="J190" s="103"/>
      <c r="K190" s="103"/>
      <c r="L190" s="103"/>
      <c r="M190" s="103"/>
      <c r="N190" s="103"/>
      <c r="O190" s="103"/>
      <c r="P190" s="103"/>
      <c r="Q190" s="103"/>
      <c r="R190" s="103"/>
      <c r="S190" s="103"/>
      <c r="T190" s="103"/>
      <c r="U190" s="103"/>
      <c r="V190" s="103"/>
      <c r="W190" s="103"/>
      <c r="X190" s="103"/>
      <c r="Y190" s="103"/>
      <c r="Z190" s="103"/>
    </row>
    <row r="191" spans="1:26" ht="12.75" customHeight="1" x14ac:dyDescent="0.25">
      <c r="A191" s="103"/>
      <c r="B191" s="103"/>
      <c r="C191" s="103"/>
      <c r="D191" s="103"/>
      <c r="E191" s="103"/>
      <c r="F191" s="103"/>
      <c r="G191" s="103"/>
      <c r="H191" s="103"/>
      <c r="I191" s="103"/>
      <c r="J191" s="103"/>
      <c r="K191" s="103"/>
      <c r="L191" s="103"/>
      <c r="M191" s="103"/>
      <c r="N191" s="103"/>
      <c r="O191" s="103"/>
      <c r="P191" s="103"/>
      <c r="Q191" s="103"/>
      <c r="R191" s="103"/>
      <c r="S191" s="103"/>
      <c r="T191" s="103"/>
      <c r="U191" s="103"/>
      <c r="V191" s="103"/>
      <c r="W191" s="103"/>
      <c r="X191" s="103"/>
      <c r="Y191" s="103"/>
      <c r="Z191" s="103"/>
    </row>
    <row r="192" spans="1:26" ht="12.75" customHeight="1" x14ac:dyDescent="0.25">
      <c r="A192" s="103"/>
      <c r="B192" s="103"/>
      <c r="C192" s="103"/>
      <c r="D192" s="103"/>
      <c r="E192" s="103"/>
      <c r="F192" s="103"/>
      <c r="G192" s="103"/>
      <c r="H192" s="103"/>
      <c r="I192" s="103"/>
      <c r="J192" s="103"/>
      <c r="K192" s="103"/>
      <c r="L192" s="103"/>
      <c r="M192" s="103"/>
      <c r="N192" s="103"/>
      <c r="O192" s="103"/>
      <c r="P192" s="103"/>
      <c r="Q192" s="103"/>
      <c r="R192" s="103"/>
      <c r="S192" s="103"/>
      <c r="T192" s="103"/>
      <c r="U192" s="103"/>
      <c r="V192" s="103"/>
      <c r="W192" s="103"/>
      <c r="X192" s="103"/>
      <c r="Y192" s="103"/>
      <c r="Z192" s="103"/>
    </row>
    <row r="193" spans="1:26" ht="12.75" customHeight="1" x14ac:dyDescent="0.25">
      <c r="A193" s="103"/>
      <c r="B193" s="103"/>
      <c r="C193" s="103"/>
      <c r="D193" s="103"/>
      <c r="E193" s="103"/>
      <c r="F193" s="103"/>
      <c r="G193" s="103"/>
      <c r="H193" s="103"/>
      <c r="I193" s="103"/>
      <c r="J193" s="103"/>
      <c r="K193" s="103"/>
      <c r="L193" s="103"/>
      <c r="M193" s="103"/>
      <c r="N193" s="103"/>
      <c r="O193" s="103"/>
      <c r="P193" s="103"/>
      <c r="Q193" s="103"/>
      <c r="R193" s="103"/>
      <c r="S193" s="103"/>
      <c r="T193" s="103"/>
      <c r="U193" s="103"/>
      <c r="V193" s="103"/>
      <c r="W193" s="103"/>
      <c r="X193" s="103"/>
      <c r="Y193" s="103"/>
      <c r="Z193" s="103"/>
    </row>
    <row r="194" spans="1:26" ht="12.75" customHeight="1" x14ac:dyDescent="0.25">
      <c r="A194" s="103"/>
      <c r="B194" s="103"/>
      <c r="C194" s="103"/>
      <c r="D194" s="103"/>
      <c r="E194" s="103"/>
      <c r="F194" s="103"/>
      <c r="G194" s="103"/>
      <c r="H194" s="103"/>
      <c r="I194" s="103"/>
      <c r="J194" s="103"/>
      <c r="K194" s="103"/>
      <c r="L194" s="103"/>
      <c r="M194" s="103"/>
      <c r="N194" s="103"/>
      <c r="O194" s="103"/>
      <c r="P194" s="103"/>
      <c r="Q194" s="103"/>
      <c r="R194" s="103"/>
      <c r="S194" s="103"/>
      <c r="T194" s="103"/>
      <c r="U194" s="103"/>
      <c r="V194" s="103"/>
      <c r="W194" s="103"/>
      <c r="X194" s="103"/>
      <c r="Y194" s="103"/>
      <c r="Z194" s="103"/>
    </row>
    <row r="195" spans="1:26" ht="12.75" customHeight="1" x14ac:dyDescent="0.25">
      <c r="A195" s="103"/>
      <c r="B195" s="103"/>
      <c r="C195" s="103"/>
      <c r="D195" s="103"/>
      <c r="E195" s="103"/>
      <c r="F195" s="103"/>
      <c r="G195" s="103"/>
      <c r="H195" s="103"/>
      <c r="I195" s="103"/>
      <c r="J195" s="103"/>
      <c r="K195" s="103"/>
      <c r="L195" s="103"/>
      <c r="M195" s="103"/>
      <c r="N195" s="103"/>
      <c r="O195" s="103"/>
      <c r="P195" s="103"/>
      <c r="Q195" s="103"/>
      <c r="R195" s="103"/>
      <c r="S195" s="103"/>
      <c r="T195" s="103"/>
      <c r="U195" s="103"/>
      <c r="V195" s="103"/>
      <c r="W195" s="103"/>
      <c r="X195" s="103"/>
      <c r="Y195" s="103"/>
      <c r="Z195" s="103"/>
    </row>
    <row r="196" spans="1:26" ht="12.75" customHeight="1" x14ac:dyDescent="0.25">
      <c r="A196" s="103"/>
      <c r="B196" s="103"/>
      <c r="C196" s="103"/>
      <c r="D196" s="103"/>
      <c r="E196" s="103"/>
      <c r="F196" s="103"/>
      <c r="G196" s="103"/>
      <c r="H196" s="103"/>
      <c r="I196" s="103"/>
      <c r="J196" s="103"/>
      <c r="K196" s="103"/>
      <c r="L196" s="103"/>
      <c r="M196" s="103"/>
      <c r="N196" s="103"/>
      <c r="O196" s="103"/>
      <c r="P196" s="103"/>
      <c r="Q196" s="103"/>
      <c r="R196" s="103"/>
      <c r="S196" s="103"/>
      <c r="T196" s="103"/>
      <c r="U196" s="103"/>
      <c r="V196" s="103"/>
      <c r="W196" s="103"/>
      <c r="X196" s="103"/>
      <c r="Y196" s="103"/>
      <c r="Z196" s="103"/>
    </row>
    <row r="197" spans="1:26" ht="12.75" customHeight="1" x14ac:dyDescent="0.25">
      <c r="A197" s="103"/>
      <c r="B197" s="103"/>
      <c r="C197" s="103"/>
      <c r="D197" s="103"/>
      <c r="E197" s="103"/>
      <c r="F197" s="103"/>
      <c r="G197" s="103"/>
      <c r="H197" s="103"/>
      <c r="I197" s="103"/>
      <c r="J197" s="103"/>
      <c r="K197" s="103"/>
      <c r="L197" s="103"/>
      <c r="M197" s="103"/>
      <c r="N197" s="103"/>
      <c r="O197" s="103"/>
      <c r="P197" s="103"/>
      <c r="Q197" s="103"/>
      <c r="R197" s="103"/>
      <c r="S197" s="103"/>
      <c r="T197" s="103"/>
      <c r="U197" s="103"/>
      <c r="V197" s="103"/>
      <c r="W197" s="103"/>
      <c r="X197" s="103"/>
      <c r="Y197" s="103"/>
      <c r="Z197" s="103"/>
    </row>
    <row r="198" spans="1:26" ht="12.75" customHeight="1" x14ac:dyDescent="0.25">
      <c r="A198" s="103"/>
      <c r="B198" s="103"/>
      <c r="C198" s="103"/>
      <c r="D198" s="103"/>
      <c r="E198" s="103"/>
      <c r="F198" s="103"/>
      <c r="G198" s="103"/>
      <c r="H198" s="103"/>
      <c r="I198" s="103"/>
      <c r="J198" s="103"/>
      <c r="K198" s="103"/>
      <c r="L198" s="103"/>
      <c r="M198" s="103"/>
      <c r="N198" s="103"/>
      <c r="O198" s="103"/>
      <c r="P198" s="103"/>
      <c r="Q198" s="103"/>
      <c r="R198" s="103"/>
      <c r="S198" s="103"/>
      <c r="T198" s="103"/>
      <c r="U198" s="103"/>
      <c r="V198" s="103"/>
      <c r="W198" s="103"/>
      <c r="X198" s="103"/>
      <c r="Y198" s="103"/>
      <c r="Z198" s="103"/>
    </row>
    <row r="199" spans="1:26" ht="12.75" customHeight="1" x14ac:dyDescent="0.25">
      <c r="A199" s="103"/>
      <c r="B199" s="103"/>
      <c r="C199" s="103"/>
      <c r="D199" s="103"/>
      <c r="E199" s="103"/>
      <c r="F199" s="103"/>
      <c r="G199" s="103"/>
      <c r="H199" s="103"/>
      <c r="I199" s="103"/>
      <c r="J199" s="103"/>
      <c r="K199" s="103"/>
      <c r="L199" s="103"/>
      <c r="M199" s="103"/>
      <c r="N199" s="103"/>
      <c r="O199" s="103"/>
      <c r="P199" s="103"/>
      <c r="Q199" s="103"/>
      <c r="R199" s="103"/>
      <c r="S199" s="103"/>
      <c r="T199" s="103"/>
      <c r="U199" s="103"/>
      <c r="V199" s="103"/>
      <c r="W199" s="103"/>
      <c r="X199" s="103"/>
      <c r="Y199" s="103"/>
      <c r="Z199" s="103"/>
    </row>
    <row r="200" spans="1:26" ht="12.75" customHeight="1" x14ac:dyDescent="0.25">
      <c r="A200" s="103"/>
      <c r="B200" s="103"/>
      <c r="C200" s="103"/>
      <c r="D200" s="103"/>
      <c r="E200" s="103"/>
      <c r="F200" s="103"/>
      <c r="G200" s="103"/>
      <c r="H200" s="103"/>
      <c r="I200" s="103"/>
      <c r="J200" s="103"/>
      <c r="K200" s="103"/>
      <c r="L200" s="103"/>
      <c r="M200" s="103"/>
      <c r="N200" s="103"/>
      <c r="O200" s="103"/>
      <c r="P200" s="103"/>
      <c r="Q200" s="103"/>
      <c r="R200" s="103"/>
      <c r="S200" s="103"/>
      <c r="T200" s="103"/>
      <c r="U200" s="103"/>
      <c r="V200" s="103"/>
      <c r="W200" s="103"/>
      <c r="X200" s="103"/>
      <c r="Y200" s="103"/>
      <c r="Z200" s="103"/>
    </row>
    <row r="201" spans="1:26" ht="12.75" customHeight="1" x14ac:dyDescent="0.25">
      <c r="A201" s="103"/>
      <c r="B201" s="103"/>
      <c r="C201" s="103"/>
      <c r="D201" s="103"/>
      <c r="E201" s="103"/>
      <c r="F201" s="103"/>
      <c r="G201" s="103"/>
      <c r="H201" s="103"/>
      <c r="I201" s="103"/>
      <c r="J201" s="103"/>
      <c r="K201" s="103"/>
      <c r="L201" s="103"/>
      <c r="M201" s="103"/>
      <c r="N201" s="103"/>
      <c r="O201" s="103"/>
      <c r="P201" s="103"/>
      <c r="Q201" s="103"/>
      <c r="R201" s="103"/>
      <c r="S201" s="103"/>
      <c r="T201" s="103"/>
      <c r="U201" s="103"/>
      <c r="V201" s="103"/>
      <c r="W201" s="103"/>
      <c r="X201" s="103"/>
      <c r="Y201" s="103"/>
      <c r="Z201" s="103"/>
    </row>
    <row r="202" spans="1:26" ht="12.75" customHeight="1" x14ac:dyDescent="0.25">
      <c r="A202" s="103"/>
      <c r="B202" s="103"/>
      <c r="C202" s="103"/>
      <c r="D202" s="103"/>
      <c r="E202" s="103"/>
      <c r="F202" s="103"/>
      <c r="G202" s="103"/>
      <c r="H202" s="103"/>
      <c r="I202" s="103"/>
      <c r="J202" s="103"/>
      <c r="K202" s="103"/>
      <c r="L202" s="103"/>
      <c r="M202" s="103"/>
      <c r="N202" s="103"/>
      <c r="O202" s="103"/>
      <c r="P202" s="103"/>
      <c r="Q202" s="103"/>
      <c r="R202" s="103"/>
      <c r="S202" s="103"/>
      <c r="T202" s="103"/>
      <c r="U202" s="103"/>
      <c r="V202" s="103"/>
      <c r="W202" s="103"/>
      <c r="X202" s="103"/>
      <c r="Y202" s="103"/>
      <c r="Z202" s="103"/>
    </row>
    <row r="203" spans="1:26" ht="12.75" customHeight="1" x14ac:dyDescent="0.25">
      <c r="A203" s="103"/>
      <c r="B203" s="103"/>
      <c r="C203" s="103"/>
      <c r="D203" s="103"/>
      <c r="E203" s="103"/>
      <c r="F203" s="103"/>
      <c r="G203" s="103"/>
      <c r="H203" s="103"/>
      <c r="I203" s="103"/>
      <c r="J203" s="103"/>
      <c r="K203" s="103"/>
      <c r="L203" s="103"/>
      <c r="M203" s="103"/>
      <c r="N203" s="103"/>
      <c r="O203" s="103"/>
      <c r="P203" s="103"/>
      <c r="Q203" s="103"/>
      <c r="R203" s="103"/>
      <c r="S203" s="103"/>
      <c r="T203" s="103"/>
      <c r="U203" s="103"/>
      <c r="V203" s="103"/>
      <c r="W203" s="103"/>
      <c r="X203" s="103"/>
      <c r="Y203" s="103"/>
      <c r="Z203" s="103"/>
    </row>
    <row r="204" spans="1:26" ht="12.75" customHeight="1" x14ac:dyDescent="0.25">
      <c r="A204" s="103"/>
      <c r="B204" s="103"/>
      <c r="C204" s="103"/>
      <c r="D204" s="103"/>
      <c r="E204" s="103"/>
      <c r="F204" s="103"/>
      <c r="G204" s="103"/>
      <c r="H204" s="103"/>
      <c r="I204" s="103"/>
      <c r="J204" s="103"/>
      <c r="K204" s="103"/>
      <c r="L204" s="103"/>
      <c r="M204" s="103"/>
      <c r="N204" s="103"/>
      <c r="O204" s="103"/>
      <c r="P204" s="103"/>
      <c r="Q204" s="103"/>
      <c r="R204" s="103"/>
      <c r="S204" s="103"/>
      <c r="T204" s="103"/>
      <c r="U204" s="103"/>
      <c r="V204" s="103"/>
      <c r="W204" s="103"/>
      <c r="X204" s="103"/>
      <c r="Y204" s="103"/>
      <c r="Z204" s="103"/>
    </row>
    <row r="205" spans="1:26" ht="12.75" customHeight="1" x14ac:dyDescent="0.25">
      <c r="A205" s="103"/>
      <c r="B205" s="103"/>
      <c r="C205" s="103"/>
      <c r="D205" s="103"/>
      <c r="E205" s="103"/>
      <c r="F205" s="103"/>
      <c r="G205" s="103"/>
      <c r="H205" s="103"/>
      <c r="I205" s="103"/>
      <c r="J205" s="103"/>
      <c r="K205" s="103"/>
      <c r="L205" s="103"/>
      <c r="M205" s="103"/>
      <c r="N205" s="103"/>
      <c r="O205" s="103"/>
      <c r="P205" s="103"/>
      <c r="Q205" s="103"/>
      <c r="R205" s="103"/>
      <c r="S205" s="103"/>
      <c r="T205" s="103"/>
      <c r="U205" s="103"/>
      <c r="V205" s="103"/>
      <c r="W205" s="103"/>
      <c r="X205" s="103"/>
      <c r="Y205" s="103"/>
      <c r="Z205" s="103"/>
    </row>
    <row r="206" spans="1:26" ht="12.75" customHeight="1" x14ac:dyDescent="0.25">
      <c r="A206" s="103"/>
      <c r="B206" s="103"/>
      <c r="C206" s="103"/>
      <c r="D206" s="103"/>
      <c r="E206" s="103"/>
      <c r="F206" s="103"/>
      <c r="G206" s="103"/>
      <c r="H206" s="103"/>
      <c r="I206" s="103"/>
      <c r="J206" s="103"/>
      <c r="K206" s="103"/>
      <c r="L206" s="103"/>
      <c r="M206" s="103"/>
      <c r="N206" s="103"/>
      <c r="O206" s="103"/>
      <c r="P206" s="103"/>
      <c r="Q206" s="103"/>
      <c r="R206" s="103"/>
      <c r="S206" s="103"/>
      <c r="T206" s="103"/>
      <c r="U206" s="103"/>
      <c r="V206" s="103"/>
      <c r="W206" s="103"/>
      <c r="X206" s="103"/>
      <c r="Y206" s="103"/>
      <c r="Z206" s="103"/>
    </row>
    <row r="207" spans="1:26" ht="12.75" customHeight="1" x14ac:dyDescent="0.25">
      <c r="A207" s="103"/>
      <c r="B207" s="103"/>
      <c r="C207" s="103"/>
      <c r="D207" s="103"/>
      <c r="E207" s="103"/>
      <c r="F207" s="103"/>
      <c r="G207" s="103"/>
      <c r="H207" s="103"/>
      <c r="I207" s="103"/>
      <c r="J207" s="103"/>
      <c r="K207" s="103"/>
      <c r="L207" s="103"/>
      <c r="M207" s="103"/>
      <c r="N207" s="103"/>
      <c r="O207" s="103"/>
      <c r="P207" s="103"/>
      <c r="Q207" s="103"/>
      <c r="R207" s="103"/>
      <c r="S207" s="103"/>
      <c r="T207" s="103"/>
      <c r="U207" s="103"/>
      <c r="V207" s="103"/>
      <c r="W207" s="103"/>
      <c r="X207" s="103"/>
      <c r="Y207" s="103"/>
      <c r="Z207" s="103"/>
    </row>
    <row r="208" spans="1:26" ht="12.75" customHeight="1" x14ac:dyDescent="0.25">
      <c r="A208" s="103"/>
      <c r="B208" s="103"/>
      <c r="C208" s="103"/>
      <c r="D208" s="103"/>
      <c r="E208" s="103"/>
      <c r="F208" s="103"/>
      <c r="G208" s="103"/>
      <c r="H208" s="103"/>
      <c r="I208" s="103"/>
      <c r="J208" s="103"/>
      <c r="K208" s="103"/>
      <c r="L208" s="103"/>
      <c r="M208" s="103"/>
      <c r="N208" s="103"/>
      <c r="O208" s="103"/>
      <c r="P208" s="103"/>
      <c r="Q208" s="103"/>
      <c r="R208" s="103"/>
      <c r="S208" s="103"/>
      <c r="T208" s="103"/>
      <c r="U208" s="103"/>
      <c r="V208" s="103"/>
      <c r="W208" s="103"/>
      <c r="X208" s="103"/>
      <c r="Y208" s="103"/>
      <c r="Z208" s="103"/>
    </row>
    <row r="209" spans="1:26" ht="12.75" customHeight="1" x14ac:dyDescent="0.25">
      <c r="A209" s="103"/>
      <c r="B209" s="103"/>
      <c r="C209" s="103"/>
      <c r="D209" s="103"/>
      <c r="E209" s="103"/>
      <c r="F209" s="103"/>
      <c r="G209" s="103"/>
      <c r="H209" s="103"/>
      <c r="I209" s="103"/>
      <c r="J209" s="103"/>
      <c r="K209" s="103"/>
      <c r="L209" s="103"/>
      <c r="M209" s="103"/>
      <c r="N209" s="103"/>
      <c r="O209" s="103"/>
      <c r="P209" s="103"/>
      <c r="Q209" s="103"/>
      <c r="R209" s="103"/>
      <c r="S209" s="103"/>
      <c r="T209" s="103"/>
      <c r="U209" s="103"/>
      <c r="V209" s="103"/>
      <c r="W209" s="103"/>
      <c r="X209" s="103"/>
      <c r="Y209" s="103"/>
      <c r="Z209" s="103"/>
    </row>
    <row r="210" spans="1:26" ht="12.75" customHeight="1" x14ac:dyDescent="0.25">
      <c r="A210" s="103"/>
      <c r="B210" s="103"/>
      <c r="C210" s="103"/>
      <c r="D210" s="103"/>
      <c r="E210" s="103"/>
      <c r="F210" s="103"/>
      <c r="G210" s="103"/>
      <c r="H210" s="103"/>
      <c r="I210" s="103"/>
      <c r="J210" s="103"/>
      <c r="K210" s="103"/>
      <c r="L210" s="103"/>
      <c r="M210" s="103"/>
      <c r="N210" s="103"/>
      <c r="O210" s="103"/>
      <c r="P210" s="103"/>
      <c r="Q210" s="103"/>
      <c r="R210" s="103"/>
      <c r="S210" s="103"/>
      <c r="T210" s="103"/>
      <c r="U210" s="103"/>
      <c r="V210" s="103"/>
      <c r="W210" s="103"/>
      <c r="X210" s="103"/>
      <c r="Y210" s="103"/>
      <c r="Z210" s="103"/>
    </row>
    <row r="211" spans="1:26" ht="12.75" customHeight="1" x14ac:dyDescent="0.25">
      <c r="A211" s="103"/>
      <c r="B211" s="103"/>
      <c r="C211" s="103"/>
      <c r="D211" s="103"/>
      <c r="E211" s="103"/>
      <c r="F211" s="103"/>
      <c r="G211" s="103"/>
      <c r="H211" s="103"/>
      <c r="I211" s="103"/>
      <c r="J211" s="103"/>
      <c r="K211" s="103"/>
      <c r="L211" s="103"/>
      <c r="M211" s="103"/>
      <c r="N211" s="103"/>
      <c r="O211" s="103"/>
      <c r="P211" s="103"/>
      <c r="Q211" s="103"/>
      <c r="R211" s="103"/>
      <c r="S211" s="103"/>
      <c r="T211" s="103"/>
      <c r="U211" s="103"/>
      <c r="V211" s="103"/>
      <c r="W211" s="103"/>
      <c r="X211" s="103"/>
      <c r="Y211" s="103"/>
      <c r="Z211" s="103"/>
    </row>
    <row r="212" spans="1:26" ht="12.75" customHeight="1" x14ac:dyDescent="0.25">
      <c r="A212" s="103"/>
      <c r="B212" s="103"/>
      <c r="C212" s="103"/>
      <c r="D212" s="103"/>
      <c r="E212" s="103"/>
      <c r="F212" s="103"/>
      <c r="G212" s="103"/>
      <c r="H212" s="103"/>
      <c r="I212" s="103"/>
      <c r="J212" s="103"/>
      <c r="K212" s="103"/>
      <c r="L212" s="103"/>
      <c r="M212" s="103"/>
      <c r="N212" s="103"/>
      <c r="O212" s="103"/>
      <c r="P212" s="103"/>
      <c r="Q212" s="103"/>
      <c r="R212" s="103"/>
      <c r="S212" s="103"/>
      <c r="T212" s="103"/>
      <c r="U212" s="103"/>
      <c r="V212" s="103"/>
      <c r="W212" s="103"/>
      <c r="X212" s="103"/>
      <c r="Y212" s="103"/>
      <c r="Z212" s="103"/>
    </row>
    <row r="213" spans="1:26" ht="12.75" customHeight="1" x14ac:dyDescent="0.25">
      <c r="A213" s="103"/>
      <c r="B213" s="103"/>
      <c r="C213" s="103"/>
      <c r="D213" s="103"/>
      <c r="E213" s="103"/>
      <c r="F213" s="103"/>
      <c r="G213" s="103"/>
      <c r="H213" s="103"/>
      <c r="I213" s="103"/>
      <c r="J213" s="103"/>
      <c r="K213" s="103"/>
      <c r="L213" s="103"/>
      <c r="M213" s="103"/>
      <c r="N213" s="103"/>
      <c r="O213" s="103"/>
      <c r="P213" s="103"/>
      <c r="Q213" s="103"/>
      <c r="R213" s="103"/>
      <c r="S213" s="103"/>
      <c r="T213" s="103"/>
      <c r="U213" s="103"/>
      <c r="V213" s="103"/>
      <c r="W213" s="103"/>
      <c r="X213" s="103"/>
      <c r="Y213" s="103"/>
      <c r="Z213" s="103"/>
    </row>
    <row r="214" spans="1:26" ht="12.75" customHeight="1" x14ac:dyDescent="0.25">
      <c r="A214" s="103"/>
      <c r="B214" s="103"/>
      <c r="C214" s="103"/>
      <c r="D214" s="103"/>
      <c r="E214" s="103"/>
      <c r="F214" s="103"/>
      <c r="G214" s="103"/>
      <c r="H214" s="103"/>
      <c r="I214" s="103"/>
      <c r="J214" s="103"/>
      <c r="K214" s="103"/>
      <c r="L214" s="103"/>
      <c r="M214" s="103"/>
      <c r="N214" s="103"/>
      <c r="O214" s="103"/>
      <c r="P214" s="103"/>
      <c r="Q214" s="103"/>
      <c r="R214" s="103"/>
      <c r="S214" s="103"/>
      <c r="T214" s="103"/>
      <c r="U214" s="103"/>
      <c r="V214" s="103"/>
      <c r="W214" s="103"/>
      <c r="X214" s="103"/>
      <c r="Y214" s="103"/>
      <c r="Z214" s="103"/>
    </row>
    <row r="215" spans="1:26" ht="12.75" customHeight="1" x14ac:dyDescent="0.25">
      <c r="A215" s="103"/>
      <c r="B215" s="103"/>
      <c r="C215" s="103"/>
      <c r="D215" s="103"/>
      <c r="E215" s="103"/>
      <c r="F215" s="103"/>
      <c r="G215" s="103"/>
      <c r="H215" s="103"/>
      <c r="I215" s="103"/>
      <c r="J215" s="103"/>
      <c r="K215" s="103"/>
      <c r="L215" s="103"/>
      <c r="M215" s="103"/>
      <c r="N215" s="103"/>
      <c r="O215" s="103"/>
      <c r="P215" s="103"/>
      <c r="Q215" s="103"/>
      <c r="R215" s="103"/>
      <c r="S215" s="103"/>
      <c r="T215" s="103"/>
      <c r="U215" s="103"/>
      <c r="V215" s="103"/>
      <c r="W215" s="103"/>
      <c r="X215" s="103"/>
      <c r="Y215" s="103"/>
      <c r="Z215" s="103"/>
    </row>
    <row r="216" spans="1:26" ht="12.75" customHeight="1" x14ac:dyDescent="0.25">
      <c r="A216" s="103"/>
      <c r="B216" s="103"/>
      <c r="C216" s="103"/>
      <c r="D216" s="103"/>
      <c r="E216" s="103"/>
      <c r="F216" s="103"/>
      <c r="G216" s="103"/>
      <c r="H216" s="103"/>
      <c r="I216" s="103"/>
      <c r="J216" s="103"/>
      <c r="K216" s="103"/>
      <c r="L216" s="103"/>
      <c r="M216" s="103"/>
      <c r="N216" s="103"/>
      <c r="O216" s="103"/>
      <c r="P216" s="103"/>
      <c r="Q216" s="103"/>
      <c r="R216" s="103"/>
      <c r="S216" s="103"/>
      <c r="T216" s="103"/>
      <c r="U216" s="103"/>
      <c r="V216" s="103"/>
      <c r="W216" s="103"/>
      <c r="X216" s="103"/>
      <c r="Y216" s="103"/>
      <c r="Z216" s="103"/>
    </row>
    <row r="217" spans="1:26" ht="12.75" customHeight="1" x14ac:dyDescent="0.25">
      <c r="A217" s="103"/>
      <c r="B217" s="103"/>
      <c r="C217" s="103"/>
      <c r="D217" s="103"/>
      <c r="E217" s="103"/>
      <c r="F217" s="103"/>
      <c r="G217" s="103"/>
      <c r="H217" s="103"/>
      <c r="I217" s="103"/>
      <c r="J217" s="103"/>
      <c r="K217" s="103"/>
      <c r="L217" s="103"/>
      <c r="M217" s="103"/>
      <c r="N217" s="103"/>
      <c r="O217" s="103"/>
      <c r="P217" s="103"/>
      <c r="Q217" s="103"/>
      <c r="R217" s="103"/>
      <c r="S217" s="103"/>
      <c r="T217" s="103"/>
      <c r="U217" s="103"/>
      <c r="V217" s="103"/>
      <c r="W217" s="103"/>
      <c r="X217" s="103"/>
      <c r="Y217" s="103"/>
      <c r="Z217" s="103"/>
    </row>
    <row r="218" spans="1:26" ht="12.75" customHeight="1" x14ac:dyDescent="0.25">
      <c r="A218" s="103"/>
      <c r="B218" s="103"/>
      <c r="C218" s="103"/>
      <c r="D218" s="103"/>
      <c r="E218" s="103"/>
      <c r="F218" s="103"/>
      <c r="G218" s="103"/>
      <c r="H218" s="103"/>
      <c r="I218" s="103"/>
      <c r="J218" s="103"/>
      <c r="K218" s="103"/>
      <c r="L218" s="103"/>
      <c r="M218" s="103"/>
      <c r="N218" s="103"/>
      <c r="O218" s="103"/>
      <c r="P218" s="103"/>
      <c r="Q218" s="103"/>
      <c r="R218" s="103"/>
      <c r="S218" s="103"/>
      <c r="T218" s="103"/>
      <c r="U218" s="103"/>
      <c r="V218" s="103"/>
      <c r="W218" s="103"/>
      <c r="X218" s="103"/>
      <c r="Y218" s="103"/>
      <c r="Z218" s="103"/>
    </row>
    <row r="219" spans="1:26" ht="12.75" customHeight="1" x14ac:dyDescent="0.25">
      <c r="A219" s="103"/>
      <c r="B219" s="103"/>
      <c r="C219" s="103"/>
      <c r="D219" s="103"/>
      <c r="E219" s="103"/>
      <c r="F219" s="103"/>
      <c r="G219" s="103"/>
      <c r="H219" s="103"/>
      <c r="I219" s="103"/>
      <c r="J219" s="103"/>
      <c r="K219" s="103"/>
      <c r="L219" s="103"/>
      <c r="M219" s="103"/>
      <c r="N219" s="103"/>
      <c r="O219" s="103"/>
      <c r="P219" s="103"/>
      <c r="Q219" s="103"/>
      <c r="R219" s="103"/>
      <c r="S219" s="103"/>
      <c r="T219" s="103"/>
      <c r="U219" s="103"/>
      <c r="V219" s="103"/>
      <c r="W219" s="103"/>
      <c r="X219" s="103"/>
      <c r="Y219" s="103"/>
      <c r="Z219" s="103"/>
    </row>
    <row r="220" spans="1:26" ht="12.75" customHeight="1" x14ac:dyDescent="0.25">
      <c r="A220" s="103"/>
      <c r="B220" s="103"/>
      <c r="C220" s="103"/>
      <c r="D220" s="103"/>
      <c r="E220" s="103"/>
      <c r="F220" s="103"/>
      <c r="G220" s="103"/>
      <c r="H220" s="103"/>
      <c r="I220" s="103"/>
      <c r="J220" s="103"/>
      <c r="K220" s="103"/>
      <c r="L220" s="103"/>
      <c r="M220" s="103"/>
      <c r="N220" s="103"/>
      <c r="O220" s="103"/>
      <c r="P220" s="103"/>
      <c r="Q220" s="103"/>
      <c r="R220" s="103"/>
      <c r="S220" s="103"/>
      <c r="T220" s="103"/>
      <c r="U220" s="103"/>
      <c r="V220" s="103"/>
      <c r="W220" s="103"/>
      <c r="X220" s="103"/>
      <c r="Y220" s="103"/>
      <c r="Z220" s="103"/>
    </row>
    <row r="221" spans="1:26" ht="12.75" customHeight="1" x14ac:dyDescent="0.25">
      <c r="A221" s="103"/>
      <c r="B221" s="103"/>
      <c r="C221" s="103"/>
      <c r="D221" s="103"/>
      <c r="E221" s="103"/>
      <c r="F221" s="103"/>
      <c r="G221" s="103"/>
      <c r="H221" s="103"/>
      <c r="I221" s="103"/>
      <c r="J221" s="103"/>
      <c r="K221" s="103"/>
      <c r="L221" s="103"/>
      <c r="M221" s="103"/>
      <c r="N221" s="103"/>
      <c r="O221" s="103"/>
      <c r="P221" s="103"/>
      <c r="Q221" s="103"/>
      <c r="R221" s="103"/>
      <c r="S221" s="103"/>
      <c r="T221" s="103"/>
      <c r="U221" s="103"/>
      <c r="V221" s="103"/>
      <c r="W221" s="103"/>
      <c r="X221" s="103"/>
      <c r="Y221" s="103"/>
      <c r="Z221" s="103"/>
    </row>
    <row r="222" spans="1:26" ht="12.75" customHeight="1" x14ac:dyDescent="0.25">
      <c r="A222" s="103"/>
      <c r="B222" s="103"/>
      <c r="C222" s="103"/>
      <c r="D222" s="103"/>
      <c r="E222" s="103"/>
      <c r="F222" s="103"/>
      <c r="G222" s="103"/>
      <c r="H222" s="103"/>
      <c r="I222" s="103"/>
      <c r="J222" s="103"/>
      <c r="K222" s="103"/>
      <c r="L222" s="103"/>
      <c r="M222" s="103"/>
      <c r="N222" s="103"/>
      <c r="O222" s="103"/>
      <c r="P222" s="103"/>
      <c r="Q222" s="103"/>
      <c r="R222" s="103"/>
      <c r="S222" s="103"/>
      <c r="T222" s="103"/>
      <c r="U222" s="103"/>
      <c r="V222" s="103"/>
      <c r="W222" s="103"/>
      <c r="X222" s="103"/>
      <c r="Y222" s="103"/>
      <c r="Z222" s="103"/>
    </row>
    <row r="223" spans="1:26" ht="12.75" customHeight="1" x14ac:dyDescent="0.25">
      <c r="A223" s="103"/>
      <c r="B223" s="103"/>
      <c r="C223" s="103"/>
      <c r="D223" s="103"/>
      <c r="E223" s="103"/>
      <c r="F223" s="103"/>
      <c r="G223" s="103"/>
      <c r="H223" s="103"/>
      <c r="I223" s="103"/>
      <c r="J223" s="103"/>
      <c r="K223" s="103"/>
      <c r="L223" s="103"/>
      <c r="M223" s="103"/>
      <c r="N223" s="103"/>
      <c r="O223" s="103"/>
      <c r="P223" s="103"/>
      <c r="Q223" s="103"/>
      <c r="R223" s="103"/>
      <c r="S223" s="103"/>
      <c r="T223" s="103"/>
      <c r="U223" s="103"/>
      <c r="V223" s="103"/>
      <c r="W223" s="103"/>
      <c r="X223" s="103"/>
      <c r="Y223" s="103"/>
      <c r="Z223" s="103"/>
    </row>
    <row r="224" spans="1:26" ht="12.75" customHeight="1" x14ac:dyDescent="0.25">
      <c r="A224" s="103"/>
      <c r="B224" s="103"/>
      <c r="C224" s="103"/>
      <c r="D224" s="103"/>
      <c r="E224" s="103"/>
      <c r="F224" s="103"/>
      <c r="G224" s="103"/>
      <c r="H224" s="103"/>
      <c r="I224" s="103"/>
      <c r="J224" s="103"/>
      <c r="K224" s="103"/>
      <c r="L224" s="103"/>
      <c r="M224" s="103"/>
      <c r="N224" s="103"/>
      <c r="O224" s="103"/>
      <c r="P224" s="103"/>
      <c r="Q224" s="103"/>
      <c r="R224" s="103"/>
      <c r="S224" s="103"/>
      <c r="T224" s="103"/>
      <c r="U224" s="103"/>
      <c r="V224" s="103"/>
      <c r="W224" s="103"/>
      <c r="X224" s="103"/>
      <c r="Y224" s="103"/>
      <c r="Z224" s="103"/>
    </row>
    <row r="225" spans="1:26" ht="12.75" customHeight="1" x14ac:dyDescent="0.25">
      <c r="A225" s="103"/>
      <c r="B225" s="103"/>
      <c r="C225" s="103"/>
      <c r="D225" s="103"/>
      <c r="E225" s="103"/>
      <c r="F225" s="103"/>
      <c r="G225" s="103"/>
      <c r="H225" s="103"/>
      <c r="I225" s="103"/>
      <c r="J225" s="103"/>
      <c r="K225" s="103"/>
      <c r="L225" s="103"/>
      <c r="M225" s="103"/>
      <c r="N225" s="103"/>
      <c r="O225" s="103"/>
      <c r="P225" s="103"/>
      <c r="Q225" s="103"/>
      <c r="R225" s="103"/>
      <c r="S225" s="103"/>
      <c r="T225" s="103"/>
      <c r="U225" s="103"/>
      <c r="V225" s="103"/>
      <c r="W225" s="103"/>
      <c r="X225" s="103"/>
      <c r="Y225" s="103"/>
      <c r="Z225" s="103"/>
    </row>
    <row r="226" spans="1:26" ht="12.75" customHeight="1" x14ac:dyDescent="0.25">
      <c r="A226" s="103"/>
      <c r="B226" s="103"/>
      <c r="C226" s="103"/>
      <c r="D226" s="103"/>
      <c r="E226" s="103"/>
      <c r="F226" s="103"/>
      <c r="G226" s="103"/>
      <c r="H226" s="103"/>
      <c r="I226" s="103"/>
      <c r="J226" s="103"/>
      <c r="K226" s="103"/>
      <c r="L226" s="103"/>
      <c r="M226" s="103"/>
      <c r="N226" s="103"/>
      <c r="O226" s="103"/>
      <c r="P226" s="103"/>
      <c r="Q226" s="103"/>
      <c r="R226" s="103"/>
      <c r="S226" s="103"/>
      <c r="T226" s="103"/>
      <c r="U226" s="103"/>
      <c r="V226" s="103"/>
      <c r="W226" s="103"/>
      <c r="X226" s="103"/>
      <c r="Y226" s="103"/>
      <c r="Z226" s="103"/>
    </row>
    <row r="227" spans="1:26" ht="12.75" customHeight="1" x14ac:dyDescent="0.25">
      <c r="A227" s="103"/>
      <c r="B227" s="103"/>
      <c r="C227" s="103"/>
      <c r="D227" s="103"/>
      <c r="E227" s="103"/>
      <c r="F227" s="103"/>
      <c r="G227" s="103"/>
      <c r="H227" s="103"/>
      <c r="I227" s="103"/>
      <c r="J227" s="103"/>
      <c r="K227" s="103"/>
      <c r="L227" s="103"/>
      <c r="M227" s="103"/>
      <c r="N227" s="103"/>
      <c r="O227" s="103"/>
      <c r="P227" s="103"/>
      <c r="Q227" s="103"/>
      <c r="R227" s="103"/>
      <c r="S227" s="103"/>
      <c r="T227" s="103"/>
      <c r="U227" s="103"/>
      <c r="V227" s="103"/>
      <c r="W227" s="103"/>
      <c r="X227" s="103"/>
      <c r="Y227" s="103"/>
      <c r="Z227" s="103"/>
    </row>
    <row r="228" spans="1:26" ht="12.75" customHeight="1" x14ac:dyDescent="0.25">
      <c r="A228" s="103"/>
      <c r="B228" s="103"/>
      <c r="C228" s="103"/>
      <c r="D228" s="103"/>
      <c r="E228" s="103"/>
      <c r="F228" s="103"/>
      <c r="G228" s="103"/>
      <c r="H228" s="103"/>
      <c r="I228" s="103"/>
      <c r="J228" s="103"/>
      <c r="K228" s="103"/>
      <c r="L228" s="103"/>
      <c r="M228" s="103"/>
      <c r="N228" s="103"/>
      <c r="O228" s="103"/>
      <c r="P228" s="103"/>
      <c r="Q228" s="103"/>
      <c r="R228" s="103"/>
      <c r="S228" s="103"/>
      <c r="T228" s="103"/>
      <c r="U228" s="103"/>
      <c r="V228" s="103"/>
      <c r="W228" s="103"/>
      <c r="X228" s="103"/>
      <c r="Y228" s="103"/>
      <c r="Z228" s="103"/>
    </row>
    <row r="229" spans="1:26" ht="12.75" customHeight="1" x14ac:dyDescent="0.25">
      <c r="A229" s="103"/>
      <c r="B229" s="103"/>
      <c r="C229" s="103"/>
      <c r="D229" s="103"/>
      <c r="E229" s="103"/>
      <c r="F229" s="103"/>
      <c r="G229" s="103"/>
      <c r="H229" s="103"/>
      <c r="I229" s="103"/>
      <c r="J229" s="103"/>
      <c r="K229" s="103"/>
      <c r="L229" s="103"/>
      <c r="M229" s="103"/>
      <c r="N229" s="103"/>
      <c r="O229" s="103"/>
      <c r="P229" s="103"/>
      <c r="Q229" s="103"/>
      <c r="R229" s="103"/>
      <c r="S229" s="103"/>
      <c r="T229" s="103"/>
      <c r="U229" s="103"/>
      <c r="V229" s="103"/>
      <c r="W229" s="103"/>
      <c r="X229" s="103"/>
      <c r="Y229" s="103"/>
      <c r="Z229" s="103"/>
    </row>
    <row r="230" spans="1:26" ht="12.75" customHeight="1" x14ac:dyDescent="0.25">
      <c r="A230" s="103"/>
      <c r="B230" s="103"/>
      <c r="C230" s="103"/>
      <c r="D230" s="103"/>
      <c r="E230" s="103"/>
      <c r="F230" s="103"/>
      <c r="G230" s="103"/>
      <c r="H230" s="103"/>
      <c r="I230" s="103"/>
      <c r="J230" s="103"/>
      <c r="K230" s="103"/>
      <c r="L230" s="103"/>
      <c r="M230" s="103"/>
      <c r="N230" s="103"/>
      <c r="O230" s="103"/>
      <c r="P230" s="103"/>
      <c r="Q230" s="103"/>
      <c r="R230" s="103"/>
      <c r="S230" s="103"/>
      <c r="T230" s="103"/>
      <c r="U230" s="103"/>
      <c r="V230" s="103"/>
      <c r="W230" s="103"/>
      <c r="X230" s="103"/>
      <c r="Y230" s="103"/>
      <c r="Z230" s="103"/>
    </row>
    <row r="231" spans="1:26" ht="12.75" customHeight="1" x14ac:dyDescent="0.25">
      <c r="A231" s="103"/>
      <c r="B231" s="103"/>
      <c r="C231" s="103"/>
      <c r="D231" s="103"/>
      <c r="E231" s="103"/>
      <c r="F231" s="103"/>
      <c r="G231" s="103"/>
      <c r="H231" s="103"/>
      <c r="I231" s="103"/>
      <c r="J231" s="103"/>
      <c r="K231" s="103"/>
      <c r="L231" s="103"/>
      <c r="M231" s="103"/>
      <c r="N231" s="103"/>
      <c r="O231" s="103"/>
      <c r="P231" s="103"/>
      <c r="Q231" s="103"/>
      <c r="R231" s="103"/>
      <c r="S231" s="103"/>
      <c r="T231" s="103"/>
      <c r="U231" s="103"/>
      <c r="V231" s="103"/>
      <c r="W231" s="103"/>
      <c r="X231" s="103"/>
      <c r="Y231" s="103"/>
      <c r="Z231" s="103"/>
    </row>
    <row r="232" spans="1:26" ht="12.75" customHeight="1" x14ac:dyDescent="0.25">
      <c r="A232" s="103"/>
      <c r="B232" s="103"/>
      <c r="C232" s="103"/>
      <c r="D232" s="103"/>
      <c r="E232" s="103"/>
      <c r="F232" s="103"/>
      <c r="G232" s="103"/>
      <c r="H232" s="103"/>
      <c r="I232" s="103"/>
      <c r="J232" s="103"/>
      <c r="K232" s="103"/>
      <c r="L232" s="103"/>
      <c r="M232" s="103"/>
      <c r="N232" s="103"/>
      <c r="O232" s="103"/>
      <c r="P232" s="103"/>
      <c r="Q232" s="103"/>
      <c r="R232" s="103"/>
      <c r="S232" s="103"/>
      <c r="T232" s="103"/>
      <c r="U232" s="103"/>
      <c r="V232" s="103"/>
      <c r="W232" s="103"/>
      <c r="X232" s="103"/>
      <c r="Y232" s="103"/>
      <c r="Z232" s="103"/>
    </row>
    <row r="233" spans="1:26" ht="12.75" customHeight="1" x14ac:dyDescent="0.25">
      <c r="A233" s="103"/>
      <c r="B233" s="103"/>
      <c r="C233" s="103"/>
      <c r="D233" s="103"/>
      <c r="E233" s="103"/>
      <c r="F233" s="103"/>
      <c r="G233" s="103"/>
      <c r="H233" s="103"/>
      <c r="I233" s="103"/>
      <c r="J233" s="103"/>
      <c r="K233" s="103"/>
      <c r="L233" s="103"/>
      <c r="M233" s="103"/>
      <c r="N233" s="103"/>
      <c r="O233" s="103"/>
      <c r="P233" s="103"/>
      <c r="Q233" s="103"/>
      <c r="R233" s="103"/>
      <c r="S233" s="103"/>
      <c r="T233" s="103"/>
      <c r="U233" s="103"/>
      <c r="V233" s="103"/>
      <c r="W233" s="103"/>
      <c r="X233" s="103"/>
      <c r="Y233" s="103"/>
      <c r="Z233" s="103"/>
    </row>
    <row r="234" spans="1:26" ht="12.75" customHeight="1" x14ac:dyDescent="0.25">
      <c r="A234" s="103"/>
      <c r="B234" s="103"/>
      <c r="C234" s="103"/>
      <c r="D234" s="103"/>
      <c r="E234" s="103"/>
      <c r="F234" s="103"/>
      <c r="G234" s="103"/>
      <c r="H234" s="103"/>
      <c r="I234" s="103"/>
      <c r="J234" s="103"/>
      <c r="K234" s="103"/>
      <c r="L234" s="103"/>
      <c r="M234" s="103"/>
      <c r="N234" s="103"/>
      <c r="O234" s="103"/>
      <c r="P234" s="103"/>
      <c r="Q234" s="103"/>
      <c r="R234" s="103"/>
      <c r="S234" s="103"/>
      <c r="T234" s="103"/>
      <c r="U234" s="103"/>
      <c r="V234" s="103"/>
      <c r="W234" s="103"/>
      <c r="X234" s="103"/>
      <c r="Y234" s="103"/>
      <c r="Z234" s="103"/>
    </row>
    <row r="235" spans="1:26" ht="12.75" customHeight="1" x14ac:dyDescent="0.25">
      <c r="A235" s="103"/>
      <c r="B235" s="103"/>
      <c r="C235" s="103"/>
      <c r="D235" s="103"/>
      <c r="E235" s="103"/>
      <c r="F235" s="103"/>
      <c r="G235" s="103"/>
      <c r="H235" s="103"/>
      <c r="I235" s="103"/>
      <c r="J235" s="103"/>
      <c r="K235" s="103"/>
      <c r="L235" s="103"/>
      <c r="M235" s="103"/>
      <c r="N235" s="103"/>
      <c r="O235" s="103"/>
      <c r="P235" s="103"/>
      <c r="Q235" s="103"/>
      <c r="R235" s="103"/>
      <c r="S235" s="103"/>
      <c r="T235" s="103"/>
      <c r="U235" s="103"/>
      <c r="V235" s="103"/>
      <c r="W235" s="103"/>
      <c r="X235" s="103"/>
      <c r="Y235" s="103"/>
      <c r="Z235" s="103"/>
    </row>
    <row r="236" spans="1:26" ht="12.75" customHeight="1" x14ac:dyDescent="0.25">
      <c r="A236" s="103"/>
      <c r="B236" s="103"/>
      <c r="C236" s="103"/>
      <c r="D236" s="103"/>
      <c r="E236" s="103"/>
      <c r="F236" s="103"/>
      <c r="G236" s="103"/>
      <c r="H236" s="103"/>
      <c r="I236" s="103"/>
      <c r="J236" s="103"/>
      <c r="K236" s="103"/>
      <c r="L236" s="103"/>
      <c r="M236" s="103"/>
      <c r="N236" s="103"/>
      <c r="O236" s="103"/>
      <c r="P236" s="103"/>
      <c r="Q236" s="103"/>
      <c r="R236" s="103"/>
      <c r="S236" s="103"/>
      <c r="T236" s="103"/>
      <c r="U236" s="103"/>
      <c r="V236" s="103"/>
      <c r="W236" s="103"/>
      <c r="X236" s="103"/>
      <c r="Y236" s="103"/>
      <c r="Z236" s="103"/>
    </row>
    <row r="237" spans="1:26" ht="12.75" customHeight="1" x14ac:dyDescent="0.25">
      <c r="A237" s="103"/>
      <c r="B237" s="103"/>
      <c r="C237" s="103"/>
      <c r="D237" s="103"/>
      <c r="E237" s="103"/>
      <c r="F237" s="103"/>
      <c r="G237" s="103"/>
      <c r="H237" s="103"/>
      <c r="I237" s="103"/>
      <c r="J237" s="103"/>
      <c r="K237" s="103"/>
      <c r="L237" s="103"/>
      <c r="M237" s="103"/>
      <c r="N237" s="103"/>
      <c r="O237" s="103"/>
      <c r="P237" s="103"/>
      <c r="Q237" s="103"/>
      <c r="R237" s="103"/>
      <c r="S237" s="103"/>
      <c r="T237" s="103"/>
      <c r="U237" s="103"/>
      <c r="V237" s="103"/>
      <c r="W237" s="103"/>
      <c r="X237" s="103"/>
      <c r="Y237" s="103"/>
      <c r="Z237" s="103"/>
    </row>
    <row r="238" spans="1:26" ht="12.75" customHeight="1" x14ac:dyDescent="0.25">
      <c r="A238" s="103"/>
      <c r="B238" s="103"/>
      <c r="C238" s="103"/>
      <c r="D238" s="103"/>
      <c r="E238" s="103"/>
      <c r="F238" s="103"/>
      <c r="G238" s="103"/>
      <c r="H238" s="103"/>
      <c r="I238" s="103"/>
      <c r="J238" s="103"/>
      <c r="K238" s="103"/>
      <c r="L238" s="103"/>
      <c r="M238" s="103"/>
      <c r="N238" s="103"/>
      <c r="O238" s="103"/>
      <c r="P238" s="103"/>
      <c r="Q238" s="103"/>
      <c r="R238" s="103"/>
      <c r="S238" s="103"/>
      <c r="T238" s="103"/>
      <c r="U238" s="103"/>
      <c r="V238" s="103"/>
      <c r="W238" s="103"/>
      <c r="X238" s="103"/>
      <c r="Y238" s="103"/>
      <c r="Z238" s="103"/>
    </row>
    <row r="239" spans="1:26" ht="12.75" customHeight="1" x14ac:dyDescent="0.25">
      <c r="A239" s="103"/>
      <c r="B239" s="103"/>
      <c r="C239" s="103"/>
      <c r="D239" s="103"/>
      <c r="E239" s="103"/>
      <c r="F239" s="103"/>
      <c r="G239" s="103"/>
      <c r="H239" s="103"/>
      <c r="I239" s="103"/>
      <c r="J239" s="103"/>
      <c r="K239" s="103"/>
      <c r="L239" s="103"/>
      <c r="M239" s="103"/>
      <c r="N239" s="103"/>
      <c r="O239" s="103"/>
      <c r="P239" s="103"/>
      <c r="Q239" s="103"/>
      <c r="R239" s="103"/>
      <c r="S239" s="103"/>
      <c r="T239" s="103"/>
      <c r="U239" s="103"/>
      <c r="V239" s="103"/>
      <c r="W239" s="103"/>
      <c r="X239" s="103"/>
      <c r="Y239" s="103"/>
      <c r="Z239" s="103"/>
    </row>
    <row r="240" spans="1:26" ht="12.75" customHeight="1" x14ac:dyDescent="0.25">
      <c r="A240" s="103"/>
      <c r="B240" s="103"/>
      <c r="C240" s="103"/>
      <c r="D240" s="103"/>
      <c r="E240" s="103"/>
      <c r="F240" s="103"/>
      <c r="G240" s="103"/>
      <c r="H240" s="103"/>
      <c r="I240" s="103"/>
      <c r="J240" s="103"/>
      <c r="K240" s="103"/>
      <c r="L240" s="103"/>
      <c r="M240" s="103"/>
      <c r="N240" s="103"/>
      <c r="O240" s="103"/>
      <c r="P240" s="103"/>
      <c r="Q240" s="103"/>
      <c r="R240" s="103"/>
      <c r="S240" s="103"/>
      <c r="T240" s="103"/>
      <c r="U240" s="103"/>
      <c r="V240" s="103"/>
      <c r="W240" s="103"/>
      <c r="X240" s="103"/>
      <c r="Y240" s="103"/>
      <c r="Z240" s="103"/>
    </row>
    <row r="241" spans="1:26" ht="12.75" customHeight="1" x14ac:dyDescent="0.25">
      <c r="A241" s="103"/>
      <c r="B241" s="103"/>
      <c r="C241" s="103"/>
      <c r="D241" s="103"/>
      <c r="E241" s="103"/>
      <c r="F241" s="103"/>
      <c r="G241" s="103"/>
      <c r="H241" s="103"/>
      <c r="I241" s="103"/>
      <c r="J241" s="103"/>
      <c r="K241" s="103"/>
      <c r="L241" s="103"/>
      <c r="M241" s="103"/>
      <c r="N241" s="103"/>
      <c r="O241" s="103"/>
      <c r="P241" s="103"/>
      <c r="Q241" s="103"/>
      <c r="R241" s="103"/>
      <c r="S241" s="103"/>
      <c r="T241" s="103"/>
      <c r="U241" s="103"/>
      <c r="V241" s="103"/>
      <c r="W241" s="103"/>
      <c r="X241" s="103"/>
      <c r="Y241" s="103"/>
      <c r="Z241" s="103"/>
    </row>
    <row r="242" spans="1:26" ht="12.75" customHeight="1" x14ac:dyDescent="0.25">
      <c r="A242" s="103"/>
      <c r="B242" s="103"/>
      <c r="C242" s="103"/>
      <c r="D242" s="103"/>
      <c r="E242" s="103"/>
      <c r="F242" s="103"/>
      <c r="G242" s="103"/>
      <c r="H242" s="103"/>
      <c r="I242" s="103"/>
      <c r="J242" s="103"/>
      <c r="K242" s="103"/>
      <c r="L242" s="103"/>
      <c r="M242" s="103"/>
      <c r="N242" s="103"/>
      <c r="O242" s="103"/>
      <c r="P242" s="103"/>
      <c r="Q242" s="103"/>
      <c r="R242" s="103"/>
      <c r="S242" s="103"/>
      <c r="T242" s="103"/>
      <c r="U242" s="103"/>
      <c r="V242" s="103"/>
      <c r="W242" s="103"/>
      <c r="X242" s="103"/>
      <c r="Y242" s="103"/>
      <c r="Z242" s="103"/>
    </row>
    <row r="243" spans="1:26" ht="12.75" customHeight="1" x14ac:dyDescent="0.25">
      <c r="A243" s="103"/>
      <c r="B243" s="103"/>
      <c r="C243" s="103"/>
      <c r="D243" s="103"/>
      <c r="E243" s="103"/>
      <c r="F243" s="103"/>
      <c r="G243" s="103"/>
      <c r="H243" s="103"/>
      <c r="I243" s="103"/>
      <c r="J243" s="103"/>
      <c r="K243" s="103"/>
      <c r="L243" s="103"/>
      <c r="M243" s="103"/>
      <c r="N243" s="103"/>
      <c r="O243" s="103"/>
      <c r="P243" s="103"/>
      <c r="Q243" s="103"/>
      <c r="R243" s="103"/>
      <c r="S243" s="103"/>
      <c r="T243" s="103"/>
      <c r="U243" s="103"/>
      <c r="V243" s="103"/>
      <c r="W243" s="103"/>
      <c r="X243" s="103"/>
      <c r="Y243" s="103"/>
      <c r="Z243" s="103"/>
    </row>
    <row r="244" spans="1:26" ht="12.75" customHeight="1" x14ac:dyDescent="0.25">
      <c r="A244" s="103"/>
      <c r="B244" s="103"/>
      <c r="C244" s="103"/>
      <c r="D244" s="103"/>
      <c r="E244" s="103"/>
      <c r="F244" s="103"/>
      <c r="G244" s="103"/>
      <c r="H244" s="103"/>
      <c r="I244" s="103"/>
      <c r="J244" s="103"/>
      <c r="K244" s="103"/>
      <c r="L244" s="103"/>
      <c r="M244" s="103"/>
      <c r="N244" s="103"/>
      <c r="O244" s="103"/>
      <c r="P244" s="103"/>
      <c r="Q244" s="103"/>
      <c r="R244" s="103"/>
      <c r="S244" s="103"/>
      <c r="T244" s="103"/>
      <c r="U244" s="103"/>
      <c r="V244" s="103"/>
      <c r="W244" s="103"/>
      <c r="X244" s="103"/>
      <c r="Y244" s="103"/>
      <c r="Z244" s="103"/>
    </row>
    <row r="245" spans="1:26" ht="12.75" customHeight="1" x14ac:dyDescent="0.25">
      <c r="A245" s="103"/>
      <c r="B245" s="103"/>
      <c r="C245" s="103"/>
      <c r="D245" s="103"/>
      <c r="E245" s="103"/>
      <c r="F245" s="103"/>
      <c r="G245" s="103"/>
      <c r="H245" s="103"/>
      <c r="I245" s="103"/>
      <c r="J245" s="103"/>
      <c r="K245" s="103"/>
      <c r="L245" s="103"/>
      <c r="M245" s="103"/>
      <c r="N245" s="103"/>
      <c r="O245" s="103"/>
      <c r="P245" s="103"/>
      <c r="Q245" s="103"/>
      <c r="R245" s="103"/>
      <c r="S245" s="103"/>
      <c r="T245" s="103"/>
      <c r="U245" s="103"/>
      <c r="V245" s="103"/>
      <c r="W245" s="103"/>
      <c r="X245" s="103"/>
      <c r="Y245" s="103"/>
      <c r="Z245" s="103"/>
    </row>
    <row r="246" spans="1:26" ht="12.75" customHeight="1" x14ac:dyDescent="0.25">
      <c r="A246" s="103"/>
      <c r="B246" s="103"/>
      <c r="C246" s="103"/>
      <c r="D246" s="103"/>
      <c r="E246" s="103"/>
      <c r="F246" s="103"/>
      <c r="G246" s="103"/>
      <c r="H246" s="103"/>
      <c r="I246" s="103"/>
      <c r="J246" s="103"/>
      <c r="K246" s="103"/>
      <c r="L246" s="103"/>
      <c r="M246" s="103"/>
      <c r="N246" s="103"/>
      <c r="O246" s="103"/>
      <c r="P246" s="103"/>
      <c r="Q246" s="103"/>
      <c r="R246" s="103"/>
      <c r="S246" s="103"/>
      <c r="T246" s="103"/>
      <c r="U246" s="103"/>
      <c r="V246" s="103"/>
      <c r="W246" s="103"/>
      <c r="X246" s="103"/>
      <c r="Y246" s="103"/>
      <c r="Z246" s="103"/>
    </row>
    <row r="247" spans="1:26" ht="12.75" customHeight="1" x14ac:dyDescent="0.25">
      <c r="A247" s="103"/>
      <c r="B247" s="103"/>
      <c r="C247" s="103"/>
      <c r="D247" s="103"/>
      <c r="E247" s="103"/>
      <c r="F247" s="103"/>
      <c r="G247" s="103"/>
      <c r="H247" s="103"/>
      <c r="I247" s="103"/>
      <c r="J247" s="103"/>
      <c r="K247" s="103"/>
      <c r="L247" s="103"/>
      <c r="M247" s="103"/>
      <c r="N247" s="103"/>
      <c r="O247" s="103"/>
      <c r="P247" s="103"/>
      <c r="Q247" s="103"/>
      <c r="R247" s="103"/>
      <c r="S247" s="103"/>
      <c r="T247" s="103"/>
      <c r="U247" s="103"/>
      <c r="V247" s="103"/>
      <c r="W247" s="103"/>
      <c r="X247" s="103"/>
      <c r="Y247" s="103"/>
      <c r="Z247" s="103"/>
    </row>
    <row r="248" spans="1:26" ht="12.75" customHeight="1" x14ac:dyDescent="0.25">
      <c r="A248" s="103"/>
      <c r="B248" s="103"/>
      <c r="C248" s="103"/>
      <c r="D248" s="103"/>
      <c r="E248" s="103"/>
      <c r="F248" s="103"/>
      <c r="G248" s="103"/>
      <c r="H248" s="103"/>
      <c r="I248" s="103"/>
      <c r="J248" s="103"/>
      <c r="K248" s="103"/>
      <c r="L248" s="103"/>
      <c r="M248" s="103"/>
      <c r="N248" s="103"/>
      <c r="O248" s="103"/>
      <c r="P248" s="103"/>
      <c r="Q248" s="103"/>
      <c r="R248" s="103"/>
      <c r="S248" s="103"/>
      <c r="T248" s="103"/>
      <c r="U248" s="103"/>
      <c r="V248" s="103"/>
      <c r="W248" s="103"/>
      <c r="X248" s="103"/>
      <c r="Y248" s="103"/>
      <c r="Z248" s="103"/>
    </row>
    <row r="249" spans="1:26" ht="12.75" customHeight="1" x14ac:dyDescent="0.25">
      <c r="A249" s="103"/>
      <c r="B249" s="103"/>
      <c r="C249" s="103"/>
      <c r="D249" s="103"/>
      <c r="E249" s="103"/>
      <c r="F249" s="103"/>
      <c r="G249" s="103"/>
      <c r="H249" s="103"/>
      <c r="I249" s="103"/>
      <c r="J249" s="103"/>
      <c r="K249" s="103"/>
      <c r="L249" s="103"/>
      <c r="M249" s="103"/>
      <c r="N249" s="103"/>
      <c r="O249" s="103"/>
      <c r="P249" s="103"/>
      <c r="Q249" s="103"/>
      <c r="R249" s="103"/>
      <c r="S249" s="103"/>
      <c r="T249" s="103"/>
      <c r="U249" s="103"/>
      <c r="V249" s="103"/>
      <c r="W249" s="103"/>
      <c r="X249" s="103"/>
      <c r="Y249" s="103"/>
      <c r="Z249" s="103"/>
    </row>
    <row r="250" spans="1:26" ht="12.75" customHeight="1" x14ac:dyDescent="0.25">
      <c r="A250" s="103"/>
      <c r="B250" s="103"/>
      <c r="C250" s="103"/>
      <c r="D250" s="103"/>
      <c r="E250" s="103"/>
      <c r="F250" s="103"/>
      <c r="G250" s="103"/>
      <c r="H250" s="103"/>
      <c r="I250" s="103"/>
      <c r="J250" s="103"/>
      <c r="K250" s="103"/>
      <c r="L250" s="103"/>
      <c r="M250" s="103"/>
      <c r="N250" s="103"/>
      <c r="O250" s="103"/>
      <c r="P250" s="103"/>
      <c r="Q250" s="103"/>
      <c r="R250" s="103"/>
      <c r="S250" s="103"/>
      <c r="T250" s="103"/>
      <c r="U250" s="103"/>
      <c r="V250" s="103"/>
      <c r="W250" s="103"/>
      <c r="X250" s="103"/>
      <c r="Y250" s="103"/>
      <c r="Z250" s="103"/>
    </row>
    <row r="251" spans="1:26" ht="12.75" customHeight="1" x14ac:dyDescent="0.25">
      <c r="A251" s="103"/>
      <c r="B251" s="103"/>
      <c r="C251" s="103"/>
      <c r="D251" s="103"/>
      <c r="E251" s="103"/>
      <c r="F251" s="103"/>
      <c r="G251" s="103"/>
      <c r="H251" s="103"/>
      <c r="I251" s="103"/>
      <c r="J251" s="103"/>
      <c r="K251" s="103"/>
      <c r="L251" s="103"/>
      <c r="M251" s="103"/>
      <c r="N251" s="103"/>
      <c r="O251" s="103"/>
      <c r="P251" s="103"/>
      <c r="Q251" s="103"/>
      <c r="R251" s="103"/>
      <c r="S251" s="103"/>
      <c r="T251" s="103"/>
      <c r="U251" s="103"/>
      <c r="V251" s="103"/>
      <c r="W251" s="103"/>
      <c r="X251" s="103"/>
      <c r="Y251" s="103"/>
      <c r="Z251" s="103"/>
    </row>
    <row r="252" spans="1:26" ht="12.75" customHeight="1" x14ac:dyDescent="0.25">
      <c r="A252" s="103"/>
      <c r="B252" s="103"/>
      <c r="C252" s="103"/>
      <c r="D252" s="103"/>
      <c r="E252" s="103"/>
      <c r="F252" s="103"/>
      <c r="G252" s="103"/>
      <c r="H252" s="103"/>
      <c r="I252" s="103"/>
      <c r="J252" s="103"/>
      <c r="K252" s="103"/>
      <c r="L252" s="103"/>
      <c r="M252" s="103"/>
      <c r="N252" s="103"/>
      <c r="O252" s="103"/>
      <c r="P252" s="103"/>
      <c r="Q252" s="103"/>
      <c r="R252" s="103"/>
      <c r="S252" s="103"/>
      <c r="T252" s="103"/>
      <c r="U252" s="103"/>
      <c r="V252" s="103"/>
      <c r="W252" s="103"/>
      <c r="X252" s="103"/>
      <c r="Y252" s="103"/>
      <c r="Z252" s="103"/>
    </row>
    <row r="253" spans="1:26" ht="12.75" customHeight="1" x14ac:dyDescent="0.25">
      <c r="A253" s="103"/>
      <c r="B253" s="103"/>
      <c r="C253" s="103"/>
      <c r="D253" s="103"/>
      <c r="E253" s="103"/>
      <c r="F253" s="103"/>
      <c r="G253" s="103"/>
      <c r="H253" s="103"/>
      <c r="I253" s="103"/>
      <c r="J253" s="103"/>
      <c r="K253" s="103"/>
      <c r="L253" s="103"/>
      <c r="M253" s="103"/>
      <c r="N253" s="103"/>
      <c r="O253" s="103"/>
      <c r="P253" s="103"/>
      <c r="Q253" s="103"/>
      <c r="R253" s="103"/>
      <c r="S253" s="103"/>
      <c r="T253" s="103"/>
      <c r="U253" s="103"/>
      <c r="V253" s="103"/>
      <c r="W253" s="103"/>
      <c r="X253" s="103"/>
      <c r="Y253" s="103"/>
      <c r="Z253" s="103"/>
    </row>
    <row r="254" spans="1:26" ht="12.75" customHeight="1" x14ac:dyDescent="0.25">
      <c r="A254" s="103"/>
      <c r="B254" s="103"/>
      <c r="C254" s="103"/>
      <c r="D254" s="103"/>
      <c r="E254" s="103"/>
      <c r="F254" s="103"/>
      <c r="G254" s="103"/>
      <c r="H254" s="103"/>
      <c r="I254" s="103"/>
      <c r="J254" s="103"/>
      <c r="K254" s="103"/>
      <c r="L254" s="103"/>
      <c r="M254" s="103"/>
      <c r="N254" s="103"/>
      <c r="O254" s="103"/>
      <c r="P254" s="103"/>
      <c r="Q254" s="103"/>
      <c r="R254" s="103"/>
      <c r="S254" s="103"/>
      <c r="T254" s="103"/>
      <c r="U254" s="103"/>
      <c r="V254" s="103"/>
      <c r="W254" s="103"/>
      <c r="X254" s="103"/>
      <c r="Y254" s="103"/>
      <c r="Z254" s="103"/>
    </row>
    <row r="255" spans="1:26" ht="12.75" customHeight="1" x14ac:dyDescent="0.25">
      <c r="A255" s="103"/>
      <c r="B255" s="103"/>
      <c r="C255" s="103"/>
      <c r="D255" s="103"/>
      <c r="E255" s="103"/>
      <c r="F255" s="103"/>
      <c r="G255" s="103"/>
      <c r="H255" s="103"/>
      <c r="I255" s="103"/>
      <c r="J255" s="103"/>
      <c r="K255" s="103"/>
      <c r="L255" s="103"/>
      <c r="M255" s="103"/>
      <c r="N255" s="103"/>
      <c r="O255" s="103"/>
      <c r="P255" s="103"/>
      <c r="Q255" s="103"/>
      <c r="R255" s="103"/>
      <c r="S255" s="103"/>
      <c r="T255" s="103"/>
      <c r="U255" s="103"/>
      <c r="V255" s="103"/>
      <c r="W255" s="103"/>
      <c r="X255" s="103"/>
      <c r="Y255" s="103"/>
      <c r="Z255" s="103"/>
    </row>
    <row r="256" spans="1:26" ht="12.75" customHeight="1" x14ac:dyDescent="0.25">
      <c r="A256" s="103"/>
      <c r="B256" s="103"/>
      <c r="C256" s="103"/>
      <c r="D256" s="103"/>
      <c r="E256" s="103"/>
      <c r="F256" s="103"/>
      <c r="G256" s="103"/>
      <c r="H256" s="103"/>
      <c r="I256" s="103"/>
      <c r="J256" s="103"/>
      <c r="K256" s="103"/>
      <c r="L256" s="103"/>
      <c r="M256" s="103"/>
      <c r="N256" s="103"/>
      <c r="O256" s="103"/>
      <c r="P256" s="103"/>
      <c r="Q256" s="103"/>
      <c r="R256" s="103"/>
      <c r="S256" s="103"/>
      <c r="T256" s="103"/>
      <c r="U256" s="103"/>
      <c r="V256" s="103"/>
      <c r="W256" s="103"/>
      <c r="X256" s="103"/>
      <c r="Y256" s="103"/>
      <c r="Z256" s="103"/>
    </row>
    <row r="257" spans="1:26" ht="12.75" customHeight="1" x14ac:dyDescent="0.25">
      <c r="A257" s="103"/>
      <c r="B257" s="103"/>
      <c r="C257" s="103"/>
      <c r="D257" s="103"/>
      <c r="E257" s="103"/>
      <c r="F257" s="103"/>
      <c r="G257" s="103"/>
      <c r="H257" s="103"/>
      <c r="I257" s="103"/>
      <c r="J257" s="103"/>
      <c r="K257" s="103"/>
      <c r="L257" s="103"/>
      <c r="M257" s="103"/>
      <c r="N257" s="103"/>
      <c r="O257" s="103"/>
      <c r="P257" s="103"/>
      <c r="Q257" s="103"/>
      <c r="R257" s="103"/>
      <c r="S257" s="103"/>
      <c r="T257" s="103"/>
      <c r="U257" s="103"/>
      <c r="V257" s="103"/>
      <c r="W257" s="103"/>
      <c r="X257" s="103"/>
      <c r="Y257" s="103"/>
      <c r="Z257" s="103"/>
    </row>
    <row r="258" spans="1:26" ht="12.75" customHeight="1" x14ac:dyDescent="0.25">
      <c r="A258" s="103"/>
      <c r="B258" s="103"/>
      <c r="C258" s="103"/>
      <c r="D258" s="103"/>
      <c r="E258" s="103"/>
      <c r="F258" s="103"/>
      <c r="G258" s="103"/>
      <c r="H258" s="103"/>
      <c r="I258" s="103"/>
      <c r="J258" s="103"/>
      <c r="K258" s="103"/>
      <c r="L258" s="103"/>
      <c r="M258" s="103"/>
      <c r="N258" s="103"/>
      <c r="O258" s="103"/>
      <c r="P258" s="103"/>
      <c r="Q258" s="103"/>
      <c r="R258" s="103"/>
      <c r="S258" s="103"/>
      <c r="T258" s="103"/>
      <c r="U258" s="103"/>
      <c r="V258" s="103"/>
      <c r="W258" s="103"/>
      <c r="X258" s="103"/>
      <c r="Y258" s="103"/>
      <c r="Z258" s="103"/>
    </row>
    <row r="259" spans="1:26" ht="12.75" customHeight="1" x14ac:dyDescent="0.25">
      <c r="A259" s="103"/>
      <c r="B259" s="103"/>
      <c r="C259" s="103"/>
      <c r="D259" s="103"/>
      <c r="E259" s="103"/>
      <c r="F259" s="103"/>
      <c r="G259" s="103"/>
      <c r="H259" s="103"/>
      <c r="I259" s="103"/>
      <c r="J259" s="103"/>
      <c r="K259" s="103"/>
      <c r="L259" s="103"/>
      <c r="M259" s="103"/>
      <c r="N259" s="103"/>
      <c r="O259" s="103"/>
      <c r="P259" s="103"/>
      <c r="Q259" s="103"/>
      <c r="R259" s="103"/>
      <c r="S259" s="103"/>
      <c r="T259" s="103"/>
      <c r="U259" s="103"/>
      <c r="V259" s="103"/>
      <c r="W259" s="103"/>
      <c r="X259" s="103"/>
      <c r="Y259" s="103"/>
      <c r="Z259" s="103"/>
    </row>
    <row r="260" spans="1:26" ht="12.75" customHeight="1" x14ac:dyDescent="0.25">
      <c r="A260" s="103"/>
      <c r="B260" s="103"/>
      <c r="C260" s="103"/>
      <c r="D260" s="103"/>
      <c r="E260" s="103"/>
      <c r="F260" s="103"/>
      <c r="G260" s="103"/>
      <c r="H260" s="103"/>
      <c r="I260" s="103"/>
      <c r="J260" s="103"/>
      <c r="K260" s="103"/>
      <c r="L260" s="103"/>
      <c r="M260" s="103"/>
      <c r="N260" s="103"/>
      <c r="O260" s="103"/>
      <c r="P260" s="103"/>
      <c r="Q260" s="103"/>
      <c r="R260" s="103"/>
      <c r="S260" s="103"/>
      <c r="T260" s="103"/>
      <c r="U260" s="103"/>
      <c r="V260" s="103"/>
      <c r="W260" s="103"/>
      <c r="X260" s="103"/>
      <c r="Y260" s="103"/>
      <c r="Z260" s="103"/>
    </row>
    <row r="261" spans="1:26" ht="12.75" customHeight="1" x14ac:dyDescent="0.25">
      <c r="A261" s="103"/>
      <c r="B261" s="103"/>
      <c r="C261" s="103"/>
      <c r="D261" s="103"/>
      <c r="E261" s="103"/>
      <c r="F261" s="103"/>
      <c r="G261" s="103"/>
      <c r="H261" s="103"/>
      <c r="I261" s="103"/>
      <c r="J261" s="103"/>
      <c r="K261" s="103"/>
      <c r="L261" s="103"/>
      <c r="M261" s="103"/>
      <c r="N261" s="103"/>
      <c r="O261" s="103"/>
      <c r="P261" s="103"/>
      <c r="Q261" s="103"/>
      <c r="R261" s="103"/>
      <c r="S261" s="103"/>
      <c r="T261" s="103"/>
      <c r="U261" s="103"/>
      <c r="V261" s="103"/>
      <c r="W261" s="103"/>
      <c r="X261" s="103"/>
      <c r="Y261" s="103"/>
      <c r="Z261" s="103"/>
    </row>
    <row r="262" spans="1:26" ht="12.75" customHeight="1" x14ac:dyDescent="0.25">
      <c r="A262" s="103"/>
      <c r="B262" s="103"/>
      <c r="C262" s="103"/>
      <c r="D262" s="103"/>
      <c r="E262" s="103"/>
      <c r="F262" s="103"/>
      <c r="G262" s="103"/>
      <c r="H262" s="103"/>
      <c r="I262" s="103"/>
      <c r="J262" s="103"/>
      <c r="K262" s="103"/>
      <c r="L262" s="103"/>
      <c r="M262" s="103"/>
      <c r="N262" s="103"/>
      <c r="O262" s="103"/>
      <c r="P262" s="103"/>
      <c r="Q262" s="103"/>
      <c r="R262" s="103"/>
      <c r="S262" s="103"/>
      <c r="T262" s="103"/>
      <c r="U262" s="103"/>
      <c r="V262" s="103"/>
      <c r="W262" s="103"/>
      <c r="X262" s="103"/>
      <c r="Y262" s="103"/>
      <c r="Z262" s="103"/>
    </row>
    <row r="263" spans="1:26" ht="12.75" customHeight="1" x14ac:dyDescent="0.25">
      <c r="A263" s="103"/>
      <c r="B263" s="103"/>
      <c r="C263" s="103"/>
      <c r="D263" s="103"/>
      <c r="E263" s="103"/>
      <c r="F263" s="103"/>
      <c r="G263" s="103"/>
      <c r="H263" s="103"/>
      <c r="I263" s="103"/>
      <c r="J263" s="103"/>
      <c r="K263" s="103"/>
      <c r="L263" s="103"/>
      <c r="M263" s="103"/>
      <c r="N263" s="103"/>
      <c r="O263" s="103"/>
      <c r="P263" s="103"/>
      <c r="Q263" s="103"/>
      <c r="R263" s="103"/>
      <c r="S263" s="103"/>
      <c r="T263" s="103"/>
      <c r="U263" s="103"/>
      <c r="V263" s="103"/>
      <c r="W263" s="103"/>
      <c r="X263" s="103"/>
      <c r="Y263" s="103"/>
      <c r="Z263" s="103"/>
    </row>
    <row r="264" spans="1:26" ht="12.75" customHeight="1" x14ac:dyDescent="0.25">
      <c r="A264" s="103"/>
      <c r="B264" s="103"/>
      <c r="C264" s="103"/>
      <c r="D264" s="103"/>
      <c r="E264" s="103"/>
      <c r="F264" s="103"/>
      <c r="G264" s="103"/>
      <c r="H264" s="103"/>
      <c r="I264" s="103"/>
      <c r="J264" s="103"/>
      <c r="K264" s="103"/>
      <c r="L264" s="103"/>
      <c r="M264" s="103"/>
      <c r="N264" s="103"/>
      <c r="O264" s="103"/>
      <c r="P264" s="103"/>
      <c r="Q264" s="103"/>
      <c r="R264" s="103"/>
      <c r="S264" s="103"/>
      <c r="T264" s="103"/>
      <c r="U264" s="103"/>
      <c r="V264" s="103"/>
      <c r="W264" s="103"/>
      <c r="X264" s="103"/>
      <c r="Y264" s="103"/>
      <c r="Z264" s="103"/>
    </row>
    <row r="265" spans="1:26" ht="12.75" customHeight="1" x14ac:dyDescent="0.25">
      <c r="A265" s="103"/>
      <c r="B265" s="103"/>
      <c r="C265" s="103"/>
      <c r="D265" s="103"/>
      <c r="E265" s="103"/>
      <c r="F265" s="103"/>
      <c r="G265" s="103"/>
      <c r="H265" s="103"/>
      <c r="I265" s="103"/>
      <c r="J265" s="103"/>
      <c r="K265" s="103"/>
      <c r="L265" s="103"/>
      <c r="M265" s="103"/>
      <c r="N265" s="103"/>
      <c r="O265" s="103"/>
      <c r="P265" s="103"/>
      <c r="Q265" s="103"/>
      <c r="R265" s="103"/>
      <c r="S265" s="103"/>
      <c r="T265" s="103"/>
      <c r="U265" s="103"/>
      <c r="V265" s="103"/>
      <c r="W265" s="103"/>
      <c r="X265" s="103"/>
      <c r="Y265" s="103"/>
      <c r="Z265" s="103"/>
    </row>
    <row r="266" spans="1:26" ht="12.75" customHeight="1" x14ac:dyDescent="0.25">
      <c r="A266" s="103"/>
      <c r="B266" s="103"/>
      <c r="C266" s="103"/>
      <c r="D266" s="103"/>
      <c r="E266" s="103"/>
      <c r="F266" s="103"/>
      <c r="G266" s="103"/>
      <c r="H266" s="103"/>
      <c r="I266" s="103"/>
      <c r="J266" s="103"/>
      <c r="K266" s="103"/>
      <c r="L266" s="103"/>
      <c r="M266" s="103"/>
      <c r="N266" s="103"/>
      <c r="O266" s="103"/>
      <c r="P266" s="103"/>
      <c r="Q266" s="103"/>
      <c r="R266" s="103"/>
      <c r="S266" s="103"/>
      <c r="T266" s="103"/>
      <c r="U266" s="103"/>
      <c r="V266" s="103"/>
      <c r="W266" s="103"/>
      <c r="X266" s="103"/>
      <c r="Y266" s="103"/>
      <c r="Z266" s="103"/>
    </row>
    <row r="267" spans="1:26" ht="12.75" customHeight="1" x14ac:dyDescent="0.25">
      <c r="A267" s="103"/>
      <c r="B267" s="103"/>
      <c r="C267" s="103"/>
      <c r="D267" s="103"/>
      <c r="E267" s="103"/>
      <c r="F267" s="103"/>
      <c r="G267" s="103"/>
      <c r="H267" s="103"/>
      <c r="I267" s="103"/>
      <c r="J267" s="103"/>
      <c r="K267" s="103"/>
      <c r="L267" s="103"/>
      <c r="M267" s="103"/>
      <c r="N267" s="103"/>
      <c r="O267" s="103"/>
      <c r="P267" s="103"/>
      <c r="Q267" s="103"/>
      <c r="R267" s="103"/>
      <c r="S267" s="103"/>
      <c r="T267" s="103"/>
      <c r="U267" s="103"/>
      <c r="V267" s="103"/>
      <c r="W267" s="103"/>
      <c r="X267" s="103"/>
      <c r="Y267" s="103"/>
      <c r="Z267" s="103"/>
    </row>
    <row r="268" spans="1:26" ht="12.75" customHeight="1" x14ac:dyDescent="0.25">
      <c r="A268" s="103"/>
      <c r="B268" s="103"/>
      <c r="C268" s="103"/>
      <c r="D268" s="103"/>
      <c r="E268" s="103"/>
      <c r="F268" s="103"/>
      <c r="G268" s="103"/>
      <c r="H268" s="103"/>
      <c r="I268" s="103"/>
      <c r="J268" s="103"/>
      <c r="K268" s="103"/>
      <c r="L268" s="103"/>
      <c r="M268" s="103"/>
      <c r="N268" s="103"/>
      <c r="O268" s="103"/>
      <c r="P268" s="103"/>
      <c r="Q268" s="103"/>
      <c r="R268" s="103"/>
      <c r="S268" s="103"/>
      <c r="T268" s="103"/>
      <c r="U268" s="103"/>
      <c r="V268" s="103"/>
      <c r="W268" s="103"/>
      <c r="X268" s="103"/>
      <c r="Y268" s="103"/>
      <c r="Z268" s="103"/>
    </row>
    <row r="269" spans="1:26" ht="12.75" customHeight="1" x14ac:dyDescent="0.25">
      <c r="A269" s="103"/>
      <c r="B269" s="103"/>
      <c r="C269" s="103"/>
      <c r="D269" s="103"/>
      <c r="E269" s="103"/>
      <c r="F269" s="103"/>
      <c r="G269" s="103"/>
      <c r="H269" s="103"/>
      <c r="I269" s="103"/>
      <c r="J269" s="103"/>
      <c r="K269" s="103"/>
      <c r="L269" s="103"/>
      <c r="M269" s="103"/>
      <c r="N269" s="103"/>
      <c r="O269" s="103"/>
      <c r="P269" s="103"/>
      <c r="Q269" s="103"/>
      <c r="R269" s="103"/>
      <c r="S269" s="103"/>
      <c r="T269" s="103"/>
      <c r="U269" s="103"/>
      <c r="V269" s="103"/>
      <c r="W269" s="103"/>
      <c r="X269" s="103"/>
      <c r="Y269" s="103"/>
      <c r="Z269" s="103"/>
    </row>
    <row r="270" spans="1:26" ht="12.75" customHeight="1" x14ac:dyDescent="0.25">
      <c r="A270" s="103"/>
      <c r="B270" s="103"/>
      <c r="C270" s="103"/>
      <c r="D270" s="103"/>
      <c r="E270" s="103"/>
      <c r="F270" s="103"/>
      <c r="G270" s="103"/>
      <c r="H270" s="103"/>
      <c r="I270" s="103"/>
      <c r="J270" s="103"/>
      <c r="K270" s="103"/>
      <c r="L270" s="103"/>
      <c r="M270" s="103"/>
      <c r="N270" s="103"/>
      <c r="O270" s="103"/>
      <c r="P270" s="103"/>
      <c r="Q270" s="103"/>
      <c r="R270" s="103"/>
      <c r="S270" s="103"/>
      <c r="T270" s="103"/>
      <c r="U270" s="103"/>
      <c r="V270" s="103"/>
      <c r="W270" s="103"/>
      <c r="X270" s="103"/>
      <c r="Y270" s="103"/>
      <c r="Z270" s="103"/>
    </row>
    <row r="271" spans="1:26" ht="12.75" customHeight="1" x14ac:dyDescent="0.25">
      <c r="A271" s="103"/>
      <c r="B271" s="103"/>
      <c r="C271" s="103"/>
      <c r="D271" s="103"/>
      <c r="E271" s="103"/>
      <c r="F271" s="103"/>
      <c r="G271" s="103"/>
      <c r="H271" s="103"/>
      <c r="I271" s="103"/>
      <c r="J271" s="103"/>
      <c r="K271" s="103"/>
      <c r="L271" s="103"/>
      <c r="M271" s="103"/>
      <c r="N271" s="103"/>
      <c r="O271" s="103"/>
      <c r="P271" s="103"/>
      <c r="Q271" s="103"/>
      <c r="R271" s="103"/>
      <c r="S271" s="103"/>
      <c r="T271" s="103"/>
      <c r="U271" s="103"/>
      <c r="V271" s="103"/>
      <c r="W271" s="103"/>
      <c r="X271" s="103"/>
      <c r="Y271" s="103"/>
      <c r="Z271" s="103"/>
    </row>
    <row r="272" spans="1:26" ht="12.75" customHeight="1" x14ac:dyDescent="0.25">
      <c r="A272" s="103"/>
      <c r="B272" s="103"/>
      <c r="C272" s="103"/>
      <c r="D272" s="103"/>
      <c r="E272" s="103"/>
      <c r="F272" s="103"/>
      <c r="G272" s="103"/>
      <c r="H272" s="103"/>
      <c r="I272" s="103"/>
      <c r="J272" s="103"/>
      <c r="K272" s="103"/>
      <c r="L272" s="103"/>
      <c r="M272" s="103"/>
      <c r="N272" s="103"/>
      <c r="O272" s="103"/>
      <c r="P272" s="103"/>
      <c r="Q272" s="103"/>
      <c r="R272" s="103"/>
      <c r="S272" s="103"/>
      <c r="T272" s="103"/>
      <c r="U272" s="103"/>
      <c r="V272" s="103"/>
      <c r="W272" s="103"/>
      <c r="X272" s="103"/>
      <c r="Y272" s="103"/>
      <c r="Z272" s="103"/>
    </row>
    <row r="273" spans="1:26" ht="12.75" customHeight="1" x14ac:dyDescent="0.25">
      <c r="A273" s="103"/>
      <c r="B273" s="103"/>
      <c r="C273" s="103"/>
      <c r="D273" s="103"/>
      <c r="E273" s="103"/>
      <c r="F273" s="103"/>
      <c r="G273" s="103"/>
      <c r="H273" s="103"/>
      <c r="I273" s="103"/>
      <c r="J273" s="103"/>
      <c r="K273" s="103"/>
      <c r="L273" s="103"/>
      <c r="M273" s="103"/>
      <c r="N273" s="103"/>
      <c r="O273" s="103"/>
      <c r="P273" s="103"/>
      <c r="Q273" s="103"/>
      <c r="R273" s="103"/>
      <c r="S273" s="103"/>
      <c r="T273" s="103"/>
      <c r="U273" s="103"/>
      <c r="V273" s="103"/>
      <c r="W273" s="103"/>
      <c r="X273" s="103"/>
      <c r="Y273" s="103"/>
      <c r="Z273" s="103"/>
    </row>
    <row r="274" spans="1:26" ht="12.75" customHeight="1" x14ac:dyDescent="0.25">
      <c r="A274" s="103"/>
      <c r="B274" s="103"/>
      <c r="C274" s="103"/>
      <c r="D274" s="103"/>
      <c r="E274" s="103"/>
      <c r="F274" s="103"/>
      <c r="G274" s="103"/>
      <c r="H274" s="103"/>
      <c r="I274" s="103"/>
      <c r="J274" s="103"/>
      <c r="K274" s="103"/>
      <c r="L274" s="103"/>
      <c r="M274" s="103"/>
      <c r="N274" s="103"/>
      <c r="O274" s="103"/>
      <c r="P274" s="103"/>
      <c r="Q274" s="103"/>
      <c r="R274" s="103"/>
      <c r="S274" s="103"/>
      <c r="T274" s="103"/>
      <c r="U274" s="103"/>
      <c r="V274" s="103"/>
      <c r="W274" s="103"/>
      <c r="X274" s="103"/>
      <c r="Y274" s="103"/>
      <c r="Z274" s="103"/>
    </row>
    <row r="275" spans="1:26" ht="12.75" customHeight="1" x14ac:dyDescent="0.25">
      <c r="A275" s="103"/>
      <c r="B275" s="103"/>
      <c r="C275" s="103"/>
      <c r="D275" s="103"/>
      <c r="E275" s="103"/>
      <c r="F275" s="103"/>
      <c r="G275" s="103"/>
      <c r="H275" s="103"/>
      <c r="I275" s="103"/>
      <c r="J275" s="103"/>
      <c r="K275" s="103"/>
      <c r="L275" s="103"/>
      <c r="M275" s="103"/>
      <c r="N275" s="103"/>
      <c r="O275" s="103"/>
      <c r="P275" s="103"/>
      <c r="Q275" s="103"/>
      <c r="R275" s="103"/>
      <c r="S275" s="103"/>
      <c r="T275" s="103"/>
      <c r="U275" s="103"/>
      <c r="V275" s="103"/>
      <c r="W275" s="103"/>
      <c r="X275" s="103"/>
      <c r="Y275" s="103"/>
      <c r="Z275" s="103"/>
    </row>
    <row r="276" spans="1:26" ht="12.75" customHeight="1" x14ac:dyDescent="0.25">
      <c r="A276" s="103"/>
      <c r="B276" s="103"/>
      <c r="C276" s="103"/>
      <c r="D276" s="103"/>
      <c r="E276" s="103"/>
      <c r="F276" s="103"/>
      <c r="G276" s="103"/>
      <c r="H276" s="103"/>
      <c r="I276" s="103"/>
      <c r="J276" s="103"/>
      <c r="K276" s="103"/>
      <c r="L276" s="103"/>
      <c r="M276" s="103"/>
      <c r="N276" s="103"/>
      <c r="O276" s="103"/>
      <c r="P276" s="103"/>
      <c r="Q276" s="103"/>
      <c r="R276" s="103"/>
      <c r="S276" s="103"/>
      <c r="T276" s="103"/>
      <c r="U276" s="103"/>
      <c r="V276" s="103"/>
      <c r="W276" s="103"/>
      <c r="X276" s="103"/>
      <c r="Y276" s="103"/>
      <c r="Z276" s="103"/>
    </row>
    <row r="277" spans="1:26" ht="12.75" customHeight="1" x14ac:dyDescent="0.25">
      <c r="A277" s="103"/>
      <c r="B277" s="103"/>
      <c r="C277" s="103"/>
      <c r="D277" s="103"/>
      <c r="E277" s="103"/>
      <c r="F277" s="103"/>
      <c r="G277" s="103"/>
      <c r="H277" s="103"/>
      <c r="I277" s="103"/>
      <c r="J277" s="103"/>
      <c r="K277" s="103"/>
      <c r="L277" s="103"/>
      <c r="M277" s="103"/>
      <c r="N277" s="103"/>
      <c r="O277" s="103"/>
      <c r="P277" s="103"/>
      <c r="Q277" s="103"/>
      <c r="R277" s="103"/>
      <c r="S277" s="103"/>
      <c r="T277" s="103"/>
      <c r="U277" s="103"/>
      <c r="V277" s="103"/>
      <c r="W277" s="103"/>
      <c r="X277" s="103"/>
      <c r="Y277" s="103"/>
      <c r="Z277" s="103"/>
    </row>
    <row r="278" spans="1:26" ht="12.75" customHeight="1" x14ac:dyDescent="0.25">
      <c r="A278" s="103"/>
      <c r="B278" s="103"/>
      <c r="C278" s="103"/>
      <c r="D278" s="103"/>
      <c r="E278" s="103"/>
      <c r="F278" s="103"/>
      <c r="G278" s="103"/>
      <c r="H278" s="103"/>
      <c r="I278" s="103"/>
      <c r="J278" s="103"/>
      <c r="K278" s="103"/>
      <c r="L278" s="103"/>
      <c r="M278" s="103"/>
      <c r="N278" s="103"/>
      <c r="O278" s="103"/>
      <c r="P278" s="103"/>
      <c r="Q278" s="103"/>
      <c r="R278" s="103"/>
      <c r="S278" s="103"/>
      <c r="T278" s="103"/>
      <c r="U278" s="103"/>
      <c r="V278" s="103"/>
      <c r="W278" s="103"/>
      <c r="X278" s="103"/>
      <c r="Y278" s="103"/>
      <c r="Z278" s="103"/>
    </row>
    <row r="279" spans="1:26" ht="12.75" customHeight="1" x14ac:dyDescent="0.25">
      <c r="A279" s="103"/>
      <c r="B279" s="103"/>
      <c r="C279" s="103"/>
      <c r="D279" s="103"/>
      <c r="E279" s="103"/>
      <c r="F279" s="103"/>
      <c r="G279" s="103"/>
      <c r="H279" s="103"/>
      <c r="I279" s="103"/>
      <c r="J279" s="103"/>
      <c r="K279" s="103"/>
      <c r="L279" s="103"/>
      <c r="M279" s="103"/>
      <c r="N279" s="103"/>
      <c r="O279" s="103"/>
      <c r="P279" s="103"/>
      <c r="Q279" s="103"/>
      <c r="R279" s="103"/>
      <c r="S279" s="103"/>
      <c r="T279" s="103"/>
      <c r="U279" s="103"/>
      <c r="V279" s="103"/>
      <c r="W279" s="103"/>
      <c r="X279" s="103"/>
      <c r="Y279" s="103"/>
      <c r="Z279" s="103"/>
    </row>
    <row r="280" spans="1:26" ht="12.75" customHeight="1" x14ac:dyDescent="0.25">
      <c r="A280" s="103"/>
      <c r="B280" s="103"/>
      <c r="C280" s="103"/>
      <c r="D280" s="103"/>
      <c r="E280" s="103"/>
      <c r="F280" s="103"/>
      <c r="G280" s="103"/>
      <c r="H280" s="103"/>
      <c r="I280" s="103"/>
      <c r="J280" s="103"/>
      <c r="K280" s="103"/>
      <c r="L280" s="103"/>
      <c r="M280" s="103"/>
      <c r="N280" s="103"/>
      <c r="O280" s="103"/>
      <c r="P280" s="103"/>
      <c r="Q280" s="103"/>
      <c r="R280" s="103"/>
      <c r="S280" s="103"/>
      <c r="T280" s="103"/>
      <c r="U280" s="103"/>
      <c r="V280" s="103"/>
      <c r="W280" s="103"/>
      <c r="X280" s="103"/>
      <c r="Y280" s="103"/>
      <c r="Z280" s="103"/>
    </row>
    <row r="281" spans="1:26" ht="12.75" customHeight="1" x14ac:dyDescent="0.25">
      <c r="A281" s="103"/>
      <c r="B281" s="103"/>
      <c r="C281" s="103"/>
      <c r="D281" s="103"/>
      <c r="E281" s="103"/>
      <c r="F281" s="103"/>
      <c r="G281" s="103"/>
      <c r="H281" s="103"/>
      <c r="I281" s="103"/>
      <c r="J281" s="103"/>
      <c r="K281" s="103"/>
      <c r="L281" s="103"/>
      <c r="M281" s="103"/>
      <c r="N281" s="103"/>
      <c r="O281" s="103"/>
      <c r="P281" s="103"/>
      <c r="Q281" s="103"/>
      <c r="R281" s="103"/>
      <c r="S281" s="103"/>
      <c r="T281" s="103"/>
      <c r="U281" s="103"/>
      <c r="V281" s="103"/>
      <c r="W281" s="103"/>
      <c r="X281" s="103"/>
      <c r="Y281" s="103"/>
      <c r="Z281" s="103"/>
    </row>
    <row r="282" spans="1:26" ht="12.75" customHeight="1" x14ac:dyDescent="0.25">
      <c r="A282" s="103"/>
      <c r="B282" s="103"/>
      <c r="C282" s="103"/>
      <c r="D282" s="103"/>
      <c r="E282" s="103"/>
      <c r="F282" s="103"/>
      <c r="G282" s="103"/>
      <c r="H282" s="103"/>
      <c r="I282" s="103"/>
      <c r="J282" s="103"/>
      <c r="K282" s="103"/>
      <c r="L282" s="103"/>
      <c r="M282" s="103"/>
      <c r="N282" s="103"/>
      <c r="O282" s="103"/>
      <c r="P282" s="103"/>
      <c r="Q282" s="103"/>
      <c r="R282" s="103"/>
      <c r="S282" s="103"/>
      <c r="T282" s="103"/>
      <c r="U282" s="103"/>
      <c r="V282" s="103"/>
      <c r="W282" s="103"/>
      <c r="X282" s="103"/>
      <c r="Y282" s="103"/>
      <c r="Z282" s="103"/>
    </row>
    <row r="283" spans="1:26" ht="12.75" customHeight="1" x14ac:dyDescent="0.25">
      <c r="A283" s="103"/>
      <c r="B283" s="103"/>
      <c r="C283" s="103"/>
      <c r="D283" s="103"/>
      <c r="E283" s="103"/>
      <c r="F283" s="103"/>
      <c r="G283" s="103"/>
      <c r="H283" s="103"/>
      <c r="I283" s="103"/>
      <c r="J283" s="103"/>
      <c r="K283" s="103"/>
      <c r="L283" s="103"/>
      <c r="M283" s="103"/>
      <c r="N283" s="103"/>
      <c r="O283" s="103"/>
      <c r="P283" s="103"/>
      <c r="Q283" s="103"/>
      <c r="R283" s="103"/>
      <c r="S283" s="103"/>
      <c r="T283" s="103"/>
      <c r="U283" s="103"/>
      <c r="V283" s="103"/>
      <c r="W283" s="103"/>
      <c r="X283" s="103"/>
      <c r="Y283" s="103"/>
      <c r="Z283" s="103"/>
    </row>
    <row r="284" spans="1:26" ht="12.75" customHeight="1" x14ac:dyDescent="0.25">
      <c r="A284" s="103"/>
      <c r="B284" s="103"/>
      <c r="C284" s="103"/>
      <c r="D284" s="103"/>
      <c r="E284" s="103"/>
      <c r="F284" s="103"/>
      <c r="G284" s="103"/>
      <c r="H284" s="103"/>
      <c r="I284" s="103"/>
      <c r="J284" s="103"/>
      <c r="K284" s="103"/>
      <c r="L284" s="103"/>
      <c r="M284" s="103"/>
      <c r="N284" s="103"/>
      <c r="O284" s="103"/>
      <c r="P284" s="103"/>
      <c r="Q284" s="103"/>
      <c r="R284" s="103"/>
      <c r="S284" s="103"/>
      <c r="T284" s="103"/>
      <c r="U284" s="103"/>
      <c r="V284" s="103"/>
      <c r="W284" s="103"/>
      <c r="X284" s="103"/>
      <c r="Y284" s="103"/>
      <c r="Z284" s="103"/>
    </row>
    <row r="285" spans="1:26" ht="12.75" customHeight="1" x14ac:dyDescent="0.25">
      <c r="A285" s="103"/>
      <c r="B285" s="103"/>
      <c r="C285" s="103"/>
      <c r="D285" s="103"/>
      <c r="E285" s="103"/>
      <c r="F285" s="103"/>
      <c r="G285" s="103"/>
      <c r="H285" s="103"/>
      <c r="I285" s="103"/>
      <c r="J285" s="103"/>
      <c r="K285" s="103"/>
      <c r="L285" s="103"/>
      <c r="M285" s="103"/>
      <c r="N285" s="103"/>
      <c r="O285" s="103"/>
      <c r="P285" s="103"/>
      <c r="Q285" s="103"/>
      <c r="R285" s="103"/>
      <c r="S285" s="103"/>
      <c r="T285" s="103"/>
      <c r="U285" s="103"/>
      <c r="V285" s="103"/>
      <c r="W285" s="103"/>
      <c r="X285" s="103"/>
      <c r="Y285" s="103"/>
      <c r="Z285" s="103"/>
    </row>
    <row r="286" spans="1:26" ht="12.75" customHeight="1" x14ac:dyDescent="0.25">
      <c r="A286" s="103"/>
      <c r="B286" s="103"/>
      <c r="C286" s="103"/>
      <c r="D286" s="103"/>
      <c r="E286" s="103"/>
      <c r="F286" s="103"/>
      <c r="G286" s="103"/>
      <c r="H286" s="103"/>
      <c r="I286" s="103"/>
      <c r="J286" s="103"/>
      <c r="K286" s="103"/>
      <c r="L286" s="103"/>
      <c r="M286" s="103"/>
      <c r="N286" s="103"/>
      <c r="O286" s="103"/>
      <c r="P286" s="103"/>
      <c r="Q286" s="103"/>
      <c r="R286" s="103"/>
      <c r="S286" s="103"/>
      <c r="T286" s="103"/>
      <c r="U286" s="103"/>
      <c r="V286" s="103"/>
      <c r="W286" s="103"/>
      <c r="X286" s="103"/>
      <c r="Y286" s="103"/>
      <c r="Z286" s="103"/>
    </row>
    <row r="287" spans="1:26" ht="12.75" customHeight="1" x14ac:dyDescent="0.25">
      <c r="A287" s="103"/>
      <c r="B287" s="103"/>
      <c r="C287" s="103"/>
      <c r="D287" s="103"/>
      <c r="E287" s="103"/>
      <c r="F287" s="103"/>
      <c r="G287" s="103"/>
      <c r="H287" s="103"/>
      <c r="I287" s="103"/>
      <c r="J287" s="103"/>
      <c r="K287" s="103"/>
      <c r="L287" s="103"/>
      <c r="M287" s="103"/>
      <c r="N287" s="103"/>
      <c r="O287" s="103"/>
      <c r="P287" s="103"/>
      <c r="Q287" s="103"/>
      <c r="R287" s="103"/>
      <c r="S287" s="103"/>
      <c r="T287" s="103"/>
      <c r="U287" s="103"/>
      <c r="V287" s="103"/>
      <c r="W287" s="103"/>
      <c r="X287" s="103"/>
      <c r="Y287" s="103"/>
      <c r="Z287" s="103"/>
    </row>
    <row r="288" spans="1:26" ht="12.75" customHeight="1" x14ac:dyDescent="0.25">
      <c r="A288" s="103"/>
      <c r="B288" s="103"/>
      <c r="C288" s="103"/>
      <c r="D288" s="103"/>
      <c r="E288" s="103"/>
      <c r="F288" s="103"/>
      <c r="G288" s="103"/>
      <c r="H288" s="103"/>
      <c r="I288" s="103"/>
      <c r="J288" s="103"/>
      <c r="K288" s="103"/>
      <c r="L288" s="103"/>
      <c r="M288" s="103"/>
      <c r="N288" s="103"/>
      <c r="O288" s="103"/>
      <c r="P288" s="103"/>
      <c r="Q288" s="103"/>
      <c r="R288" s="103"/>
      <c r="S288" s="103"/>
      <c r="T288" s="103"/>
      <c r="U288" s="103"/>
      <c r="V288" s="103"/>
      <c r="W288" s="103"/>
      <c r="X288" s="103"/>
      <c r="Y288" s="103"/>
      <c r="Z288" s="103"/>
    </row>
    <row r="289" spans="1:26" ht="12.75" customHeight="1" x14ac:dyDescent="0.25">
      <c r="A289" s="103"/>
      <c r="B289" s="103"/>
      <c r="C289" s="103"/>
      <c r="D289" s="103"/>
      <c r="E289" s="103"/>
      <c r="F289" s="103"/>
      <c r="G289" s="103"/>
      <c r="H289" s="103"/>
      <c r="I289" s="103"/>
      <c r="J289" s="103"/>
      <c r="K289" s="103"/>
      <c r="L289" s="103"/>
      <c r="M289" s="103"/>
      <c r="N289" s="103"/>
      <c r="O289" s="103"/>
      <c r="P289" s="103"/>
      <c r="Q289" s="103"/>
      <c r="R289" s="103"/>
      <c r="S289" s="103"/>
      <c r="T289" s="103"/>
      <c r="U289" s="103"/>
      <c r="V289" s="103"/>
      <c r="W289" s="103"/>
      <c r="X289" s="103"/>
      <c r="Y289" s="103"/>
      <c r="Z289" s="103"/>
    </row>
    <row r="290" spans="1:26" ht="12.75" customHeight="1" x14ac:dyDescent="0.25">
      <c r="A290" s="103"/>
      <c r="B290" s="103"/>
      <c r="C290" s="103"/>
      <c r="D290" s="103"/>
      <c r="E290" s="103"/>
      <c r="F290" s="103"/>
      <c r="G290" s="103"/>
      <c r="H290" s="103"/>
      <c r="I290" s="103"/>
      <c r="J290" s="103"/>
      <c r="K290" s="103"/>
      <c r="L290" s="103"/>
      <c r="M290" s="103"/>
      <c r="N290" s="103"/>
      <c r="O290" s="103"/>
      <c r="P290" s="103"/>
      <c r="Q290" s="103"/>
      <c r="R290" s="103"/>
      <c r="S290" s="103"/>
      <c r="T290" s="103"/>
      <c r="U290" s="103"/>
      <c r="V290" s="103"/>
      <c r="W290" s="103"/>
      <c r="X290" s="103"/>
      <c r="Y290" s="103"/>
      <c r="Z290" s="103"/>
    </row>
    <row r="291" spans="1:26" ht="12.75" customHeight="1" x14ac:dyDescent="0.25">
      <c r="A291" s="103"/>
      <c r="B291" s="103"/>
      <c r="C291" s="103"/>
      <c r="D291" s="103"/>
      <c r="E291" s="103"/>
      <c r="F291" s="103"/>
      <c r="G291" s="103"/>
      <c r="H291" s="103"/>
      <c r="I291" s="103"/>
      <c r="J291" s="103"/>
      <c r="K291" s="103"/>
      <c r="L291" s="103"/>
      <c r="M291" s="103"/>
      <c r="N291" s="103"/>
      <c r="O291" s="103"/>
      <c r="P291" s="103"/>
      <c r="Q291" s="103"/>
      <c r="R291" s="103"/>
      <c r="S291" s="103"/>
      <c r="T291" s="103"/>
      <c r="U291" s="103"/>
      <c r="V291" s="103"/>
      <c r="W291" s="103"/>
      <c r="X291" s="103"/>
      <c r="Y291" s="103"/>
      <c r="Z291" s="103"/>
    </row>
    <row r="292" spans="1:26" ht="12.75" customHeight="1" x14ac:dyDescent="0.25">
      <c r="A292" s="103"/>
      <c r="B292" s="103"/>
      <c r="C292" s="103"/>
      <c r="D292" s="103"/>
      <c r="E292" s="103"/>
      <c r="F292" s="103"/>
      <c r="G292" s="103"/>
      <c r="H292" s="103"/>
      <c r="I292" s="103"/>
      <c r="J292" s="103"/>
      <c r="K292" s="103"/>
      <c r="L292" s="103"/>
      <c r="M292" s="103"/>
      <c r="N292" s="103"/>
      <c r="O292" s="103"/>
      <c r="P292" s="103"/>
      <c r="Q292" s="103"/>
      <c r="R292" s="103"/>
      <c r="S292" s="103"/>
      <c r="T292" s="103"/>
      <c r="U292" s="103"/>
      <c r="V292" s="103"/>
      <c r="W292" s="103"/>
      <c r="X292" s="103"/>
      <c r="Y292" s="103"/>
      <c r="Z292" s="103"/>
    </row>
    <row r="293" spans="1:26" ht="12.75" customHeight="1" x14ac:dyDescent="0.25">
      <c r="A293" s="103"/>
      <c r="B293" s="103"/>
      <c r="C293" s="103"/>
      <c r="D293" s="103"/>
      <c r="E293" s="103"/>
      <c r="F293" s="103"/>
      <c r="G293" s="103"/>
      <c r="H293" s="103"/>
      <c r="I293" s="103"/>
      <c r="J293" s="103"/>
      <c r="K293" s="103"/>
      <c r="L293" s="103"/>
      <c r="M293" s="103"/>
      <c r="N293" s="103"/>
      <c r="O293" s="103"/>
      <c r="P293" s="103"/>
      <c r="Q293" s="103"/>
      <c r="R293" s="103"/>
      <c r="S293" s="103"/>
      <c r="T293" s="103"/>
      <c r="U293" s="103"/>
      <c r="V293" s="103"/>
      <c r="W293" s="103"/>
      <c r="X293" s="103"/>
      <c r="Y293" s="103"/>
      <c r="Z293" s="103"/>
    </row>
    <row r="294" spans="1:26" ht="12.75" customHeight="1" x14ac:dyDescent="0.25">
      <c r="A294" s="103"/>
      <c r="B294" s="103"/>
      <c r="C294" s="103"/>
      <c r="D294" s="103"/>
      <c r="E294" s="103"/>
      <c r="F294" s="103"/>
      <c r="G294" s="103"/>
      <c r="H294" s="103"/>
      <c r="I294" s="103"/>
      <c r="J294" s="103"/>
      <c r="K294" s="103"/>
      <c r="L294" s="103"/>
      <c r="M294" s="103"/>
      <c r="N294" s="103"/>
      <c r="O294" s="103"/>
      <c r="P294" s="103"/>
      <c r="Q294" s="103"/>
      <c r="R294" s="103"/>
      <c r="S294" s="103"/>
      <c r="T294" s="103"/>
      <c r="U294" s="103"/>
      <c r="V294" s="103"/>
      <c r="W294" s="103"/>
      <c r="X294" s="103"/>
      <c r="Y294" s="103"/>
      <c r="Z294" s="103"/>
    </row>
    <row r="295" spans="1:26" ht="12.75" customHeight="1" x14ac:dyDescent="0.25">
      <c r="A295" s="103"/>
      <c r="B295" s="103"/>
      <c r="C295" s="103"/>
      <c r="D295" s="103"/>
      <c r="E295" s="103"/>
      <c r="F295" s="103"/>
      <c r="G295" s="103"/>
      <c r="H295" s="103"/>
      <c r="I295" s="103"/>
      <c r="J295" s="103"/>
      <c r="K295" s="103"/>
      <c r="L295" s="103"/>
      <c r="M295" s="103"/>
      <c r="N295" s="103"/>
      <c r="O295" s="103"/>
      <c r="P295" s="103"/>
      <c r="Q295" s="103"/>
      <c r="R295" s="103"/>
      <c r="S295" s="103"/>
      <c r="T295" s="103"/>
      <c r="U295" s="103"/>
      <c r="V295" s="103"/>
      <c r="W295" s="103"/>
      <c r="X295" s="103"/>
      <c r="Y295" s="103"/>
      <c r="Z295" s="103"/>
    </row>
    <row r="296" spans="1:26" ht="12.75" customHeight="1" x14ac:dyDescent="0.25">
      <c r="A296" s="103"/>
      <c r="B296" s="103"/>
      <c r="C296" s="103"/>
      <c r="D296" s="103"/>
      <c r="E296" s="103"/>
      <c r="F296" s="103"/>
      <c r="G296" s="103"/>
      <c r="H296" s="103"/>
      <c r="I296" s="103"/>
      <c r="J296" s="103"/>
      <c r="K296" s="103"/>
      <c r="L296" s="103"/>
      <c r="M296" s="103"/>
      <c r="N296" s="103"/>
      <c r="O296" s="103"/>
      <c r="P296" s="103"/>
      <c r="Q296" s="103"/>
      <c r="R296" s="103"/>
      <c r="S296" s="103"/>
      <c r="T296" s="103"/>
      <c r="U296" s="103"/>
      <c r="V296" s="103"/>
      <c r="W296" s="103"/>
      <c r="X296" s="103"/>
      <c r="Y296" s="103"/>
      <c r="Z296" s="103"/>
    </row>
    <row r="297" spans="1:26" ht="12.75" customHeight="1" x14ac:dyDescent="0.25">
      <c r="A297" s="103"/>
      <c r="B297" s="103"/>
      <c r="C297" s="103"/>
      <c r="D297" s="103"/>
      <c r="E297" s="103"/>
      <c r="F297" s="103"/>
      <c r="G297" s="103"/>
      <c r="H297" s="103"/>
      <c r="I297" s="103"/>
      <c r="J297" s="103"/>
      <c r="K297" s="103"/>
      <c r="L297" s="103"/>
      <c r="M297" s="103"/>
      <c r="N297" s="103"/>
      <c r="O297" s="103"/>
      <c r="P297" s="103"/>
      <c r="Q297" s="103"/>
      <c r="R297" s="103"/>
      <c r="S297" s="103"/>
      <c r="T297" s="103"/>
      <c r="U297" s="103"/>
      <c r="V297" s="103"/>
      <c r="W297" s="103"/>
      <c r="X297" s="103"/>
      <c r="Y297" s="103"/>
      <c r="Z297" s="103"/>
    </row>
    <row r="298" spans="1:26" ht="12.75" customHeight="1" x14ac:dyDescent="0.25">
      <c r="A298" s="103"/>
      <c r="B298" s="103"/>
      <c r="C298" s="103"/>
      <c r="D298" s="103"/>
      <c r="E298" s="103"/>
      <c r="F298" s="103"/>
      <c r="G298" s="103"/>
      <c r="H298" s="103"/>
      <c r="I298" s="103"/>
      <c r="J298" s="103"/>
      <c r="K298" s="103"/>
      <c r="L298" s="103"/>
      <c r="M298" s="103"/>
      <c r="N298" s="103"/>
      <c r="O298" s="103"/>
      <c r="P298" s="103"/>
      <c r="Q298" s="103"/>
      <c r="R298" s="103"/>
      <c r="S298" s="103"/>
      <c r="T298" s="103"/>
      <c r="U298" s="103"/>
      <c r="V298" s="103"/>
      <c r="W298" s="103"/>
      <c r="X298" s="103"/>
      <c r="Y298" s="103"/>
      <c r="Z298" s="103"/>
    </row>
    <row r="299" spans="1:26" ht="12.75" customHeight="1" x14ac:dyDescent="0.25">
      <c r="A299" s="103"/>
      <c r="B299" s="103"/>
      <c r="C299" s="103"/>
      <c r="D299" s="103"/>
      <c r="E299" s="103"/>
      <c r="F299" s="103"/>
      <c r="G299" s="103"/>
      <c r="H299" s="103"/>
      <c r="I299" s="103"/>
      <c r="J299" s="103"/>
      <c r="K299" s="103"/>
      <c r="L299" s="103"/>
      <c r="M299" s="103"/>
      <c r="N299" s="103"/>
      <c r="O299" s="103"/>
      <c r="P299" s="103"/>
      <c r="Q299" s="103"/>
      <c r="R299" s="103"/>
      <c r="S299" s="103"/>
      <c r="T299" s="103"/>
      <c r="U299" s="103"/>
      <c r="V299" s="103"/>
      <c r="W299" s="103"/>
      <c r="X299" s="103"/>
      <c r="Y299" s="103"/>
      <c r="Z299" s="103"/>
    </row>
    <row r="300" spans="1:26" ht="12.75" customHeight="1" x14ac:dyDescent="0.25">
      <c r="A300" s="103"/>
      <c r="B300" s="103"/>
      <c r="C300" s="103"/>
      <c r="D300" s="103"/>
      <c r="E300" s="103"/>
      <c r="F300" s="103"/>
      <c r="G300" s="103"/>
      <c r="H300" s="103"/>
      <c r="I300" s="103"/>
      <c r="J300" s="103"/>
      <c r="K300" s="103"/>
      <c r="L300" s="103"/>
      <c r="M300" s="103"/>
      <c r="N300" s="103"/>
      <c r="O300" s="103"/>
      <c r="P300" s="103"/>
      <c r="Q300" s="103"/>
      <c r="R300" s="103"/>
      <c r="S300" s="103"/>
      <c r="T300" s="103"/>
      <c r="U300" s="103"/>
      <c r="V300" s="103"/>
      <c r="W300" s="103"/>
      <c r="X300" s="103"/>
      <c r="Y300" s="103"/>
      <c r="Z300" s="103"/>
    </row>
    <row r="301" spans="1:26" ht="12.75" customHeight="1" x14ac:dyDescent="0.25">
      <c r="A301" s="103"/>
      <c r="B301" s="103"/>
      <c r="C301" s="103"/>
      <c r="D301" s="103"/>
      <c r="E301" s="103"/>
      <c r="F301" s="103"/>
      <c r="G301" s="103"/>
      <c r="H301" s="103"/>
      <c r="I301" s="103"/>
      <c r="J301" s="103"/>
      <c r="K301" s="103"/>
      <c r="L301" s="103"/>
      <c r="M301" s="103"/>
      <c r="N301" s="103"/>
      <c r="O301" s="103"/>
      <c r="P301" s="103"/>
      <c r="Q301" s="103"/>
      <c r="R301" s="103"/>
      <c r="S301" s="103"/>
      <c r="T301" s="103"/>
      <c r="U301" s="103"/>
      <c r="V301" s="103"/>
      <c r="W301" s="103"/>
      <c r="X301" s="103"/>
      <c r="Y301" s="103"/>
      <c r="Z301" s="103"/>
    </row>
    <row r="302" spans="1:26" ht="12.75" customHeight="1" x14ac:dyDescent="0.25">
      <c r="A302" s="103"/>
      <c r="B302" s="103"/>
      <c r="C302" s="103"/>
      <c r="D302" s="103"/>
      <c r="E302" s="103"/>
      <c r="F302" s="103"/>
      <c r="G302" s="103"/>
      <c r="H302" s="103"/>
      <c r="I302" s="103"/>
      <c r="J302" s="103"/>
      <c r="K302" s="103"/>
      <c r="L302" s="103"/>
      <c r="M302" s="103"/>
      <c r="N302" s="103"/>
      <c r="O302" s="103"/>
      <c r="P302" s="103"/>
      <c r="Q302" s="103"/>
      <c r="R302" s="103"/>
      <c r="S302" s="103"/>
      <c r="T302" s="103"/>
      <c r="U302" s="103"/>
      <c r="V302" s="103"/>
      <c r="W302" s="103"/>
      <c r="X302" s="103"/>
      <c r="Y302" s="103"/>
      <c r="Z302" s="103"/>
    </row>
    <row r="303" spans="1:26" ht="12.75" customHeight="1" x14ac:dyDescent="0.25">
      <c r="A303" s="103"/>
      <c r="B303" s="103"/>
      <c r="C303" s="103"/>
      <c r="D303" s="103"/>
      <c r="E303" s="103"/>
      <c r="F303" s="103"/>
      <c r="G303" s="103"/>
      <c r="H303" s="103"/>
      <c r="I303" s="103"/>
      <c r="J303" s="103"/>
      <c r="K303" s="103"/>
      <c r="L303" s="103"/>
      <c r="M303" s="103"/>
      <c r="N303" s="103"/>
      <c r="O303" s="103"/>
      <c r="P303" s="103"/>
      <c r="Q303" s="103"/>
      <c r="R303" s="103"/>
      <c r="S303" s="103"/>
      <c r="T303" s="103"/>
      <c r="U303" s="103"/>
      <c r="V303" s="103"/>
      <c r="W303" s="103"/>
      <c r="X303" s="103"/>
      <c r="Y303" s="103"/>
      <c r="Z303" s="103"/>
    </row>
    <row r="304" spans="1:26" ht="12.75" customHeight="1" x14ac:dyDescent="0.25">
      <c r="A304" s="103"/>
      <c r="B304" s="103"/>
      <c r="C304" s="103"/>
      <c r="D304" s="103"/>
      <c r="E304" s="103"/>
      <c r="F304" s="103"/>
      <c r="G304" s="103"/>
      <c r="H304" s="103"/>
      <c r="I304" s="103"/>
      <c r="J304" s="103"/>
      <c r="K304" s="103"/>
      <c r="L304" s="103"/>
      <c r="M304" s="103"/>
      <c r="N304" s="103"/>
      <c r="O304" s="103"/>
      <c r="P304" s="103"/>
      <c r="Q304" s="103"/>
      <c r="R304" s="103"/>
      <c r="S304" s="103"/>
      <c r="T304" s="103"/>
      <c r="U304" s="103"/>
      <c r="V304" s="103"/>
      <c r="W304" s="103"/>
      <c r="X304" s="103"/>
      <c r="Y304" s="103"/>
      <c r="Z304" s="103"/>
    </row>
    <row r="305" spans="1:26" ht="12.75" customHeight="1" x14ac:dyDescent="0.25">
      <c r="A305" s="103"/>
      <c r="B305" s="103"/>
      <c r="C305" s="103"/>
      <c r="D305" s="103"/>
      <c r="E305" s="103"/>
      <c r="F305" s="103"/>
      <c r="G305" s="103"/>
      <c r="H305" s="103"/>
      <c r="I305" s="103"/>
      <c r="J305" s="103"/>
      <c r="K305" s="103"/>
      <c r="L305" s="103"/>
      <c r="M305" s="103"/>
      <c r="N305" s="103"/>
      <c r="O305" s="103"/>
      <c r="P305" s="103"/>
      <c r="Q305" s="103"/>
      <c r="R305" s="103"/>
      <c r="S305" s="103"/>
      <c r="T305" s="103"/>
      <c r="U305" s="103"/>
      <c r="V305" s="103"/>
      <c r="W305" s="103"/>
      <c r="X305" s="103"/>
      <c r="Y305" s="103"/>
      <c r="Z305" s="103"/>
    </row>
    <row r="306" spans="1:26" ht="12.75" customHeight="1" x14ac:dyDescent="0.25">
      <c r="A306" s="103"/>
      <c r="B306" s="103"/>
      <c r="C306" s="103"/>
      <c r="D306" s="103"/>
      <c r="E306" s="103"/>
      <c r="F306" s="103"/>
      <c r="G306" s="103"/>
      <c r="H306" s="103"/>
      <c r="I306" s="103"/>
      <c r="J306" s="103"/>
      <c r="K306" s="103"/>
      <c r="L306" s="103"/>
      <c r="M306" s="103"/>
      <c r="N306" s="103"/>
      <c r="O306" s="103"/>
      <c r="P306" s="103"/>
      <c r="Q306" s="103"/>
      <c r="R306" s="103"/>
      <c r="S306" s="103"/>
      <c r="T306" s="103"/>
      <c r="U306" s="103"/>
      <c r="V306" s="103"/>
      <c r="W306" s="103"/>
      <c r="X306" s="103"/>
      <c r="Y306" s="103"/>
      <c r="Z306" s="103"/>
    </row>
    <row r="307" spans="1:26" ht="12.75" customHeight="1" x14ac:dyDescent="0.25">
      <c r="A307" s="103"/>
      <c r="B307" s="103"/>
      <c r="C307" s="103"/>
      <c r="D307" s="103"/>
      <c r="E307" s="103"/>
      <c r="F307" s="103"/>
      <c r="G307" s="103"/>
      <c r="H307" s="103"/>
      <c r="I307" s="103"/>
      <c r="J307" s="103"/>
      <c r="K307" s="103"/>
      <c r="L307" s="103"/>
      <c r="M307" s="103"/>
      <c r="N307" s="103"/>
      <c r="O307" s="103"/>
      <c r="P307" s="103"/>
      <c r="Q307" s="103"/>
      <c r="R307" s="103"/>
      <c r="S307" s="103"/>
      <c r="T307" s="103"/>
      <c r="U307" s="103"/>
      <c r="V307" s="103"/>
      <c r="W307" s="103"/>
      <c r="X307" s="103"/>
      <c r="Y307" s="103"/>
      <c r="Z307" s="103"/>
    </row>
    <row r="308" spans="1:26" ht="12.75" customHeight="1" x14ac:dyDescent="0.25">
      <c r="A308" s="103"/>
      <c r="B308" s="103"/>
      <c r="C308" s="103"/>
      <c r="D308" s="103"/>
      <c r="E308" s="103"/>
      <c r="F308" s="103"/>
      <c r="G308" s="103"/>
      <c r="H308" s="103"/>
      <c r="I308" s="103"/>
      <c r="J308" s="103"/>
      <c r="K308" s="103"/>
      <c r="L308" s="103"/>
      <c r="M308" s="103"/>
      <c r="N308" s="103"/>
      <c r="O308" s="103"/>
      <c r="P308" s="103"/>
      <c r="Q308" s="103"/>
      <c r="R308" s="103"/>
      <c r="S308" s="103"/>
      <c r="T308" s="103"/>
      <c r="U308" s="103"/>
      <c r="V308" s="103"/>
      <c r="W308" s="103"/>
      <c r="X308" s="103"/>
      <c r="Y308" s="103"/>
      <c r="Z308" s="103"/>
    </row>
    <row r="309" spans="1:26" ht="12.75" customHeight="1" x14ac:dyDescent="0.25">
      <c r="A309" s="103"/>
      <c r="B309" s="103"/>
      <c r="C309" s="103"/>
      <c r="D309" s="103"/>
      <c r="E309" s="103"/>
      <c r="F309" s="103"/>
      <c r="G309" s="103"/>
      <c r="H309" s="103"/>
      <c r="I309" s="103"/>
      <c r="J309" s="103"/>
      <c r="K309" s="103"/>
      <c r="L309" s="103"/>
      <c r="M309" s="103"/>
      <c r="N309" s="103"/>
      <c r="O309" s="103"/>
      <c r="P309" s="103"/>
      <c r="Q309" s="103"/>
      <c r="R309" s="103"/>
      <c r="S309" s="103"/>
      <c r="T309" s="103"/>
      <c r="U309" s="103"/>
      <c r="V309" s="103"/>
      <c r="W309" s="103"/>
      <c r="X309" s="103"/>
      <c r="Y309" s="103"/>
      <c r="Z309" s="103"/>
    </row>
    <row r="310" spans="1:26" ht="12.75" customHeight="1" x14ac:dyDescent="0.25">
      <c r="A310" s="103"/>
      <c r="B310" s="103"/>
      <c r="C310" s="103"/>
      <c r="D310" s="103"/>
      <c r="E310" s="103"/>
      <c r="F310" s="103"/>
      <c r="G310" s="103"/>
      <c r="H310" s="103"/>
      <c r="I310" s="103"/>
      <c r="J310" s="103"/>
      <c r="K310" s="103"/>
      <c r="L310" s="103"/>
      <c r="M310" s="103"/>
      <c r="N310" s="103"/>
      <c r="O310" s="103"/>
      <c r="P310" s="103"/>
      <c r="Q310" s="103"/>
      <c r="R310" s="103"/>
      <c r="S310" s="103"/>
      <c r="T310" s="103"/>
      <c r="U310" s="103"/>
      <c r="V310" s="103"/>
      <c r="W310" s="103"/>
      <c r="X310" s="103"/>
      <c r="Y310" s="103"/>
      <c r="Z310" s="103"/>
    </row>
    <row r="311" spans="1:26" ht="12.75" customHeight="1" x14ac:dyDescent="0.25">
      <c r="A311" s="103"/>
      <c r="B311" s="103"/>
      <c r="C311" s="103"/>
      <c r="D311" s="103"/>
      <c r="E311" s="103"/>
      <c r="F311" s="103"/>
      <c r="G311" s="103"/>
      <c r="H311" s="103"/>
      <c r="I311" s="103"/>
      <c r="J311" s="103"/>
      <c r="K311" s="103"/>
      <c r="L311" s="103"/>
      <c r="M311" s="103"/>
      <c r="N311" s="103"/>
      <c r="O311" s="103"/>
      <c r="P311" s="103"/>
      <c r="Q311" s="103"/>
      <c r="R311" s="103"/>
      <c r="S311" s="103"/>
      <c r="T311" s="103"/>
      <c r="U311" s="103"/>
      <c r="V311" s="103"/>
      <c r="W311" s="103"/>
      <c r="X311" s="103"/>
      <c r="Y311" s="103"/>
      <c r="Z311" s="103"/>
    </row>
    <row r="312" spans="1:26" ht="12.75" customHeight="1" x14ac:dyDescent="0.25">
      <c r="A312" s="103"/>
      <c r="B312" s="103"/>
      <c r="C312" s="103"/>
      <c r="D312" s="103"/>
      <c r="E312" s="103"/>
      <c r="F312" s="103"/>
      <c r="G312" s="103"/>
      <c r="H312" s="103"/>
      <c r="I312" s="103"/>
      <c r="J312" s="103"/>
      <c r="K312" s="103"/>
      <c r="L312" s="103"/>
      <c r="M312" s="103"/>
      <c r="N312" s="103"/>
      <c r="O312" s="103"/>
      <c r="P312" s="103"/>
      <c r="Q312" s="103"/>
      <c r="R312" s="103"/>
      <c r="S312" s="103"/>
      <c r="T312" s="103"/>
      <c r="U312" s="103"/>
      <c r="V312" s="103"/>
      <c r="W312" s="103"/>
      <c r="X312" s="103"/>
      <c r="Y312" s="103"/>
      <c r="Z312" s="103"/>
    </row>
    <row r="313" spans="1:26" ht="12.75" customHeight="1" x14ac:dyDescent="0.25">
      <c r="A313" s="103"/>
      <c r="B313" s="103"/>
      <c r="C313" s="103"/>
      <c r="D313" s="103"/>
      <c r="E313" s="103"/>
      <c r="F313" s="103"/>
      <c r="G313" s="103"/>
      <c r="H313" s="103"/>
      <c r="I313" s="103"/>
      <c r="J313" s="103"/>
      <c r="K313" s="103"/>
      <c r="L313" s="103"/>
      <c r="M313" s="103"/>
      <c r="N313" s="103"/>
      <c r="O313" s="103"/>
      <c r="P313" s="103"/>
      <c r="Q313" s="103"/>
      <c r="R313" s="103"/>
      <c r="S313" s="103"/>
      <c r="T313" s="103"/>
      <c r="U313" s="103"/>
      <c r="V313" s="103"/>
      <c r="W313" s="103"/>
      <c r="X313" s="103"/>
      <c r="Y313" s="103"/>
      <c r="Z313" s="103"/>
    </row>
    <row r="314" spans="1:26" ht="12.75" customHeight="1" x14ac:dyDescent="0.25">
      <c r="A314" s="103"/>
      <c r="B314" s="103"/>
      <c r="C314" s="103"/>
      <c r="D314" s="103"/>
      <c r="E314" s="103"/>
      <c r="F314" s="103"/>
      <c r="G314" s="103"/>
      <c r="H314" s="103"/>
      <c r="I314" s="103"/>
      <c r="J314" s="103"/>
      <c r="K314" s="103"/>
      <c r="L314" s="103"/>
      <c r="M314" s="103"/>
      <c r="N314" s="103"/>
      <c r="O314" s="103"/>
      <c r="P314" s="103"/>
      <c r="Q314" s="103"/>
      <c r="R314" s="103"/>
      <c r="S314" s="103"/>
      <c r="T314" s="103"/>
      <c r="U314" s="103"/>
      <c r="V314" s="103"/>
      <c r="W314" s="103"/>
      <c r="X314" s="103"/>
      <c r="Y314" s="103"/>
      <c r="Z314" s="103"/>
    </row>
    <row r="315" spans="1:26" ht="12.75" customHeight="1" x14ac:dyDescent="0.25">
      <c r="A315" s="103"/>
      <c r="B315" s="103"/>
      <c r="C315" s="103"/>
      <c r="D315" s="103"/>
      <c r="E315" s="103"/>
      <c r="F315" s="103"/>
      <c r="G315" s="103"/>
      <c r="H315" s="103"/>
      <c r="I315" s="103"/>
      <c r="J315" s="103"/>
      <c r="K315" s="103"/>
      <c r="L315" s="103"/>
      <c r="M315" s="103"/>
      <c r="N315" s="103"/>
      <c r="O315" s="103"/>
      <c r="P315" s="103"/>
      <c r="Q315" s="103"/>
      <c r="R315" s="103"/>
      <c r="S315" s="103"/>
      <c r="T315" s="103"/>
      <c r="U315" s="103"/>
      <c r="V315" s="103"/>
      <c r="W315" s="103"/>
      <c r="X315" s="103"/>
      <c r="Y315" s="103"/>
      <c r="Z315" s="103"/>
    </row>
    <row r="316" spans="1:26" ht="12.75" customHeight="1" x14ac:dyDescent="0.25">
      <c r="A316" s="103"/>
      <c r="B316" s="103"/>
      <c r="C316" s="103"/>
      <c r="D316" s="103"/>
      <c r="E316" s="103"/>
      <c r="F316" s="103"/>
      <c r="G316" s="103"/>
      <c r="H316" s="103"/>
      <c r="I316" s="103"/>
      <c r="J316" s="103"/>
      <c r="K316" s="103"/>
      <c r="L316" s="103"/>
      <c r="M316" s="103"/>
      <c r="N316" s="103"/>
      <c r="O316" s="103"/>
      <c r="P316" s="103"/>
      <c r="Q316" s="103"/>
      <c r="R316" s="103"/>
      <c r="S316" s="103"/>
      <c r="T316" s="103"/>
      <c r="U316" s="103"/>
      <c r="V316" s="103"/>
      <c r="W316" s="103"/>
      <c r="X316" s="103"/>
      <c r="Y316" s="103"/>
      <c r="Z316" s="103"/>
    </row>
    <row r="317" spans="1:26" ht="12.75" customHeight="1" x14ac:dyDescent="0.25">
      <c r="A317" s="103"/>
      <c r="B317" s="103"/>
      <c r="C317" s="103"/>
      <c r="D317" s="103"/>
      <c r="E317" s="103"/>
      <c r="F317" s="103"/>
      <c r="G317" s="103"/>
      <c r="H317" s="103"/>
      <c r="I317" s="103"/>
      <c r="J317" s="103"/>
      <c r="K317" s="103"/>
      <c r="L317" s="103"/>
      <c r="M317" s="103"/>
      <c r="N317" s="103"/>
      <c r="O317" s="103"/>
      <c r="P317" s="103"/>
      <c r="Q317" s="103"/>
      <c r="R317" s="103"/>
      <c r="S317" s="103"/>
      <c r="T317" s="103"/>
      <c r="U317" s="103"/>
      <c r="V317" s="103"/>
      <c r="W317" s="103"/>
      <c r="X317" s="103"/>
      <c r="Y317" s="103"/>
      <c r="Z317" s="103"/>
    </row>
    <row r="318" spans="1:26" ht="12.75" customHeight="1" x14ac:dyDescent="0.25">
      <c r="A318" s="103"/>
      <c r="B318" s="103"/>
      <c r="C318" s="103"/>
      <c r="D318" s="103"/>
      <c r="E318" s="103"/>
      <c r="F318" s="103"/>
      <c r="G318" s="103"/>
      <c r="H318" s="103"/>
      <c r="I318" s="103"/>
      <c r="J318" s="103"/>
      <c r="K318" s="103"/>
      <c r="L318" s="103"/>
      <c r="M318" s="103"/>
      <c r="N318" s="103"/>
      <c r="O318" s="103"/>
      <c r="P318" s="103"/>
      <c r="Q318" s="103"/>
      <c r="R318" s="103"/>
      <c r="S318" s="103"/>
      <c r="T318" s="103"/>
      <c r="U318" s="103"/>
      <c r="V318" s="103"/>
      <c r="W318" s="103"/>
      <c r="X318" s="103"/>
      <c r="Y318" s="103"/>
      <c r="Z318" s="103"/>
    </row>
    <row r="319" spans="1:26" ht="12.75" customHeight="1" x14ac:dyDescent="0.25">
      <c r="A319" s="103"/>
      <c r="B319" s="103"/>
      <c r="C319" s="103"/>
      <c r="D319" s="103"/>
      <c r="E319" s="103"/>
      <c r="F319" s="103"/>
      <c r="G319" s="103"/>
      <c r="H319" s="103"/>
      <c r="I319" s="103"/>
      <c r="J319" s="103"/>
      <c r="K319" s="103"/>
      <c r="L319" s="103"/>
      <c r="M319" s="103"/>
      <c r="N319" s="103"/>
      <c r="O319" s="103"/>
      <c r="P319" s="103"/>
      <c r="Q319" s="103"/>
      <c r="R319" s="103"/>
      <c r="S319" s="103"/>
      <c r="T319" s="103"/>
      <c r="U319" s="103"/>
      <c r="V319" s="103"/>
      <c r="W319" s="103"/>
      <c r="X319" s="103"/>
      <c r="Y319" s="103"/>
      <c r="Z319" s="103"/>
    </row>
    <row r="320" spans="1:26" ht="12.75" customHeight="1" x14ac:dyDescent="0.25">
      <c r="A320" s="103"/>
      <c r="B320" s="103"/>
      <c r="C320" s="103"/>
      <c r="D320" s="103"/>
      <c r="E320" s="103"/>
      <c r="F320" s="103"/>
      <c r="G320" s="103"/>
      <c r="H320" s="103"/>
      <c r="I320" s="103"/>
      <c r="J320" s="103"/>
      <c r="K320" s="103"/>
      <c r="L320" s="103"/>
      <c r="M320" s="103"/>
      <c r="N320" s="103"/>
      <c r="O320" s="103"/>
      <c r="P320" s="103"/>
      <c r="Q320" s="103"/>
      <c r="R320" s="103"/>
      <c r="S320" s="103"/>
      <c r="T320" s="103"/>
      <c r="U320" s="103"/>
      <c r="V320" s="103"/>
      <c r="W320" s="103"/>
      <c r="X320" s="103"/>
      <c r="Y320" s="103"/>
      <c r="Z320" s="103"/>
    </row>
    <row r="321" spans="1:26" ht="12.75" customHeight="1" x14ac:dyDescent="0.25">
      <c r="A321" s="103"/>
      <c r="B321" s="103"/>
      <c r="C321" s="103"/>
      <c r="D321" s="103"/>
      <c r="E321" s="103"/>
      <c r="F321" s="103"/>
      <c r="G321" s="103"/>
      <c r="H321" s="103"/>
      <c r="I321" s="103"/>
      <c r="J321" s="103"/>
      <c r="K321" s="103"/>
      <c r="L321" s="103"/>
      <c r="M321" s="103"/>
      <c r="N321" s="103"/>
      <c r="O321" s="103"/>
      <c r="P321" s="103"/>
      <c r="Q321" s="103"/>
      <c r="R321" s="103"/>
      <c r="S321" s="103"/>
      <c r="T321" s="103"/>
      <c r="U321" s="103"/>
      <c r="V321" s="103"/>
      <c r="W321" s="103"/>
      <c r="X321" s="103"/>
      <c r="Y321" s="103"/>
      <c r="Z321" s="103"/>
    </row>
    <row r="322" spans="1:26" ht="12.75" customHeight="1" x14ac:dyDescent="0.25">
      <c r="A322" s="103"/>
      <c r="B322" s="103"/>
      <c r="C322" s="103"/>
      <c r="D322" s="103"/>
      <c r="E322" s="103"/>
      <c r="F322" s="103"/>
      <c r="G322" s="103"/>
      <c r="H322" s="103"/>
      <c r="I322" s="103"/>
      <c r="J322" s="103"/>
      <c r="K322" s="103"/>
      <c r="L322" s="103"/>
      <c r="M322" s="103"/>
      <c r="N322" s="103"/>
      <c r="O322" s="103"/>
      <c r="P322" s="103"/>
      <c r="Q322" s="103"/>
      <c r="R322" s="103"/>
      <c r="S322" s="103"/>
      <c r="T322" s="103"/>
      <c r="U322" s="103"/>
      <c r="V322" s="103"/>
      <c r="W322" s="103"/>
      <c r="X322" s="103"/>
      <c r="Y322" s="103"/>
      <c r="Z322" s="103"/>
    </row>
    <row r="323" spans="1:26" ht="12.75" customHeight="1" x14ac:dyDescent="0.25">
      <c r="A323" s="103"/>
      <c r="B323" s="103"/>
      <c r="C323" s="103"/>
      <c r="D323" s="103"/>
      <c r="E323" s="103"/>
      <c r="F323" s="103"/>
      <c r="G323" s="103"/>
      <c r="H323" s="103"/>
      <c r="I323" s="103"/>
      <c r="J323" s="103"/>
      <c r="K323" s="103"/>
      <c r="L323" s="103"/>
      <c r="M323" s="103"/>
      <c r="N323" s="103"/>
      <c r="O323" s="103"/>
      <c r="P323" s="103"/>
      <c r="Q323" s="103"/>
      <c r="R323" s="103"/>
      <c r="S323" s="103"/>
      <c r="T323" s="103"/>
      <c r="U323" s="103"/>
      <c r="V323" s="103"/>
      <c r="W323" s="103"/>
      <c r="X323" s="103"/>
      <c r="Y323" s="103"/>
      <c r="Z323" s="103"/>
    </row>
    <row r="324" spans="1:26" ht="12.75" customHeight="1" x14ac:dyDescent="0.25">
      <c r="A324" s="103"/>
      <c r="B324" s="103"/>
      <c r="C324" s="103"/>
      <c r="D324" s="103"/>
      <c r="E324" s="103"/>
      <c r="F324" s="103"/>
      <c r="G324" s="103"/>
      <c r="H324" s="103"/>
      <c r="I324" s="103"/>
      <c r="J324" s="103"/>
      <c r="K324" s="103"/>
      <c r="L324" s="103"/>
      <c r="M324" s="103"/>
      <c r="N324" s="103"/>
      <c r="O324" s="103"/>
      <c r="P324" s="103"/>
      <c r="Q324" s="103"/>
      <c r="R324" s="103"/>
      <c r="S324" s="103"/>
      <c r="T324" s="103"/>
      <c r="U324" s="103"/>
      <c r="V324" s="103"/>
      <c r="W324" s="103"/>
      <c r="X324" s="103"/>
      <c r="Y324" s="103"/>
      <c r="Z324" s="103"/>
    </row>
    <row r="325" spans="1:26" ht="12.75" customHeight="1" x14ac:dyDescent="0.25">
      <c r="A325" s="103"/>
      <c r="B325" s="103"/>
      <c r="C325" s="103"/>
      <c r="D325" s="103"/>
      <c r="E325" s="103"/>
      <c r="F325" s="103"/>
      <c r="G325" s="103"/>
      <c r="H325" s="103"/>
      <c r="I325" s="103"/>
      <c r="J325" s="103"/>
      <c r="K325" s="103"/>
      <c r="L325" s="103"/>
      <c r="M325" s="103"/>
      <c r="N325" s="103"/>
      <c r="O325" s="103"/>
      <c r="P325" s="103"/>
      <c r="Q325" s="103"/>
      <c r="R325" s="103"/>
      <c r="S325" s="103"/>
      <c r="T325" s="103"/>
      <c r="U325" s="103"/>
      <c r="V325" s="103"/>
      <c r="W325" s="103"/>
      <c r="X325" s="103"/>
      <c r="Y325" s="103"/>
      <c r="Z325" s="103"/>
    </row>
    <row r="326" spans="1:26" ht="12.75" customHeight="1" x14ac:dyDescent="0.25">
      <c r="A326" s="103"/>
      <c r="B326" s="103"/>
      <c r="C326" s="103"/>
      <c r="D326" s="103"/>
      <c r="E326" s="103"/>
      <c r="F326" s="103"/>
      <c r="G326" s="103"/>
      <c r="H326" s="103"/>
      <c r="I326" s="103"/>
      <c r="J326" s="103"/>
      <c r="K326" s="103"/>
      <c r="L326" s="103"/>
      <c r="M326" s="103"/>
      <c r="N326" s="103"/>
      <c r="O326" s="103"/>
      <c r="P326" s="103"/>
      <c r="Q326" s="103"/>
      <c r="R326" s="103"/>
      <c r="S326" s="103"/>
      <c r="T326" s="103"/>
      <c r="U326" s="103"/>
      <c r="V326" s="103"/>
      <c r="W326" s="103"/>
      <c r="X326" s="103"/>
      <c r="Y326" s="103"/>
      <c r="Z326" s="103"/>
    </row>
    <row r="327" spans="1:26" ht="12.75" customHeight="1" x14ac:dyDescent="0.25">
      <c r="A327" s="103"/>
      <c r="B327" s="103"/>
      <c r="C327" s="103"/>
      <c r="D327" s="103"/>
      <c r="E327" s="103"/>
      <c r="F327" s="103"/>
      <c r="G327" s="103"/>
      <c r="H327" s="103"/>
      <c r="I327" s="103"/>
      <c r="J327" s="103"/>
      <c r="K327" s="103"/>
      <c r="L327" s="103"/>
      <c r="M327" s="103"/>
      <c r="N327" s="103"/>
      <c r="O327" s="103"/>
      <c r="P327" s="103"/>
      <c r="Q327" s="103"/>
      <c r="R327" s="103"/>
      <c r="S327" s="103"/>
      <c r="T327" s="103"/>
      <c r="U327" s="103"/>
      <c r="V327" s="103"/>
      <c r="W327" s="103"/>
      <c r="X327" s="103"/>
      <c r="Y327" s="103"/>
      <c r="Z327" s="103"/>
    </row>
    <row r="328" spans="1:26" ht="12.75" customHeight="1" x14ac:dyDescent="0.25">
      <c r="A328" s="103"/>
      <c r="B328" s="103"/>
      <c r="C328" s="103"/>
      <c r="D328" s="103"/>
      <c r="E328" s="103"/>
      <c r="F328" s="103"/>
      <c r="G328" s="103"/>
      <c r="H328" s="103"/>
      <c r="I328" s="103"/>
      <c r="J328" s="103"/>
      <c r="K328" s="103"/>
      <c r="L328" s="103"/>
      <c r="M328" s="103"/>
      <c r="N328" s="103"/>
      <c r="O328" s="103"/>
      <c r="P328" s="103"/>
      <c r="Q328" s="103"/>
      <c r="R328" s="103"/>
      <c r="S328" s="103"/>
      <c r="T328" s="103"/>
      <c r="U328" s="103"/>
      <c r="V328" s="103"/>
      <c r="W328" s="103"/>
      <c r="X328" s="103"/>
      <c r="Y328" s="103"/>
      <c r="Z328" s="103"/>
    </row>
    <row r="329" spans="1:26" ht="12.75" customHeight="1" x14ac:dyDescent="0.25">
      <c r="A329" s="103"/>
      <c r="B329" s="103"/>
      <c r="C329" s="103"/>
      <c r="D329" s="103"/>
      <c r="E329" s="103"/>
      <c r="F329" s="103"/>
      <c r="G329" s="103"/>
      <c r="H329" s="103"/>
      <c r="I329" s="103"/>
      <c r="J329" s="103"/>
      <c r="K329" s="103"/>
      <c r="L329" s="103"/>
      <c r="M329" s="103"/>
      <c r="N329" s="103"/>
      <c r="O329" s="103"/>
      <c r="P329" s="103"/>
      <c r="Q329" s="103"/>
      <c r="R329" s="103"/>
      <c r="S329" s="103"/>
      <c r="T329" s="103"/>
      <c r="U329" s="103"/>
      <c r="V329" s="103"/>
      <c r="W329" s="103"/>
      <c r="X329" s="103"/>
      <c r="Y329" s="103"/>
      <c r="Z329" s="103"/>
    </row>
    <row r="330" spans="1:26" ht="12.75" customHeight="1" x14ac:dyDescent="0.25">
      <c r="A330" s="103"/>
      <c r="B330" s="103"/>
      <c r="C330" s="103"/>
      <c r="D330" s="103"/>
      <c r="E330" s="103"/>
      <c r="F330" s="103"/>
      <c r="G330" s="103"/>
      <c r="H330" s="103"/>
      <c r="I330" s="103"/>
      <c r="J330" s="103"/>
      <c r="K330" s="103"/>
      <c r="L330" s="103"/>
      <c r="M330" s="103"/>
      <c r="N330" s="103"/>
      <c r="O330" s="103"/>
      <c r="P330" s="103"/>
      <c r="Q330" s="103"/>
      <c r="R330" s="103"/>
      <c r="S330" s="103"/>
      <c r="T330" s="103"/>
      <c r="U330" s="103"/>
      <c r="V330" s="103"/>
      <c r="W330" s="103"/>
      <c r="X330" s="103"/>
      <c r="Y330" s="103"/>
      <c r="Z330" s="103"/>
    </row>
    <row r="331" spans="1:26" ht="12.75" customHeight="1" x14ac:dyDescent="0.25">
      <c r="A331" s="103"/>
      <c r="B331" s="103"/>
      <c r="C331" s="103"/>
      <c r="D331" s="103"/>
      <c r="E331" s="103"/>
      <c r="F331" s="103"/>
      <c r="G331" s="103"/>
      <c r="H331" s="103"/>
      <c r="I331" s="103"/>
      <c r="J331" s="103"/>
      <c r="K331" s="103"/>
      <c r="L331" s="103"/>
      <c r="M331" s="103"/>
      <c r="N331" s="103"/>
      <c r="O331" s="103"/>
      <c r="P331" s="103"/>
      <c r="Q331" s="103"/>
      <c r="R331" s="103"/>
      <c r="S331" s="103"/>
      <c r="T331" s="103"/>
      <c r="U331" s="103"/>
      <c r="V331" s="103"/>
      <c r="W331" s="103"/>
      <c r="X331" s="103"/>
      <c r="Y331" s="103"/>
      <c r="Z331" s="103"/>
    </row>
    <row r="332" spans="1:26" ht="12.75" customHeight="1" x14ac:dyDescent="0.25">
      <c r="A332" s="103"/>
      <c r="B332" s="103"/>
      <c r="C332" s="103"/>
      <c r="D332" s="103"/>
      <c r="E332" s="103"/>
      <c r="F332" s="103"/>
      <c r="G332" s="103"/>
      <c r="H332" s="103"/>
      <c r="I332" s="103"/>
      <c r="J332" s="103"/>
      <c r="K332" s="103"/>
      <c r="L332" s="103"/>
      <c r="M332" s="103"/>
      <c r="N332" s="103"/>
      <c r="O332" s="103"/>
      <c r="P332" s="103"/>
      <c r="Q332" s="103"/>
      <c r="R332" s="103"/>
      <c r="S332" s="103"/>
      <c r="T332" s="103"/>
      <c r="U332" s="103"/>
      <c r="V332" s="103"/>
      <c r="W332" s="103"/>
      <c r="X332" s="103"/>
      <c r="Y332" s="103"/>
      <c r="Z332" s="103"/>
    </row>
    <row r="333" spans="1:26" ht="12.75" customHeight="1" x14ac:dyDescent="0.25">
      <c r="A333" s="103"/>
      <c r="B333" s="103"/>
      <c r="C333" s="103"/>
      <c r="D333" s="103"/>
      <c r="E333" s="103"/>
      <c r="F333" s="103"/>
      <c r="G333" s="103"/>
      <c r="H333" s="103"/>
      <c r="I333" s="103"/>
      <c r="J333" s="103"/>
      <c r="K333" s="103"/>
      <c r="L333" s="103"/>
      <c r="M333" s="103"/>
      <c r="N333" s="103"/>
      <c r="O333" s="103"/>
      <c r="P333" s="103"/>
      <c r="Q333" s="103"/>
      <c r="R333" s="103"/>
      <c r="S333" s="103"/>
      <c r="T333" s="103"/>
      <c r="U333" s="103"/>
      <c r="V333" s="103"/>
      <c r="W333" s="103"/>
      <c r="X333" s="103"/>
      <c r="Y333" s="103"/>
      <c r="Z333" s="103"/>
    </row>
    <row r="334" spans="1:26" ht="12.75" customHeight="1" x14ac:dyDescent="0.25">
      <c r="A334" s="103"/>
      <c r="B334" s="103"/>
      <c r="C334" s="103"/>
      <c r="D334" s="103"/>
      <c r="E334" s="103"/>
      <c r="F334" s="103"/>
      <c r="G334" s="103"/>
      <c r="H334" s="103"/>
      <c r="I334" s="103"/>
      <c r="J334" s="103"/>
      <c r="K334" s="103"/>
      <c r="L334" s="103"/>
      <c r="M334" s="103"/>
      <c r="N334" s="103"/>
      <c r="O334" s="103"/>
      <c r="P334" s="103"/>
      <c r="Q334" s="103"/>
      <c r="R334" s="103"/>
      <c r="S334" s="103"/>
      <c r="T334" s="103"/>
      <c r="U334" s="103"/>
      <c r="V334" s="103"/>
      <c r="W334" s="103"/>
      <c r="X334" s="103"/>
      <c r="Y334" s="103"/>
      <c r="Z334" s="103"/>
    </row>
    <row r="335" spans="1:26" ht="12.75" customHeight="1" x14ac:dyDescent="0.25">
      <c r="A335" s="103"/>
      <c r="B335" s="103"/>
      <c r="C335" s="103"/>
      <c r="D335" s="103"/>
      <c r="E335" s="103"/>
      <c r="F335" s="103"/>
      <c r="G335" s="103"/>
      <c r="H335" s="103"/>
      <c r="I335" s="103"/>
      <c r="J335" s="103"/>
      <c r="K335" s="103"/>
      <c r="L335" s="103"/>
      <c r="M335" s="103"/>
      <c r="N335" s="103"/>
      <c r="O335" s="103"/>
      <c r="P335" s="103"/>
      <c r="Q335" s="103"/>
      <c r="R335" s="103"/>
      <c r="S335" s="103"/>
      <c r="T335" s="103"/>
      <c r="U335" s="103"/>
      <c r="V335" s="103"/>
      <c r="W335" s="103"/>
      <c r="X335" s="103"/>
      <c r="Y335" s="103"/>
      <c r="Z335" s="103"/>
    </row>
    <row r="336" spans="1:26" ht="12.75" customHeight="1" x14ac:dyDescent="0.25">
      <c r="A336" s="103"/>
      <c r="B336" s="103"/>
      <c r="C336" s="103"/>
      <c r="D336" s="103"/>
      <c r="E336" s="103"/>
      <c r="F336" s="103"/>
      <c r="G336" s="103"/>
      <c r="H336" s="103"/>
      <c r="I336" s="103"/>
      <c r="J336" s="103"/>
      <c r="K336" s="103"/>
      <c r="L336" s="103"/>
      <c r="M336" s="103"/>
      <c r="N336" s="103"/>
      <c r="O336" s="103"/>
      <c r="P336" s="103"/>
      <c r="Q336" s="103"/>
      <c r="R336" s="103"/>
      <c r="S336" s="103"/>
      <c r="T336" s="103"/>
      <c r="U336" s="103"/>
      <c r="V336" s="103"/>
      <c r="W336" s="103"/>
      <c r="X336" s="103"/>
      <c r="Y336" s="103"/>
      <c r="Z336" s="103"/>
    </row>
    <row r="337" spans="1:26" ht="12.75" customHeight="1" x14ac:dyDescent="0.25">
      <c r="A337" s="103"/>
      <c r="B337" s="103"/>
      <c r="C337" s="103"/>
      <c r="D337" s="103"/>
      <c r="E337" s="103"/>
      <c r="F337" s="103"/>
      <c r="G337" s="103"/>
      <c r="H337" s="103"/>
      <c r="I337" s="103"/>
      <c r="J337" s="103"/>
      <c r="K337" s="103"/>
      <c r="L337" s="103"/>
      <c r="M337" s="103"/>
      <c r="N337" s="103"/>
      <c r="O337" s="103"/>
      <c r="P337" s="103"/>
      <c r="Q337" s="103"/>
      <c r="R337" s="103"/>
      <c r="S337" s="103"/>
      <c r="T337" s="103"/>
      <c r="U337" s="103"/>
      <c r="V337" s="103"/>
      <c r="W337" s="103"/>
      <c r="X337" s="103"/>
      <c r="Y337" s="103"/>
      <c r="Z337" s="103"/>
    </row>
    <row r="338" spans="1:26" ht="12.75" customHeight="1" x14ac:dyDescent="0.25">
      <c r="A338" s="103"/>
      <c r="B338" s="103"/>
      <c r="C338" s="103"/>
      <c r="D338" s="103"/>
      <c r="E338" s="103"/>
      <c r="F338" s="103"/>
      <c r="G338" s="103"/>
      <c r="H338" s="103"/>
      <c r="I338" s="103"/>
      <c r="J338" s="103"/>
      <c r="K338" s="103"/>
      <c r="L338" s="103"/>
      <c r="M338" s="103"/>
      <c r="N338" s="103"/>
      <c r="O338" s="103"/>
      <c r="P338" s="103"/>
      <c r="Q338" s="103"/>
      <c r="R338" s="103"/>
      <c r="S338" s="103"/>
      <c r="T338" s="103"/>
      <c r="U338" s="103"/>
      <c r="V338" s="103"/>
      <c r="W338" s="103"/>
      <c r="X338" s="103"/>
      <c r="Y338" s="103"/>
      <c r="Z338" s="103"/>
    </row>
    <row r="339" spans="1:26" ht="12.75" customHeight="1" x14ac:dyDescent="0.25">
      <c r="A339" s="103"/>
      <c r="B339" s="103"/>
      <c r="C339" s="103"/>
      <c r="D339" s="103"/>
      <c r="E339" s="103"/>
      <c r="F339" s="103"/>
      <c r="G339" s="103"/>
      <c r="H339" s="103"/>
      <c r="I339" s="103"/>
      <c r="J339" s="103"/>
      <c r="K339" s="103"/>
      <c r="L339" s="103"/>
      <c r="M339" s="103"/>
      <c r="N339" s="103"/>
      <c r="O339" s="103"/>
      <c r="P339" s="103"/>
      <c r="Q339" s="103"/>
      <c r="R339" s="103"/>
      <c r="S339" s="103"/>
      <c r="T339" s="103"/>
      <c r="U339" s="103"/>
      <c r="V339" s="103"/>
      <c r="W339" s="103"/>
      <c r="X339" s="103"/>
      <c r="Y339" s="103"/>
      <c r="Z339" s="103"/>
    </row>
    <row r="340" spans="1:26" ht="12.75" customHeight="1" x14ac:dyDescent="0.25">
      <c r="A340" s="103"/>
      <c r="B340" s="103"/>
      <c r="C340" s="103"/>
      <c r="D340" s="103"/>
      <c r="E340" s="103"/>
      <c r="F340" s="103"/>
      <c r="G340" s="103"/>
      <c r="H340" s="103"/>
      <c r="I340" s="103"/>
      <c r="J340" s="103"/>
      <c r="K340" s="103"/>
      <c r="L340" s="103"/>
      <c r="M340" s="103"/>
      <c r="N340" s="103"/>
      <c r="O340" s="103"/>
      <c r="P340" s="103"/>
      <c r="Q340" s="103"/>
      <c r="R340" s="103"/>
      <c r="S340" s="103"/>
      <c r="T340" s="103"/>
      <c r="U340" s="103"/>
      <c r="V340" s="103"/>
      <c r="W340" s="103"/>
      <c r="X340" s="103"/>
      <c r="Y340" s="103"/>
      <c r="Z340" s="103"/>
    </row>
    <row r="341" spans="1:26" ht="12.75" customHeight="1" x14ac:dyDescent="0.25">
      <c r="A341" s="103"/>
      <c r="B341" s="103"/>
      <c r="C341" s="103"/>
      <c r="D341" s="103"/>
      <c r="E341" s="103"/>
      <c r="F341" s="103"/>
      <c r="G341" s="103"/>
      <c r="H341" s="103"/>
      <c r="I341" s="103"/>
      <c r="J341" s="103"/>
      <c r="K341" s="103"/>
      <c r="L341" s="103"/>
      <c r="M341" s="103"/>
      <c r="N341" s="103"/>
      <c r="O341" s="103"/>
      <c r="P341" s="103"/>
      <c r="Q341" s="103"/>
      <c r="R341" s="103"/>
      <c r="S341" s="103"/>
      <c r="T341" s="103"/>
      <c r="U341" s="103"/>
      <c r="V341" s="103"/>
      <c r="W341" s="103"/>
      <c r="X341" s="103"/>
      <c r="Y341" s="103"/>
      <c r="Z341" s="103"/>
    </row>
    <row r="342" spans="1:26" ht="12.75" customHeight="1" x14ac:dyDescent="0.25">
      <c r="A342" s="103"/>
      <c r="B342" s="103"/>
      <c r="C342" s="103"/>
      <c r="D342" s="103"/>
      <c r="E342" s="103"/>
      <c r="F342" s="103"/>
      <c r="G342" s="103"/>
      <c r="H342" s="103"/>
      <c r="I342" s="103"/>
      <c r="J342" s="103"/>
      <c r="K342" s="103"/>
      <c r="L342" s="103"/>
      <c r="M342" s="103"/>
      <c r="N342" s="103"/>
      <c r="O342" s="103"/>
      <c r="P342" s="103"/>
      <c r="Q342" s="103"/>
      <c r="R342" s="103"/>
      <c r="S342" s="103"/>
      <c r="T342" s="103"/>
      <c r="U342" s="103"/>
      <c r="V342" s="103"/>
      <c r="W342" s="103"/>
      <c r="X342" s="103"/>
      <c r="Y342" s="103"/>
      <c r="Z342" s="103"/>
    </row>
    <row r="343" spans="1:26" ht="12.75" customHeight="1" x14ac:dyDescent="0.25">
      <c r="A343" s="103"/>
      <c r="B343" s="103"/>
      <c r="C343" s="103"/>
      <c r="D343" s="103"/>
      <c r="E343" s="103"/>
      <c r="F343" s="103"/>
      <c r="G343" s="103"/>
      <c r="H343" s="103"/>
      <c r="I343" s="103"/>
      <c r="J343" s="103"/>
      <c r="K343" s="103"/>
      <c r="L343" s="103"/>
      <c r="M343" s="103"/>
      <c r="N343" s="103"/>
      <c r="O343" s="103"/>
      <c r="P343" s="103"/>
      <c r="Q343" s="103"/>
      <c r="R343" s="103"/>
      <c r="S343" s="103"/>
      <c r="T343" s="103"/>
      <c r="U343" s="103"/>
      <c r="V343" s="103"/>
      <c r="W343" s="103"/>
      <c r="X343" s="103"/>
      <c r="Y343" s="103"/>
      <c r="Z343" s="103"/>
    </row>
    <row r="344" spans="1:26" ht="12.75" customHeight="1" x14ac:dyDescent="0.25">
      <c r="A344" s="103"/>
      <c r="B344" s="103"/>
      <c r="C344" s="103"/>
      <c r="D344" s="103"/>
      <c r="E344" s="103"/>
      <c r="F344" s="103"/>
      <c r="G344" s="103"/>
      <c r="H344" s="103"/>
      <c r="I344" s="103"/>
      <c r="J344" s="103"/>
      <c r="K344" s="103"/>
      <c r="L344" s="103"/>
      <c r="M344" s="103"/>
      <c r="N344" s="103"/>
      <c r="O344" s="103"/>
      <c r="P344" s="103"/>
      <c r="Q344" s="103"/>
      <c r="R344" s="103"/>
      <c r="S344" s="103"/>
      <c r="T344" s="103"/>
      <c r="U344" s="103"/>
      <c r="V344" s="103"/>
      <c r="W344" s="103"/>
      <c r="X344" s="103"/>
      <c r="Y344" s="103"/>
      <c r="Z344" s="103"/>
    </row>
    <row r="345" spans="1:26" ht="12.75" customHeight="1" x14ac:dyDescent="0.25">
      <c r="A345" s="103"/>
      <c r="B345" s="103"/>
      <c r="C345" s="103"/>
      <c r="D345" s="103"/>
      <c r="E345" s="103"/>
      <c r="F345" s="103"/>
      <c r="G345" s="103"/>
      <c r="H345" s="103"/>
      <c r="I345" s="103"/>
      <c r="J345" s="103"/>
      <c r="K345" s="103"/>
      <c r="L345" s="103"/>
      <c r="M345" s="103"/>
      <c r="N345" s="103"/>
      <c r="O345" s="103"/>
      <c r="P345" s="103"/>
      <c r="Q345" s="103"/>
      <c r="R345" s="103"/>
      <c r="S345" s="103"/>
      <c r="T345" s="103"/>
      <c r="U345" s="103"/>
      <c r="V345" s="103"/>
      <c r="W345" s="103"/>
      <c r="X345" s="103"/>
      <c r="Y345" s="103"/>
      <c r="Z345" s="103"/>
    </row>
    <row r="346" spans="1:26" ht="12.75" customHeight="1" x14ac:dyDescent="0.25">
      <c r="A346" s="103"/>
      <c r="B346" s="103"/>
      <c r="C346" s="103"/>
      <c r="D346" s="103"/>
      <c r="E346" s="103"/>
      <c r="F346" s="103"/>
      <c r="G346" s="103"/>
      <c r="H346" s="103"/>
      <c r="I346" s="103"/>
      <c r="J346" s="103"/>
      <c r="K346" s="103"/>
      <c r="L346" s="103"/>
      <c r="M346" s="103"/>
      <c r="N346" s="103"/>
      <c r="O346" s="103"/>
      <c r="P346" s="103"/>
      <c r="Q346" s="103"/>
      <c r="R346" s="103"/>
      <c r="S346" s="103"/>
      <c r="T346" s="103"/>
      <c r="U346" s="103"/>
      <c r="V346" s="103"/>
      <c r="W346" s="103"/>
      <c r="X346" s="103"/>
      <c r="Y346" s="103"/>
      <c r="Z346" s="103"/>
    </row>
    <row r="347" spans="1:26" ht="12.75" customHeight="1" x14ac:dyDescent="0.25">
      <c r="A347" s="103"/>
      <c r="B347" s="103"/>
      <c r="C347" s="103"/>
      <c r="D347" s="103"/>
      <c r="E347" s="103"/>
      <c r="F347" s="103"/>
      <c r="G347" s="103"/>
      <c r="H347" s="103"/>
      <c r="I347" s="103"/>
      <c r="J347" s="103"/>
      <c r="K347" s="103"/>
      <c r="L347" s="103"/>
      <c r="M347" s="103"/>
      <c r="N347" s="103"/>
      <c r="O347" s="103"/>
      <c r="P347" s="103"/>
      <c r="Q347" s="103"/>
      <c r="R347" s="103"/>
      <c r="S347" s="103"/>
      <c r="T347" s="103"/>
      <c r="U347" s="103"/>
      <c r="V347" s="103"/>
      <c r="W347" s="103"/>
      <c r="X347" s="103"/>
      <c r="Y347" s="103"/>
      <c r="Z347" s="103"/>
    </row>
    <row r="348" spans="1:26" ht="12.75" customHeight="1" x14ac:dyDescent="0.25">
      <c r="A348" s="103"/>
      <c r="B348" s="103"/>
      <c r="C348" s="103"/>
      <c r="D348" s="103"/>
      <c r="E348" s="103"/>
      <c r="F348" s="103"/>
      <c r="G348" s="103"/>
      <c r="H348" s="103"/>
      <c r="I348" s="103"/>
      <c r="J348" s="103"/>
      <c r="K348" s="103"/>
      <c r="L348" s="103"/>
      <c r="M348" s="103"/>
      <c r="N348" s="103"/>
      <c r="O348" s="103"/>
      <c r="P348" s="103"/>
      <c r="Q348" s="103"/>
      <c r="R348" s="103"/>
      <c r="S348" s="103"/>
      <c r="T348" s="103"/>
      <c r="U348" s="103"/>
      <c r="V348" s="103"/>
      <c r="W348" s="103"/>
      <c r="X348" s="103"/>
      <c r="Y348" s="103"/>
      <c r="Z348" s="103"/>
    </row>
    <row r="349" spans="1:26" ht="12.75" customHeight="1" x14ac:dyDescent="0.25">
      <c r="A349" s="103"/>
      <c r="B349" s="103"/>
      <c r="C349" s="103"/>
      <c r="D349" s="103"/>
      <c r="E349" s="103"/>
      <c r="F349" s="103"/>
      <c r="G349" s="103"/>
      <c r="H349" s="103"/>
      <c r="I349" s="103"/>
      <c r="J349" s="103"/>
      <c r="K349" s="103"/>
      <c r="L349" s="103"/>
      <c r="M349" s="103"/>
      <c r="N349" s="103"/>
      <c r="O349" s="103"/>
      <c r="P349" s="103"/>
      <c r="Q349" s="103"/>
      <c r="R349" s="103"/>
      <c r="S349" s="103"/>
      <c r="T349" s="103"/>
      <c r="U349" s="103"/>
      <c r="V349" s="103"/>
      <c r="W349" s="103"/>
      <c r="X349" s="103"/>
      <c r="Y349" s="103"/>
      <c r="Z349" s="103"/>
    </row>
    <row r="350" spans="1:26" ht="12.75" customHeight="1" x14ac:dyDescent="0.25">
      <c r="A350" s="103"/>
      <c r="B350" s="103"/>
      <c r="C350" s="103"/>
      <c r="D350" s="103"/>
      <c r="E350" s="103"/>
      <c r="F350" s="103"/>
      <c r="G350" s="103"/>
      <c r="H350" s="103"/>
      <c r="I350" s="103"/>
      <c r="J350" s="103"/>
      <c r="K350" s="103"/>
      <c r="L350" s="103"/>
      <c r="M350" s="103"/>
      <c r="N350" s="103"/>
      <c r="O350" s="103"/>
      <c r="P350" s="103"/>
      <c r="Q350" s="103"/>
      <c r="R350" s="103"/>
      <c r="S350" s="103"/>
      <c r="T350" s="103"/>
      <c r="U350" s="103"/>
      <c r="V350" s="103"/>
      <c r="W350" s="103"/>
      <c r="X350" s="103"/>
      <c r="Y350" s="103"/>
      <c r="Z350" s="103"/>
    </row>
    <row r="351" spans="1:26" ht="12.75" customHeight="1" x14ac:dyDescent="0.25">
      <c r="A351" s="103"/>
      <c r="B351" s="103"/>
      <c r="C351" s="103"/>
      <c r="D351" s="103"/>
      <c r="E351" s="103"/>
      <c r="F351" s="103"/>
      <c r="G351" s="103"/>
      <c r="H351" s="103"/>
      <c r="I351" s="103"/>
      <c r="J351" s="103"/>
      <c r="K351" s="103"/>
      <c r="L351" s="103"/>
      <c r="M351" s="103"/>
      <c r="N351" s="103"/>
      <c r="O351" s="103"/>
      <c r="P351" s="103"/>
      <c r="Q351" s="103"/>
      <c r="R351" s="103"/>
      <c r="S351" s="103"/>
      <c r="T351" s="103"/>
      <c r="U351" s="103"/>
      <c r="V351" s="103"/>
      <c r="W351" s="103"/>
      <c r="X351" s="103"/>
      <c r="Y351" s="103"/>
      <c r="Z351" s="103"/>
    </row>
    <row r="352" spans="1:26" ht="12.75" customHeight="1" x14ac:dyDescent="0.25">
      <c r="A352" s="103"/>
      <c r="B352" s="103"/>
      <c r="C352" s="103"/>
      <c r="D352" s="103"/>
      <c r="E352" s="103"/>
      <c r="F352" s="103"/>
      <c r="G352" s="103"/>
      <c r="H352" s="103"/>
      <c r="I352" s="103"/>
      <c r="J352" s="103"/>
      <c r="K352" s="103"/>
      <c r="L352" s="103"/>
      <c r="M352" s="103"/>
      <c r="N352" s="103"/>
      <c r="O352" s="103"/>
      <c r="P352" s="103"/>
      <c r="Q352" s="103"/>
      <c r="R352" s="103"/>
      <c r="S352" s="103"/>
      <c r="T352" s="103"/>
      <c r="U352" s="103"/>
      <c r="V352" s="103"/>
      <c r="W352" s="103"/>
      <c r="X352" s="103"/>
      <c r="Y352" s="103"/>
      <c r="Z352" s="103"/>
    </row>
    <row r="353" spans="1:26" ht="12.75" customHeight="1" x14ac:dyDescent="0.25">
      <c r="A353" s="103"/>
      <c r="B353" s="103"/>
      <c r="C353" s="103"/>
      <c r="D353" s="103"/>
      <c r="E353" s="103"/>
      <c r="F353" s="103"/>
      <c r="G353" s="103"/>
      <c r="H353" s="103"/>
      <c r="I353" s="103"/>
      <c r="J353" s="103"/>
      <c r="K353" s="103"/>
      <c r="L353" s="103"/>
      <c r="M353" s="103"/>
      <c r="N353" s="103"/>
      <c r="O353" s="103"/>
      <c r="P353" s="103"/>
      <c r="Q353" s="103"/>
      <c r="R353" s="103"/>
      <c r="S353" s="103"/>
      <c r="T353" s="103"/>
      <c r="U353" s="103"/>
      <c r="V353" s="103"/>
      <c r="W353" s="103"/>
      <c r="X353" s="103"/>
      <c r="Y353" s="103"/>
      <c r="Z353" s="103"/>
    </row>
    <row r="354" spans="1:26" ht="12.75" customHeight="1" x14ac:dyDescent="0.25">
      <c r="A354" s="103"/>
      <c r="B354" s="103"/>
      <c r="C354" s="103"/>
      <c r="D354" s="103"/>
      <c r="E354" s="103"/>
      <c r="F354" s="103"/>
      <c r="G354" s="103"/>
      <c r="H354" s="103"/>
      <c r="I354" s="103"/>
      <c r="J354" s="103"/>
      <c r="K354" s="103"/>
      <c r="L354" s="103"/>
      <c r="M354" s="103"/>
      <c r="N354" s="103"/>
      <c r="O354" s="103"/>
      <c r="P354" s="103"/>
      <c r="Q354" s="103"/>
      <c r="R354" s="103"/>
      <c r="S354" s="103"/>
      <c r="T354" s="103"/>
      <c r="U354" s="103"/>
      <c r="V354" s="103"/>
      <c r="W354" s="103"/>
      <c r="X354" s="103"/>
      <c r="Y354" s="103"/>
      <c r="Z354" s="103"/>
    </row>
    <row r="355" spans="1:26" ht="12.75" customHeight="1" x14ac:dyDescent="0.25">
      <c r="A355" s="103"/>
      <c r="B355" s="103"/>
      <c r="C355" s="103"/>
      <c r="D355" s="103"/>
      <c r="E355" s="103"/>
      <c r="F355" s="103"/>
      <c r="G355" s="103"/>
      <c r="H355" s="103"/>
      <c r="I355" s="103"/>
      <c r="J355" s="103"/>
      <c r="K355" s="103"/>
      <c r="L355" s="103"/>
      <c r="M355" s="103"/>
      <c r="N355" s="103"/>
      <c r="O355" s="103"/>
      <c r="P355" s="103"/>
      <c r="Q355" s="103"/>
      <c r="R355" s="103"/>
      <c r="S355" s="103"/>
      <c r="T355" s="103"/>
      <c r="U355" s="103"/>
      <c r="V355" s="103"/>
      <c r="W355" s="103"/>
      <c r="X355" s="103"/>
      <c r="Y355" s="103"/>
      <c r="Z355" s="103"/>
    </row>
    <row r="356" spans="1:26" ht="12.75" customHeight="1" x14ac:dyDescent="0.25">
      <c r="A356" s="103"/>
      <c r="B356" s="103"/>
      <c r="C356" s="103"/>
      <c r="D356" s="103"/>
      <c r="E356" s="103"/>
      <c r="F356" s="103"/>
      <c r="G356" s="103"/>
      <c r="H356" s="103"/>
      <c r="I356" s="103"/>
      <c r="J356" s="103"/>
      <c r="K356" s="103"/>
      <c r="L356" s="103"/>
      <c r="M356" s="103"/>
      <c r="N356" s="103"/>
      <c r="O356" s="103"/>
      <c r="P356" s="103"/>
      <c r="Q356" s="103"/>
      <c r="R356" s="103"/>
      <c r="S356" s="103"/>
      <c r="T356" s="103"/>
      <c r="U356" s="103"/>
      <c r="V356" s="103"/>
      <c r="W356" s="103"/>
      <c r="X356" s="103"/>
      <c r="Y356" s="103"/>
      <c r="Z356" s="103"/>
    </row>
    <row r="357" spans="1:26" ht="12.75" customHeight="1" x14ac:dyDescent="0.25">
      <c r="A357" s="103"/>
      <c r="B357" s="103"/>
      <c r="C357" s="103"/>
      <c r="D357" s="103"/>
      <c r="E357" s="103"/>
      <c r="F357" s="103"/>
      <c r="G357" s="103"/>
      <c r="H357" s="103"/>
      <c r="I357" s="103"/>
      <c r="J357" s="103"/>
      <c r="K357" s="103"/>
      <c r="L357" s="103"/>
      <c r="M357" s="103"/>
      <c r="N357" s="103"/>
      <c r="O357" s="103"/>
      <c r="P357" s="103"/>
      <c r="Q357" s="103"/>
      <c r="R357" s="103"/>
      <c r="S357" s="103"/>
      <c r="T357" s="103"/>
      <c r="U357" s="103"/>
      <c r="V357" s="103"/>
      <c r="W357" s="103"/>
      <c r="X357" s="103"/>
      <c r="Y357" s="103"/>
      <c r="Z357" s="103"/>
    </row>
    <row r="358" spans="1:26" ht="12.75" customHeight="1" x14ac:dyDescent="0.25">
      <c r="A358" s="103"/>
      <c r="B358" s="103"/>
      <c r="C358" s="103"/>
      <c r="D358" s="103"/>
      <c r="E358" s="103"/>
      <c r="F358" s="103"/>
      <c r="G358" s="103"/>
      <c r="H358" s="103"/>
      <c r="I358" s="103"/>
      <c r="J358" s="103"/>
      <c r="K358" s="103"/>
      <c r="L358" s="103"/>
      <c r="M358" s="103"/>
      <c r="N358" s="103"/>
      <c r="O358" s="103"/>
      <c r="P358" s="103"/>
      <c r="Q358" s="103"/>
      <c r="R358" s="103"/>
      <c r="S358" s="103"/>
      <c r="T358" s="103"/>
      <c r="U358" s="103"/>
      <c r="V358" s="103"/>
      <c r="W358" s="103"/>
      <c r="X358" s="103"/>
      <c r="Y358" s="103"/>
      <c r="Z358" s="103"/>
    </row>
    <row r="359" spans="1:26" ht="12.75" customHeight="1" x14ac:dyDescent="0.25">
      <c r="A359" s="103"/>
      <c r="B359" s="103"/>
      <c r="C359" s="103"/>
      <c r="D359" s="103"/>
      <c r="E359" s="103"/>
      <c r="F359" s="103"/>
      <c r="G359" s="103"/>
      <c r="H359" s="103"/>
      <c r="I359" s="103"/>
      <c r="J359" s="103"/>
      <c r="K359" s="103"/>
      <c r="L359" s="103"/>
      <c r="M359" s="103"/>
      <c r="N359" s="103"/>
      <c r="O359" s="103"/>
      <c r="P359" s="103"/>
      <c r="Q359" s="103"/>
      <c r="R359" s="103"/>
      <c r="S359" s="103"/>
      <c r="T359" s="103"/>
      <c r="U359" s="103"/>
      <c r="V359" s="103"/>
      <c r="W359" s="103"/>
      <c r="X359" s="103"/>
      <c r="Y359" s="103"/>
      <c r="Z359" s="103"/>
    </row>
    <row r="360" spans="1:26" ht="12.75" customHeight="1" x14ac:dyDescent="0.25">
      <c r="A360" s="103"/>
      <c r="B360" s="103"/>
      <c r="C360" s="103"/>
      <c r="D360" s="103"/>
      <c r="E360" s="103"/>
      <c r="F360" s="103"/>
      <c r="G360" s="103"/>
      <c r="H360" s="103"/>
      <c r="I360" s="103"/>
      <c r="J360" s="103"/>
      <c r="K360" s="103"/>
      <c r="L360" s="103"/>
      <c r="M360" s="103"/>
      <c r="N360" s="103"/>
      <c r="O360" s="103"/>
      <c r="P360" s="103"/>
      <c r="Q360" s="103"/>
      <c r="R360" s="103"/>
      <c r="S360" s="103"/>
      <c r="T360" s="103"/>
      <c r="U360" s="103"/>
      <c r="V360" s="103"/>
      <c r="W360" s="103"/>
      <c r="X360" s="103"/>
      <c r="Y360" s="103"/>
      <c r="Z360" s="103"/>
    </row>
    <row r="361" spans="1:26" ht="12.75" customHeight="1" x14ac:dyDescent="0.25">
      <c r="A361" s="103"/>
      <c r="B361" s="103"/>
      <c r="C361" s="103"/>
      <c r="D361" s="103"/>
      <c r="E361" s="103"/>
      <c r="F361" s="103"/>
      <c r="G361" s="103"/>
      <c r="H361" s="103"/>
      <c r="I361" s="103"/>
      <c r="J361" s="103"/>
      <c r="K361" s="103"/>
      <c r="L361" s="103"/>
      <c r="M361" s="103"/>
      <c r="N361" s="103"/>
      <c r="O361" s="103"/>
      <c r="P361" s="103"/>
      <c r="Q361" s="103"/>
      <c r="R361" s="103"/>
      <c r="S361" s="103"/>
      <c r="T361" s="103"/>
      <c r="U361" s="103"/>
      <c r="V361" s="103"/>
      <c r="W361" s="103"/>
      <c r="X361" s="103"/>
      <c r="Y361" s="103"/>
      <c r="Z361" s="103"/>
    </row>
    <row r="362" spans="1:26" ht="12.75" customHeight="1" x14ac:dyDescent="0.25">
      <c r="A362" s="103"/>
      <c r="B362" s="103"/>
      <c r="C362" s="103"/>
      <c r="D362" s="103"/>
      <c r="E362" s="103"/>
      <c r="F362" s="103"/>
      <c r="G362" s="103"/>
      <c r="H362" s="103"/>
      <c r="I362" s="103"/>
      <c r="J362" s="103"/>
      <c r="K362" s="103"/>
      <c r="L362" s="103"/>
      <c r="M362" s="103"/>
      <c r="N362" s="103"/>
      <c r="O362" s="103"/>
      <c r="P362" s="103"/>
      <c r="Q362" s="103"/>
      <c r="R362" s="103"/>
      <c r="S362" s="103"/>
      <c r="T362" s="103"/>
      <c r="U362" s="103"/>
      <c r="V362" s="103"/>
      <c r="W362" s="103"/>
      <c r="X362" s="103"/>
      <c r="Y362" s="103"/>
      <c r="Z362" s="103"/>
    </row>
    <row r="363" spans="1:26" ht="12.75" customHeight="1" x14ac:dyDescent="0.25">
      <c r="A363" s="103"/>
      <c r="B363" s="103"/>
      <c r="C363" s="103"/>
      <c r="D363" s="103"/>
      <c r="E363" s="103"/>
      <c r="F363" s="103"/>
      <c r="G363" s="103"/>
      <c r="H363" s="103"/>
      <c r="I363" s="103"/>
      <c r="J363" s="103"/>
      <c r="K363" s="103"/>
      <c r="L363" s="103"/>
      <c r="M363" s="103"/>
      <c r="N363" s="103"/>
      <c r="O363" s="103"/>
      <c r="P363" s="103"/>
      <c r="Q363" s="103"/>
      <c r="R363" s="103"/>
      <c r="S363" s="103"/>
      <c r="T363" s="103"/>
      <c r="U363" s="103"/>
      <c r="V363" s="103"/>
      <c r="W363" s="103"/>
      <c r="X363" s="103"/>
      <c r="Y363" s="103"/>
      <c r="Z363" s="103"/>
    </row>
    <row r="364" spans="1:26" ht="12.75" customHeight="1" x14ac:dyDescent="0.25">
      <c r="A364" s="103"/>
      <c r="B364" s="103"/>
      <c r="C364" s="103"/>
      <c r="D364" s="103"/>
      <c r="E364" s="103"/>
      <c r="F364" s="103"/>
      <c r="G364" s="103"/>
      <c r="H364" s="103"/>
      <c r="I364" s="103"/>
      <c r="J364" s="103"/>
      <c r="K364" s="103"/>
      <c r="L364" s="103"/>
      <c r="M364" s="103"/>
      <c r="N364" s="103"/>
      <c r="O364" s="103"/>
      <c r="P364" s="103"/>
      <c r="Q364" s="103"/>
      <c r="R364" s="103"/>
      <c r="S364" s="103"/>
      <c r="T364" s="103"/>
      <c r="U364" s="103"/>
      <c r="V364" s="103"/>
      <c r="W364" s="103"/>
      <c r="X364" s="103"/>
      <c r="Y364" s="103"/>
      <c r="Z364" s="103"/>
    </row>
    <row r="365" spans="1:26" ht="12.75" customHeight="1" x14ac:dyDescent="0.25">
      <c r="A365" s="103"/>
      <c r="B365" s="103"/>
      <c r="C365" s="103"/>
      <c r="D365" s="103"/>
      <c r="E365" s="103"/>
      <c r="F365" s="103"/>
      <c r="G365" s="103"/>
      <c r="H365" s="103"/>
      <c r="I365" s="103"/>
      <c r="J365" s="103"/>
      <c r="K365" s="103"/>
      <c r="L365" s="103"/>
      <c r="M365" s="103"/>
      <c r="N365" s="103"/>
      <c r="O365" s="103"/>
      <c r="P365" s="103"/>
      <c r="Q365" s="103"/>
      <c r="R365" s="103"/>
      <c r="S365" s="103"/>
      <c r="T365" s="103"/>
      <c r="U365" s="103"/>
      <c r="V365" s="103"/>
      <c r="W365" s="103"/>
      <c r="X365" s="103"/>
      <c r="Y365" s="103"/>
      <c r="Z365" s="103"/>
    </row>
    <row r="366" spans="1:26" ht="12.75" customHeight="1" x14ac:dyDescent="0.25">
      <c r="A366" s="103"/>
      <c r="B366" s="103"/>
      <c r="C366" s="103"/>
      <c r="D366" s="103"/>
      <c r="E366" s="103"/>
      <c r="F366" s="103"/>
      <c r="G366" s="103"/>
      <c r="H366" s="103"/>
      <c r="I366" s="103"/>
      <c r="J366" s="103"/>
      <c r="K366" s="103"/>
      <c r="L366" s="103"/>
      <c r="M366" s="103"/>
      <c r="N366" s="103"/>
      <c r="O366" s="103"/>
      <c r="P366" s="103"/>
      <c r="Q366" s="103"/>
      <c r="R366" s="103"/>
      <c r="S366" s="103"/>
      <c r="T366" s="103"/>
      <c r="U366" s="103"/>
      <c r="V366" s="103"/>
      <c r="W366" s="103"/>
      <c r="X366" s="103"/>
      <c r="Y366" s="103"/>
      <c r="Z366" s="103"/>
    </row>
    <row r="367" spans="1:26" ht="12.75" customHeight="1" x14ac:dyDescent="0.25">
      <c r="A367" s="103"/>
      <c r="B367" s="103"/>
      <c r="C367" s="103"/>
      <c r="D367" s="103"/>
      <c r="E367" s="103"/>
      <c r="F367" s="103"/>
      <c r="G367" s="103"/>
      <c r="H367" s="103"/>
      <c r="I367" s="103"/>
      <c r="J367" s="103"/>
      <c r="K367" s="103"/>
      <c r="L367" s="103"/>
      <c r="M367" s="103"/>
      <c r="N367" s="103"/>
      <c r="O367" s="103"/>
      <c r="P367" s="103"/>
      <c r="Q367" s="103"/>
      <c r="R367" s="103"/>
      <c r="S367" s="103"/>
      <c r="T367" s="103"/>
      <c r="U367" s="103"/>
      <c r="V367" s="103"/>
      <c r="W367" s="103"/>
      <c r="X367" s="103"/>
      <c r="Y367" s="103"/>
      <c r="Z367" s="103"/>
    </row>
    <row r="368" spans="1:26" ht="12.75" customHeight="1" x14ac:dyDescent="0.25">
      <c r="A368" s="103"/>
      <c r="B368" s="103"/>
      <c r="C368" s="103"/>
      <c r="D368" s="103"/>
      <c r="E368" s="103"/>
      <c r="F368" s="103"/>
      <c r="G368" s="103"/>
      <c r="H368" s="103"/>
      <c r="I368" s="103"/>
      <c r="J368" s="103"/>
      <c r="K368" s="103"/>
      <c r="L368" s="103"/>
      <c r="M368" s="103"/>
      <c r="N368" s="103"/>
      <c r="O368" s="103"/>
      <c r="P368" s="103"/>
      <c r="Q368" s="103"/>
      <c r="R368" s="103"/>
      <c r="S368" s="103"/>
      <c r="T368" s="103"/>
      <c r="U368" s="103"/>
      <c r="V368" s="103"/>
      <c r="W368" s="103"/>
      <c r="X368" s="103"/>
      <c r="Y368" s="103"/>
      <c r="Z368" s="103"/>
    </row>
    <row r="369" spans="1:26" ht="12.75" customHeight="1" x14ac:dyDescent="0.25">
      <c r="A369" s="103"/>
      <c r="B369" s="103"/>
      <c r="C369" s="103"/>
      <c r="D369" s="103"/>
      <c r="E369" s="103"/>
      <c r="F369" s="103"/>
      <c r="G369" s="103"/>
      <c r="H369" s="103"/>
      <c r="I369" s="103"/>
      <c r="J369" s="103"/>
      <c r="K369" s="103"/>
      <c r="L369" s="103"/>
      <c r="M369" s="103"/>
      <c r="N369" s="103"/>
      <c r="O369" s="103"/>
      <c r="P369" s="103"/>
      <c r="Q369" s="103"/>
      <c r="R369" s="103"/>
      <c r="S369" s="103"/>
      <c r="T369" s="103"/>
      <c r="U369" s="103"/>
      <c r="V369" s="103"/>
      <c r="W369" s="103"/>
      <c r="X369" s="103"/>
      <c r="Y369" s="103"/>
      <c r="Z369" s="103"/>
    </row>
    <row r="370" spans="1:26" ht="12.75" customHeight="1" x14ac:dyDescent="0.25">
      <c r="A370" s="103"/>
      <c r="B370" s="103"/>
      <c r="C370" s="103"/>
      <c r="D370" s="103"/>
      <c r="E370" s="103"/>
      <c r="F370" s="103"/>
      <c r="G370" s="103"/>
      <c r="H370" s="103"/>
      <c r="I370" s="103"/>
      <c r="J370" s="103"/>
      <c r="K370" s="103"/>
      <c r="L370" s="103"/>
      <c r="M370" s="103"/>
      <c r="N370" s="103"/>
      <c r="O370" s="103"/>
      <c r="P370" s="103"/>
      <c r="Q370" s="103"/>
      <c r="R370" s="103"/>
      <c r="S370" s="103"/>
      <c r="T370" s="103"/>
      <c r="U370" s="103"/>
      <c r="V370" s="103"/>
      <c r="W370" s="103"/>
      <c r="X370" s="103"/>
      <c r="Y370" s="103"/>
      <c r="Z370" s="103"/>
    </row>
    <row r="371" spans="1:26" ht="12.75" customHeight="1" x14ac:dyDescent="0.25">
      <c r="A371" s="103"/>
      <c r="B371" s="103"/>
      <c r="C371" s="103"/>
      <c r="D371" s="103"/>
      <c r="E371" s="103"/>
      <c r="F371" s="103"/>
      <c r="G371" s="103"/>
      <c r="H371" s="103"/>
      <c r="I371" s="103"/>
      <c r="J371" s="103"/>
      <c r="K371" s="103"/>
      <c r="L371" s="103"/>
      <c r="M371" s="103"/>
      <c r="N371" s="103"/>
      <c r="O371" s="103"/>
      <c r="P371" s="103"/>
      <c r="Q371" s="103"/>
      <c r="R371" s="103"/>
      <c r="S371" s="103"/>
      <c r="T371" s="103"/>
      <c r="U371" s="103"/>
      <c r="V371" s="103"/>
      <c r="W371" s="103"/>
      <c r="X371" s="103"/>
      <c r="Y371" s="103"/>
      <c r="Z371" s="103"/>
    </row>
    <row r="372" spans="1:26" ht="12.75" customHeight="1" x14ac:dyDescent="0.25">
      <c r="A372" s="103"/>
      <c r="B372" s="103"/>
      <c r="C372" s="103"/>
      <c r="D372" s="103"/>
      <c r="E372" s="103"/>
      <c r="F372" s="103"/>
      <c r="G372" s="103"/>
      <c r="H372" s="103"/>
      <c r="I372" s="103"/>
      <c r="J372" s="103"/>
      <c r="K372" s="103"/>
      <c r="L372" s="103"/>
      <c r="M372" s="103"/>
      <c r="N372" s="103"/>
      <c r="O372" s="103"/>
      <c r="P372" s="103"/>
      <c r="Q372" s="103"/>
      <c r="R372" s="103"/>
      <c r="S372" s="103"/>
      <c r="T372" s="103"/>
      <c r="U372" s="103"/>
      <c r="V372" s="103"/>
      <c r="W372" s="103"/>
      <c r="X372" s="103"/>
      <c r="Y372" s="103"/>
      <c r="Z372" s="103"/>
    </row>
    <row r="373" spans="1:26" ht="12.75" customHeight="1" x14ac:dyDescent="0.25">
      <c r="A373" s="103"/>
      <c r="B373" s="103"/>
      <c r="C373" s="103"/>
      <c r="D373" s="103"/>
      <c r="E373" s="103"/>
      <c r="F373" s="103"/>
      <c r="G373" s="103"/>
      <c r="H373" s="103"/>
      <c r="I373" s="103"/>
      <c r="J373" s="103"/>
      <c r="K373" s="103"/>
      <c r="L373" s="103"/>
      <c r="M373" s="103"/>
      <c r="N373" s="103"/>
      <c r="O373" s="103"/>
      <c r="P373" s="103"/>
      <c r="Q373" s="103"/>
      <c r="R373" s="103"/>
      <c r="S373" s="103"/>
      <c r="T373" s="103"/>
      <c r="U373" s="103"/>
      <c r="V373" s="103"/>
      <c r="W373" s="103"/>
      <c r="X373" s="103"/>
      <c r="Y373" s="103"/>
      <c r="Z373" s="103"/>
    </row>
    <row r="374" spans="1:26" ht="12.75" customHeight="1" x14ac:dyDescent="0.25">
      <c r="A374" s="103"/>
      <c r="B374" s="103"/>
      <c r="C374" s="103"/>
      <c r="D374" s="103"/>
      <c r="E374" s="103"/>
      <c r="F374" s="103"/>
      <c r="G374" s="103"/>
      <c r="H374" s="103"/>
      <c r="I374" s="103"/>
      <c r="J374" s="103"/>
      <c r="K374" s="103"/>
      <c r="L374" s="103"/>
      <c r="M374" s="103"/>
      <c r="N374" s="103"/>
      <c r="O374" s="103"/>
      <c r="P374" s="103"/>
      <c r="Q374" s="103"/>
      <c r="R374" s="103"/>
      <c r="S374" s="103"/>
      <c r="T374" s="103"/>
      <c r="U374" s="103"/>
      <c r="V374" s="103"/>
      <c r="W374" s="103"/>
      <c r="X374" s="103"/>
      <c r="Y374" s="103"/>
      <c r="Z374" s="103"/>
    </row>
    <row r="375" spans="1:26" ht="12.75" customHeight="1" x14ac:dyDescent="0.25">
      <c r="A375" s="103"/>
      <c r="B375" s="103"/>
      <c r="C375" s="103"/>
      <c r="D375" s="103"/>
      <c r="E375" s="103"/>
      <c r="F375" s="103"/>
      <c r="G375" s="103"/>
      <c r="H375" s="103"/>
      <c r="I375" s="103"/>
      <c r="J375" s="103"/>
      <c r="K375" s="103"/>
      <c r="L375" s="103"/>
      <c r="M375" s="103"/>
      <c r="N375" s="103"/>
      <c r="O375" s="103"/>
      <c r="P375" s="103"/>
      <c r="Q375" s="103"/>
      <c r="R375" s="103"/>
      <c r="S375" s="103"/>
      <c r="T375" s="103"/>
      <c r="U375" s="103"/>
      <c r="V375" s="103"/>
      <c r="W375" s="103"/>
      <c r="X375" s="103"/>
      <c r="Y375" s="103"/>
      <c r="Z375" s="103"/>
    </row>
    <row r="376" spans="1:26" ht="12.75" customHeight="1" x14ac:dyDescent="0.25">
      <c r="A376" s="103"/>
      <c r="B376" s="103"/>
      <c r="C376" s="103"/>
      <c r="D376" s="103"/>
      <c r="E376" s="103"/>
      <c r="F376" s="103"/>
      <c r="G376" s="103"/>
      <c r="H376" s="103"/>
      <c r="I376" s="103"/>
      <c r="J376" s="103"/>
      <c r="K376" s="103"/>
      <c r="L376" s="103"/>
      <c r="M376" s="103"/>
      <c r="N376" s="103"/>
      <c r="O376" s="103"/>
      <c r="P376" s="103"/>
      <c r="Q376" s="103"/>
      <c r="R376" s="103"/>
      <c r="S376" s="103"/>
      <c r="T376" s="103"/>
      <c r="U376" s="103"/>
      <c r="V376" s="103"/>
      <c r="W376" s="103"/>
      <c r="X376" s="103"/>
      <c r="Y376" s="103"/>
      <c r="Z376" s="103"/>
    </row>
    <row r="377" spans="1:26" ht="12.75" customHeight="1" x14ac:dyDescent="0.25">
      <c r="A377" s="103"/>
      <c r="B377" s="103"/>
      <c r="C377" s="103"/>
      <c r="D377" s="103"/>
      <c r="E377" s="103"/>
      <c r="F377" s="103"/>
      <c r="G377" s="103"/>
      <c r="H377" s="103"/>
      <c r="I377" s="103"/>
      <c r="J377" s="103"/>
      <c r="K377" s="103"/>
      <c r="L377" s="103"/>
      <c r="M377" s="103"/>
      <c r="N377" s="103"/>
      <c r="O377" s="103"/>
      <c r="P377" s="103"/>
      <c r="Q377" s="103"/>
      <c r="R377" s="103"/>
      <c r="S377" s="103"/>
      <c r="T377" s="103"/>
      <c r="U377" s="103"/>
      <c r="V377" s="103"/>
      <c r="W377" s="103"/>
      <c r="X377" s="103"/>
      <c r="Y377" s="103"/>
      <c r="Z377" s="103"/>
    </row>
    <row r="378" spans="1:26" ht="12.75" customHeight="1" x14ac:dyDescent="0.25">
      <c r="A378" s="103"/>
      <c r="B378" s="103"/>
      <c r="C378" s="103"/>
      <c r="D378" s="103"/>
      <c r="E378" s="103"/>
      <c r="F378" s="103"/>
      <c r="G378" s="103"/>
      <c r="H378" s="103"/>
      <c r="I378" s="103"/>
      <c r="J378" s="103"/>
      <c r="K378" s="103"/>
      <c r="L378" s="103"/>
      <c r="M378" s="103"/>
      <c r="N378" s="103"/>
      <c r="O378" s="103"/>
      <c r="P378" s="103"/>
      <c r="Q378" s="103"/>
      <c r="R378" s="103"/>
      <c r="S378" s="103"/>
      <c r="T378" s="103"/>
      <c r="U378" s="103"/>
      <c r="V378" s="103"/>
      <c r="W378" s="103"/>
      <c r="X378" s="103"/>
      <c r="Y378" s="103"/>
      <c r="Z378" s="103"/>
    </row>
    <row r="379" spans="1:26" ht="12.75" customHeight="1" x14ac:dyDescent="0.25">
      <c r="A379" s="103"/>
      <c r="B379" s="103"/>
      <c r="C379" s="103"/>
      <c r="D379" s="103"/>
      <c r="E379" s="103"/>
      <c r="F379" s="103"/>
      <c r="G379" s="103"/>
      <c r="H379" s="103"/>
      <c r="I379" s="103"/>
      <c r="J379" s="103"/>
      <c r="K379" s="103"/>
      <c r="L379" s="103"/>
      <c r="M379" s="103"/>
      <c r="N379" s="103"/>
      <c r="O379" s="103"/>
      <c r="P379" s="103"/>
      <c r="Q379" s="103"/>
      <c r="R379" s="103"/>
      <c r="S379" s="103"/>
      <c r="T379" s="103"/>
      <c r="U379" s="103"/>
      <c r="V379" s="103"/>
      <c r="W379" s="103"/>
      <c r="X379" s="103"/>
      <c r="Y379" s="103"/>
      <c r="Z379" s="103"/>
    </row>
    <row r="380" spans="1:26" ht="12.75" customHeight="1" x14ac:dyDescent="0.25">
      <c r="A380" s="103"/>
      <c r="B380" s="103"/>
      <c r="C380" s="103"/>
      <c r="D380" s="103"/>
      <c r="E380" s="103"/>
      <c r="F380" s="103"/>
      <c r="G380" s="103"/>
      <c r="H380" s="103"/>
      <c r="I380" s="103"/>
      <c r="J380" s="103"/>
      <c r="K380" s="103"/>
      <c r="L380" s="103"/>
      <c r="M380" s="103"/>
      <c r="N380" s="103"/>
      <c r="O380" s="103"/>
      <c r="P380" s="103"/>
      <c r="Q380" s="103"/>
      <c r="R380" s="103"/>
      <c r="S380" s="103"/>
      <c r="T380" s="103"/>
      <c r="U380" s="103"/>
      <c r="V380" s="103"/>
      <c r="W380" s="103"/>
      <c r="X380" s="103"/>
      <c r="Y380" s="103"/>
      <c r="Z380" s="103"/>
    </row>
    <row r="381" spans="1:26" ht="12.75" customHeight="1" x14ac:dyDescent="0.25">
      <c r="A381" s="103"/>
      <c r="B381" s="103"/>
      <c r="C381" s="103"/>
      <c r="D381" s="103"/>
      <c r="E381" s="103"/>
      <c r="F381" s="103"/>
      <c r="G381" s="103"/>
      <c r="H381" s="103"/>
      <c r="I381" s="103"/>
      <c r="J381" s="103"/>
      <c r="K381" s="103"/>
      <c r="L381" s="103"/>
      <c r="M381" s="103"/>
      <c r="N381" s="103"/>
      <c r="O381" s="103"/>
      <c r="P381" s="103"/>
      <c r="Q381" s="103"/>
      <c r="R381" s="103"/>
      <c r="S381" s="103"/>
      <c r="T381" s="103"/>
      <c r="U381" s="103"/>
      <c r="V381" s="103"/>
      <c r="W381" s="103"/>
      <c r="X381" s="103"/>
      <c r="Y381" s="103"/>
      <c r="Z381" s="103"/>
    </row>
    <row r="382" spans="1:26" ht="12.75" customHeight="1" x14ac:dyDescent="0.25">
      <c r="A382" s="103"/>
      <c r="B382" s="103"/>
      <c r="C382" s="103"/>
      <c r="D382" s="103"/>
      <c r="E382" s="103"/>
      <c r="F382" s="103"/>
      <c r="G382" s="103"/>
      <c r="H382" s="103"/>
      <c r="I382" s="103"/>
      <c r="J382" s="103"/>
      <c r="K382" s="103"/>
      <c r="L382" s="103"/>
      <c r="M382" s="103"/>
      <c r="N382" s="103"/>
      <c r="O382" s="103"/>
      <c r="P382" s="103"/>
      <c r="Q382" s="103"/>
      <c r="R382" s="103"/>
      <c r="S382" s="103"/>
      <c r="T382" s="103"/>
      <c r="U382" s="103"/>
      <c r="V382" s="103"/>
      <c r="W382" s="103"/>
      <c r="X382" s="103"/>
      <c r="Y382" s="103"/>
      <c r="Z382" s="103"/>
    </row>
    <row r="383" spans="1:26" ht="12.75" customHeight="1" x14ac:dyDescent="0.25">
      <c r="A383" s="103"/>
      <c r="B383" s="103"/>
      <c r="C383" s="103"/>
      <c r="D383" s="103"/>
      <c r="E383" s="103"/>
      <c r="F383" s="103"/>
      <c r="G383" s="103"/>
      <c r="H383" s="103"/>
      <c r="I383" s="103"/>
      <c r="J383" s="103"/>
      <c r="K383" s="103"/>
      <c r="L383" s="103"/>
      <c r="M383" s="103"/>
      <c r="N383" s="103"/>
      <c r="O383" s="103"/>
      <c r="P383" s="103"/>
      <c r="Q383" s="103"/>
      <c r="R383" s="103"/>
      <c r="S383" s="103"/>
      <c r="T383" s="103"/>
      <c r="U383" s="103"/>
      <c r="V383" s="103"/>
      <c r="W383" s="103"/>
      <c r="X383" s="103"/>
      <c r="Y383" s="103"/>
      <c r="Z383" s="103"/>
    </row>
    <row r="384" spans="1:26" ht="12.75" customHeight="1" x14ac:dyDescent="0.25">
      <c r="A384" s="103"/>
      <c r="B384" s="103"/>
      <c r="C384" s="103"/>
      <c r="D384" s="103"/>
      <c r="E384" s="103"/>
      <c r="F384" s="103"/>
      <c r="G384" s="103"/>
      <c r="H384" s="103"/>
      <c r="I384" s="103"/>
      <c r="J384" s="103"/>
      <c r="K384" s="103"/>
      <c r="L384" s="103"/>
      <c r="M384" s="103"/>
      <c r="N384" s="103"/>
      <c r="O384" s="103"/>
      <c r="P384" s="103"/>
      <c r="Q384" s="103"/>
      <c r="R384" s="103"/>
      <c r="S384" s="103"/>
      <c r="T384" s="103"/>
      <c r="U384" s="103"/>
      <c r="V384" s="103"/>
      <c r="W384" s="103"/>
      <c r="X384" s="103"/>
      <c r="Y384" s="103"/>
      <c r="Z384" s="103"/>
    </row>
    <row r="385" spans="1:26" ht="12.75" customHeight="1" x14ac:dyDescent="0.25">
      <c r="A385" s="103"/>
      <c r="B385" s="103"/>
      <c r="C385" s="103"/>
      <c r="D385" s="103"/>
      <c r="E385" s="103"/>
      <c r="F385" s="103"/>
      <c r="G385" s="103"/>
      <c r="H385" s="103"/>
      <c r="I385" s="103"/>
      <c r="J385" s="103"/>
      <c r="K385" s="103"/>
      <c r="L385" s="103"/>
      <c r="M385" s="103"/>
      <c r="N385" s="103"/>
      <c r="O385" s="103"/>
      <c r="P385" s="103"/>
      <c r="Q385" s="103"/>
      <c r="R385" s="103"/>
      <c r="S385" s="103"/>
      <c r="T385" s="103"/>
      <c r="U385" s="103"/>
      <c r="V385" s="103"/>
      <c r="W385" s="103"/>
      <c r="X385" s="103"/>
      <c r="Y385" s="103"/>
      <c r="Z385" s="103"/>
    </row>
    <row r="386" spans="1:26" ht="12.75" customHeight="1" x14ac:dyDescent="0.25">
      <c r="A386" s="103"/>
      <c r="B386" s="103"/>
      <c r="C386" s="103"/>
      <c r="D386" s="103"/>
      <c r="E386" s="103"/>
      <c r="F386" s="103"/>
      <c r="G386" s="103"/>
      <c r="H386" s="103"/>
      <c r="I386" s="103"/>
      <c r="J386" s="103"/>
      <c r="K386" s="103"/>
      <c r="L386" s="103"/>
      <c r="M386" s="103"/>
      <c r="N386" s="103"/>
      <c r="O386" s="103"/>
      <c r="P386" s="103"/>
      <c r="Q386" s="103"/>
      <c r="R386" s="103"/>
      <c r="S386" s="103"/>
      <c r="T386" s="103"/>
      <c r="U386" s="103"/>
      <c r="V386" s="103"/>
      <c r="W386" s="103"/>
      <c r="X386" s="103"/>
      <c r="Y386" s="103"/>
      <c r="Z386" s="103"/>
    </row>
    <row r="387" spans="1:26" ht="12.75" customHeight="1" x14ac:dyDescent="0.25">
      <c r="A387" s="103"/>
      <c r="B387" s="103"/>
      <c r="C387" s="103"/>
      <c r="D387" s="103"/>
      <c r="E387" s="103"/>
      <c r="F387" s="103"/>
      <c r="G387" s="103"/>
      <c r="H387" s="103"/>
      <c r="I387" s="103"/>
      <c r="J387" s="103"/>
      <c r="K387" s="103"/>
      <c r="L387" s="103"/>
      <c r="M387" s="103"/>
      <c r="N387" s="103"/>
      <c r="O387" s="103"/>
      <c r="P387" s="103"/>
      <c r="Q387" s="103"/>
      <c r="R387" s="103"/>
      <c r="S387" s="103"/>
      <c r="T387" s="103"/>
      <c r="U387" s="103"/>
      <c r="V387" s="103"/>
      <c r="W387" s="103"/>
      <c r="X387" s="103"/>
      <c r="Y387" s="103"/>
      <c r="Z387" s="103"/>
    </row>
    <row r="388" spans="1:26" ht="12.75" customHeight="1" x14ac:dyDescent="0.25">
      <c r="A388" s="103"/>
      <c r="B388" s="103"/>
      <c r="C388" s="103"/>
      <c r="D388" s="103"/>
      <c r="E388" s="103"/>
      <c r="F388" s="103"/>
      <c r="G388" s="103"/>
      <c r="H388" s="103"/>
      <c r="I388" s="103"/>
      <c r="J388" s="103"/>
      <c r="K388" s="103"/>
      <c r="L388" s="103"/>
      <c r="M388" s="103"/>
      <c r="N388" s="103"/>
      <c r="O388" s="103"/>
      <c r="P388" s="103"/>
      <c r="Q388" s="103"/>
      <c r="R388" s="103"/>
      <c r="S388" s="103"/>
      <c r="T388" s="103"/>
      <c r="U388" s="103"/>
      <c r="V388" s="103"/>
      <c r="W388" s="103"/>
      <c r="X388" s="103"/>
      <c r="Y388" s="103"/>
      <c r="Z388" s="103"/>
    </row>
    <row r="389" spans="1:26" ht="12.75" customHeight="1" x14ac:dyDescent="0.25">
      <c r="A389" s="103"/>
      <c r="B389" s="103"/>
      <c r="C389" s="103"/>
      <c r="D389" s="103"/>
      <c r="E389" s="103"/>
      <c r="F389" s="103"/>
      <c r="G389" s="103"/>
      <c r="H389" s="103"/>
      <c r="I389" s="103"/>
      <c r="J389" s="103"/>
      <c r="K389" s="103"/>
      <c r="L389" s="103"/>
      <c r="M389" s="103"/>
      <c r="N389" s="103"/>
      <c r="O389" s="103"/>
      <c r="P389" s="103"/>
      <c r="Q389" s="103"/>
      <c r="R389" s="103"/>
      <c r="S389" s="103"/>
      <c r="T389" s="103"/>
      <c r="U389" s="103"/>
      <c r="V389" s="103"/>
      <c r="W389" s="103"/>
      <c r="X389" s="103"/>
      <c r="Y389" s="103"/>
      <c r="Z389" s="103"/>
    </row>
    <row r="390" spans="1:26" ht="12.75" customHeight="1" x14ac:dyDescent="0.25">
      <c r="A390" s="103"/>
      <c r="B390" s="103"/>
      <c r="C390" s="103"/>
      <c r="D390" s="103"/>
      <c r="E390" s="103"/>
      <c r="F390" s="103"/>
      <c r="G390" s="103"/>
      <c r="H390" s="103"/>
      <c r="I390" s="103"/>
      <c r="J390" s="103"/>
      <c r="K390" s="103"/>
      <c r="L390" s="103"/>
      <c r="M390" s="103"/>
      <c r="N390" s="103"/>
      <c r="O390" s="103"/>
      <c r="P390" s="103"/>
      <c r="Q390" s="103"/>
      <c r="R390" s="103"/>
      <c r="S390" s="103"/>
      <c r="T390" s="103"/>
      <c r="U390" s="103"/>
      <c r="V390" s="103"/>
      <c r="W390" s="103"/>
      <c r="X390" s="103"/>
      <c r="Y390" s="103"/>
      <c r="Z390" s="103"/>
    </row>
    <row r="391" spans="1:26" ht="12.75" customHeight="1" x14ac:dyDescent="0.25">
      <c r="A391" s="103"/>
      <c r="B391" s="103"/>
      <c r="C391" s="103"/>
      <c r="D391" s="103"/>
      <c r="E391" s="103"/>
      <c r="F391" s="103"/>
      <c r="G391" s="103"/>
      <c r="H391" s="103"/>
      <c r="I391" s="103"/>
      <c r="J391" s="103"/>
      <c r="K391" s="103"/>
      <c r="L391" s="103"/>
      <c r="M391" s="103"/>
      <c r="N391" s="103"/>
      <c r="O391" s="103"/>
      <c r="P391" s="103"/>
      <c r="Q391" s="103"/>
      <c r="R391" s="103"/>
      <c r="S391" s="103"/>
      <c r="T391" s="103"/>
      <c r="U391" s="103"/>
      <c r="V391" s="103"/>
      <c r="W391" s="103"/>
      <c r="X391" s="103"/>
      <c r="Y391" s="103"/>
      <c r="Z391" s="103"/>
    </row>
    <row r="392" spans="1:26" ht="12.75" customHeight="1" x14ac:dyDescent="0.25">
      <c r="A392" s="103"/>
      <c r="B392" s="103"/>
      <c r="C392" s="103"/>
      <c r="D392" s="103"/>
      <c r="E392" s="103"/>
      <c r="F392" s="103"/>
      <c r="G392" s="103"/>
      <c r="H392" s="103"/>
      <c r="I392" s="103"/>
      <c r="J392" s="103"/>
      <c r="K392" s="103"/>
      <c r="L392" s="103"/>
      <c r="M392" s="103"/>
      <c r="N392" s="103"/>
      <c r="O392" s="103"/>
      <c r="P392" s="103"/>
      <c r="Q392" s="103"/>
      <c r="R392" s="103"/>
      <c r="S392" s="103"/>
      <c r="T392" s="103"/>
      <c r="U392" s="103"/>
      <c r="V392" s="103"/>
      <c r="W392" s="103"/>
      <c r="X392" s="103"/>
      <c r="Y392" s="103"/>
      <c r="Z392" s="103"/>
    </row>
    <row r="393" spans="1:26" ht="12.75" customHeight="1" x14ac:dyDescent="0.25">
      <c r="A393" s="103"/>
      <c r="B393" s="103"/>
      <c r="C393" s="103"/>
      <c r="D393" s="103"/>
      <c r="E393" s="103"/>
      <c r="F393" s="103"/>
      <c r="G393" s="103"/>
      <c r="H393" s="103"/>
      <c r="I393" s="103"/>
      <c r="J393" s="103"/>
      <c r="K393" s="103"/>
      <c r="L393" s="103"/>
      <c r="M393" s="103"/>
      <c r="N393" s="103"/>
      <c r="O393" s="103"/>
      <c r="P393" s="103"/>
      <c r="Q393" s="103"/>
      <c r="R393" s="103"/>
      <c r="S393" s="103"/>
      <c r="T393" s="103"/>
      <c r="U393" s="103"/>
      <c r="V393" s="103"/>
      <c r="W393" s="103"/>
      <c r="X393" s="103"/>
      <c r="Y393" s="103"/>
      <c r="Z393" s="103"/>
    </row>
    <row r="394" spans="1:26" ht="12.75" customHeight="1" x14ac:dyDescent="0.25">
      <c r="A394" s="103"/>
      <c r="B394" s="103"/>
      <c r="C394" s="103"/>
      <c r="D394" s="103"/>
      <c r="E394" s="103"/>
      <c r="F394" s="103"/>
      <c r="G394" s="103"/>
      <c r="H394" s="103"/>
      <c r="I394" s="103"/>
      <c r="J394" s="103"/>
      <c r="K394" s="103"/>
      <c r="L394" s="103"/>
      <c r="M394" s="103"/>
      <c r="N394" s="103"/>
      <c r="O394" s="103"/>
      <c r="P394" s="103"/>
      <c r="Q394" s="103"/>
      <c r="R394" s="103"/>
      <c r="S394" s="103"/>
      <c r="T394" s="103"/>
      <c r="U394" s="103"/>
      <c r="V394" s="103"/>
      <c r="W394" s="103"/>
      <c r="X394" s="103"/>
      <c r="Y394" s="103"/>
      <c r="Z394" s="103"/>
    </row>
    <row r="395" spans="1:26" ht="12.75" customHeight="1" x14ac:dyDescent="0.25">
      <c r="A395" s="103"/>
      <c r="B395" s="103"/>
      <c r="C395" s="103"/>
      <c r="D395" s="103"/>
      <c r="E395" s="103"/>
      <c r="F395" s="103"/>
      <c r="G395" s="103"/>
      <c r="H395" s="103"/>
      <c r="I395" s="103"/>
      <c r="J395" s="103"/>
      <c r="K395" s="103"/>
      <c r="L395" s="103"/>
      <c r="M395" s="103"/>
      <c r="N395" s="103"/>
      <c r="O395" s="103"/>
      <c r="P395" s="103"/>
      <c r="Q395" s="103"/>
      <c r="R395" s="103"/>
      <c r="S395" s="103"/>
      <c r="T395" s="103"/>
      <c r="U395" s="103"/>
      <c r="V395" s="103"/>
      <c r="W395" s="103"/>
      <c r="X395" s="103"/>
      <c r="Y395" s="103"/>
      <c r="Z395" s="103"/>
    </row>
    <row r="396" spans="1:26" ht="12.75" customHeight="1" x14ac:dyDescent="0.25">
      <c r="A396" s="103"/>
      <c r="B396" s="103"/>
      <c r="C396" s="103"/>
      <c r="D396" s="103"/>
      <c r="E396" s="103"/>
      <c r="F396" s="103"/>
      <c r="G396" s="103"/>
      <c r="H396" s="103"/>
      <c r="I396" s="103"/>
      <c r="J396" s="103"/>
      <c r="K396" s="103"/>
      <c r="L396" s="103"/>
      <c r="M396" s="103"/>
      <c r="N396" s="103"/>
      <c r="O396" s="103"/>
      <c r="P396" s="103"/>
      <c r="Q396" s="103"/>
      <c r="R396" s="103"/>
      <c r="S396" s="103"/>
      <c r="T396" s="103"/>
      <c r="U396" s="103"/>
      <c r="V396" s="103"/>
      <c r="W396" s="103"/>
      <c r="X396" s="103"/>
      <c r="Y396" s="103"/>
      <c r="Z396" s="103"/>
    </row>
    <row r="397" spans="1:26" ht="12.75" customHeight="1" x14ac:dyDescent="0.25">
      <c r="A397" s="103"/>
      <c r="B397" s="103"/>
      <c r="C397" s="103"/>
      <c r="D397" s="103"/>
      <c r="E397" s="103"/>
      <c r="F397" s="103"/>
      <c r="G397" s="103"/>
      <c r="H397" s="103"/>
      <c r="I397" s="103"/>
      <c r="J397" s="103"/>
      <c r="K397" s="103"/>
      <c r="L397" s="103"/>
      <c r="M397" s="103"/>
      <c r="N397" s="103"/>
      <c r="O397" s="103"/>
      <c r="P397" s="103"/>
      <c r="Q397" s="103"/>
      <c r="R397" s="103"/>
      <c r="S397" s="103"/>
      <c r="T397" s="103"/>
      <c r="U397" s="103"/>
      <c r="V397" s="103"/>
      <c r="W397" s="103"/>
      <c r="X397" s="103"/>
      <c r="Y397" s="103"/>
      <c r="Z397" s="103"/>
    </row>
    <row r="398" spans="1:26" ht="12.75" customHeight="1" x14ac:dyDescent="0.25">
      <c r="A398" s="103"/>
      <c r="B398" s="103"/>
      <c r="C398" s="103"/>
      <c r="D398" s="103"/>
      <c r="E398" s="103"/>
      <c r="F398" s="103"/>
      <c r="G398" s="103"/>
      <c r="H398" s="103"/>
      <c r="I398" s="103"/>
      <c r="J398" s="103"/>
      <c r="K398" s="103"/>
      <c r="L398" s="103"/>
      <c r="M398" s="103"/>
      <c r="N398" s="103"/>
      <c r="O398" s="103"/>
      <c r="P398" s="103"/>
      <c r="Q398" s="103"/>
      <c r="R398" s="103"/>
      <c r="S398" s="103"/>
      <c r="T398" s="103"/>
      <c r="U398" s="103"/>
      <c r="V398" s="103"/>
      <c r="W398" s="103"/>
      <c r="X398" s="103"/>
      <c r="Y398" s="103"/>
      <c r="Z398" s="103"/>
    </row>
    <row r="399" spans="1:26" ht="12.75" customHeight="1" x14ac:dyDescent="0.25">
      <c r="A399" s="103"/>
      <c r="B399" s="103"/>
      <c r="C399" s="103"/>
      <c r="D399" s="103"/>
      <c r="E399" s="103"/>
      <c r="F399" s="103"/>
      <c r="G399" s="103"/>
      <c r="H399" s="103"/>
      <c r="I399" s="103"/>
      <c r="J399" s="103"/>
      <c r="K399" s="103"/>
      <c r="L399" s="103"/>
      <c r="M399" s="103"/>
      <c r="N399" s="103"/>
      <c r="O399" s="103"/>
      <c r="P399" s="103"/>
      <c r="Q399" s="103"/>
      <c r="R399" s="103"/>
      <c r="S399" s="103"/>
      <c r="T399" s="103"/>
      <c r="U399" s="103"/>
      <c r="V399" s="103"/>
      <c r="W399" s="103"/>
      <c r="X399" s="103"/>
      <c r="Y399" s="103"/>
      <c r="Z399" s="103"/>
    </row>
    <row r="400" spans="1:26" ht="12.75" customHeight="1" x14ac:dyDescent="0.25">
      <c r="A400" s="103"/>
      <c r="B400" s="103"/>
      <c r="C400" s="103"/>
      <c r="D400" s="103"/>
      <c r="E400" s="103"/>
      <c r="F400" s="103"/>
      <c r="G400" s="103"/>
      <c r="H400" s="103"/>
      <c r="I400" s="103"/>
      <c r="J400" s="103"/>
      <c r="K400" s="103"/>
      <c r="L400" s="103"/>
      <c r="M400" s="103"/>
      <c r="N400" s="103"/>
      <c r="O400" s="103"/>
      <c r="P400" s="103"/>
      <c r="Q400" s="103"/>
      <c r="R400" s="103"/>
      <c r="S400" s="103"/>
      <c r="T400" s="103"/>
      <c r="U400" s="103"/>
      <c r="V400" s="103"/>
      <c r="W400" s="103"/>
      <c r="X400" s="103"/>
      <c r="Y400" s="103"/>
      <c r="Z400" s="103"/>
    </row>
    <row r="401" spans="1:26" ht="12.75" customHeight="1" x14ac:dyDescent="0.25">
      <c r="A401" s="103"/>
      <c r="B401" s="103"/>
      <c r="C401" s="103"/>
      <c r="D401" s="103"/>
      <c r="E401" s="103"/>
      <c r="F401" s="103"/>
      <c r="G401" s="103"/>
      <c r="H401" s="103"/>
      <c r="I401" s="103"/>
      <c r="J401" s="103"/>
      <c r="K401" s="103"/>
      <c r="L401" s="103"/>
      <c r="M401" s="103"/>
      <c r="N401" s="103"/>
      <c r="O401" s="103"/>
      <c r="P401" s="103"/>
      <c r="Q401" s="103"/>
      <c r="R401" s="103"/>
      <c r="S401" s="103"/>
      <c r="T401" s="103"/>
      <c r="U401" s="103"/>
      <c r="V401" s="103"/>
      <c r="W401" s="103"/>
      <c r="X401" s="103"/>
      <c r="Y401" s="103"/>
      <c r="Z401" s="103"/>
    </row>
    <row r="402" spans="1:26" ht="12.75" customHeight="1" x14ac:dyDescent="0.25">
      <c r="A402" s="103"/>
      <c r="B402" s="103"/>
      <c r="C402" s="103"/>
      <c r="D402" s="103"/>
      <c r="E402" s="103"/>
      <c r="F402" s="103"/>
      <c r="G402" s="103"/>
      <c r="H402" s="103"/>
      <c r="I402" s="103"/>
      <c r="J402" s="103"/>
      <c r="K402" s="103"/>
      <c r="L402" s="103"/>
      <c r="M402" s="103"/>
      <c r="N402" s="103"/>
      <c r="O402" s="103"/>
      <c r="P402" s="103"/>
      <c r="Q402" s="103"/>
      <c r="R402" s="103"/>
      <c r="S402" s="103"/>
      <c r="T402" s="103"/>
      <c r="U402" s="103"/>
      <c r="V402" s="103"/>
      <c r="W402" s="103"/>
      <c r="X402" s="103"/>
      <c r="Y402" s="103"/>
      <c r="Z402" s="103"/>
    </row>
    <row r="403" spans="1:26" ht="12.75" customHeight="1" x14ac:dyDescent="0.25">
      <c r="A403" s="103"/>
      <c r="B403" s="103"/>
      <c r="C403" s="103"/>
      <c r="D403" s="103"/>
      <c r="E403" s="103"/>
      <c r="F403" s="103"/>
      <c r="G403" s="103"/>
      <c r="H403" s="103"/>
      <c r="I403" s="103"/>
      <c r="J403" s="103"/>
      <c r="K403" s="103"/>
      <c r="L403" s="103"/>
      <c r="M403" s="103"/>
      <c r="N403" s="103"/>
      <c r="O403" s="103"/>
      <c r="P403" s="103"/>
      <c r="Q403" s="103"/>
      <c r="R403" s="103"/>
      <c r="S403" s="103"/>
      <c r="T403" s="103"/>
      <c r="U403" s="103"/>
      <c r="V403" s="103"/>
      <c r="W403" s="103"/>
      <c r="X403" s="103"/>
      <c r="Y403" s="103"/>
      <c r="Z403" s="103"/>
    </row>
    <row r="404" spans="1:26" ht="12.75" customHeight="1" x14ac:dyDescent="0.25">
      <c r="A404" s="103"/>
      <c r="B404" s="103"/>
      <c r="C404" s="103"/>
      <c r="D404" s="103"/>
      <c r="E404" s="103"/>
      <c r="F404" s="103"/>
      <c r="G404" s="103"/>
      <c r="H404" s="103"/>
      <c r="I404" s="103"/>
      <c r="J404" s="103"/>
      <c r="K404" s="103"/>
      <c r="L404" s="103"/>
      <c r="M404" s="103"/>
      <c r="N404" s="103"/>
      <c r="O404" s="103"/>
      <c r="P404" s="103"/>
      <c r="Q404" s="103"/>
      <c r="R404" s="103"/>
      <c r="S404" s="103"/>
      <c r="T404" s="103"/>
      <c r="U404" s="103"/>
      <c r="V404" s="103"/>
      <c r="W404" s="103"/>
      <c r="X404" s="103"/>
      <c r="Y404" s="103"/>
      <c r="Z404" s="103"/>
    </row>
    <row r="405" spans="1:26" ht="12.75" customHeight="1" x14ac:dyDescent="0.25">
      <c r="A405" s="103"/>
      <c r="B405" s="103"/>
      <c r="C405" s="103"/>
      <c r="D405" s="103"/>
      <c r="E405" s="103"/>
      <c r="F405" s="103"/>
      <c r="G405" s="103"/>
      <c r="H405" s="103"/>
      <c r="I405" s="103"/>
      <c r="J405" s="103"/>
      <c r="K405" s="103"/>
      <c r="L405" s="103"/>
      <c r="M405" s="103"/>
      <c r="N405" s="103"/>
      <c r="O405" s="103"/>
      <c r="P405" s="103"/>
      <c r="Q405" s="103"/>
      <c r="R405" s="103"/>
      <c r="S405" s="103"/>
      <c r="T405" s="103"/>
      <c r="U405" s="103"/>
      <c r="V405" s="103"/>
      <c r="W405" s="103"/>
      <c r="X405" s="103"/>
      <c r="Y405" s="103"/>
      <c r="Z405" s="103"/>
    </row>
    <row r="406" spans="1:26" ht="12.75" customHeight="1" x14ac:dyDescent="0.25">
      <c r="A406" s="103"/>
      <c r="B406" s="103"/>
      <c r="C406" s="103"/>
      <c r="D406" s="103"/>
      <c r="E406" s="103"/>
      <c r="F406" s="103"/>
      <c r="G406" s="103"/>
      <c r="H406" s="103"/>
      <c r="I406" s="103"/>
      <c r="J406" s="103"/>
      <c r="K406" s="103"/>
      <c r="L406" s="103"/>
      <c r="M406" s="103"/>
      <c r="N406" s="103"/>
      <c r="O406" s="103"/>
      <c r="P406" s="103"/>
      <c r="Q406" s="103"/>
      <c r="R406" s="103"/>
      <c r="S406" s="103"/>
      <c r="T406" s="103"/>
      <c r="U406" s="103"/>
      <c r="V406" s="103"/>
      <c r="W406" s="103"/>
      <c r="X406" s="103"/>
      <c r="Y406" s="103"/>
      <c r="Z406" s="103"/>
    </row>
    <row r="407" spans="1:26" ht="12.75" customHeight="1" x14ac:dyDescent="0.25">
      <c r="A407" s="103"/>
      <c r="B407" s="103"/>
      <c r="C407" s="103"/>
      <c r="D407" s="103"/>
      <c r="E407" s="103"/>
      <c r="F407" s="103"/>
      <c r="G407" s="103"/>
      <c r="H407" s="103"/>
      <c r="I407" s="103"/>
      <c r="J407" s="103"/>
      <c r="K407" s="103"/>
      <c r="L407" s="103"/>
      <c r="M407" s="103"/>
      <c r="N407" s="103"/>
      <c r="O407" s="103"/>
      <c r="P407" s="103"/>
      <c r="Q407" s="103"/>
      <c r="R407" s="103"/>
      <c r="S407" s="103"/>
      <c r="T407" s="103"/>
      <c r="U407" s="103"/>
      <c r="V407" s="103"/>
      <c r="W407" s="103"/>
      <c r="X407" s="103"/>
      <c r="Y407" s="103"/>
      <c r="Z407" s="103"/>
    </row>
    <row r="408" spans="1:26" ht="12.75" customHeight="1" x14ac:dyDescent="0.25">
      <c r="A408" s="103"/>
      <c r="B408" s="103"/>
      <c r="C408" s="103"/>
      <c r="D408" s="103"/>
      <c r="E408" s="103"/>
      <c r="F408" s="103"/>
      <c r="G408" s="103"/>
      <c r="H408" s="103"/>
      <c r="I408" s="103"/>
      <c r="J408" s="103"/>
      <c r="K408" s="103"/>
      <c r="L408" s="103"/>
      <c r="M408" s="103"/>
      <c r="N408" s="103"/>
      <c r="O408" s="103"/>
      <c r="P408" s="103"/>
      <c r="Q408" s="103"/>
      <c r="R408" s="103"/>
      <c r="S408" s="103"/>
      <c r="T408" s="103"/>
      <c r="U408" s="103"/>
      <c r="V408" s="103"/>
      <c r="W408" s="103"/>
      <c r="X408" s="103"/>
      <c r="Y408" s="103"/>
      <c r="Z408" s="103"/>
    </row>
    <row r="409" spans="1:26" ht="12.75" customHeight="1" x14ac:dyDescent="0.25">
      <c r="A409" s="103"/>
      <c r="B409" s="103"/>
      <c r="C409" s="103"/>
      <c r="D409" s="103"/>
      <c r="E409" s="103"/>
      <c r="F409" s="103"/>
      <c r="G409" s="103"/>
      <c r="H409" s="103"/>
      <c r="I409" s="103"/>
      <c r="J409" s="103"/>
      <c r="K409" s="103"/>
      <c r="L409" s="103"/>
      <c r="M409" s="103"/>
      <c r="N409" s="103"/>
      <c r="O409" s="103"/>
      <c r="P409" s="103"/>
      <c r="Q409" s="103"/>
      <c r="R409" s="103"/>
      <c r="S409" s="103"/>
      <c r="T409" s="103"/>
      <c r="U409" s="103"/>
      <c r="V409" s="103"/>
      <c r="W409" s="103"/>
      <c r="X409" s="103"/>
      <c r="Y409" s="103"/>
      <c r="Z409" s="103"/>
    </row>
    <row r="410" spans="1:26" ht="12.75" customHeight="1" x14ac:dyDescent="0.25">
      <c r="A410" s="103"/>
      <c r="B410" s="103"/>
      <c r="C410" s="103"/>
      <c r="D410" s="103"/>
      <c r="E410" s="103"/>
      <c r="F410" s="103"/>
      <c r="G410" s="103"/>
      <c r="H410" s="103"/>
      <c r="I410" s="103"/>
      <c r="J410" s="103"/>
      <c r="K410" s="103"/>
      <c r="L410" s="103"/>
      <c r="M410" s="103"/>
      <c r="N410" s="103"/>
      <c r="O410" s="103"/>
      <c r="P410" s="103"/>
      <c r="Q410" s="103"/>
      <c r="R410" s="103"/>
      <c r="S410" s="103"/>
      <c r="T410" s="103"/>
      <c r="U410" s="103"/>
      <c r="V410" s="103"/>
      <c r="W410" s="103"/>
      <c r="X410" s="103"/>
      <c r="Y410" s="103"/>
      <c r="Z410" s="103"/>
    </row>
    <row r="411" spans="1:26" ht="12.75" customHeight="1" x14ac:dyDescent="0.25">
      <c r="A411" s="103"/>
      <c r="B411" s="103"/>
      <c r="C411" s="103"/>
      <c r="D411" s="103"/>
      <c r="E411" s="103"/>
      <c r="F411" s="103"/>
      <c r="G411" s="103"/>
      <c r="H411" s="103"/>
      <c r="I411" s="103"/>
      <c r="J411" s="103"/>
      <c r="K411" s="103"/>
      <c r="L411" s="103"/>
      <c r="M411" s="103"/>
      <c r="N411" s="103"/>
      <c r="O411" s="103"/>
      <c r="P411" s="103"/>
      <c r="Q411" s="103"/>
      <c r="R411" s="103"/>
      <c r="S411" s="103"/>
      <c r="T411" s="103"/>
      <c r="U411" s="103"/>
      <c r="V411" s="103"/>
      <c r="W411" s="103"/>
      <c r="X411" s="103"/>
      <c r="Y411" s="103"/>
      <c r="Z411" s="103"/>
    </row>
    <row r="412" spans="1:26" ht="12.75" customHeight="1" x14ac:dyDescent="0.25">
      <c r="A412" s="103"/>
      <c r="B412" s="103"/>
      <c r="C412" s="103"/>
      <c r="D412" s="103"/>
      <c r="E412" s="103"/>
      <c r="F412" s="103"/>
      <c r="G412" s="103"/>
      <c r="H412" s="103"/>
      <c r="I412" s="103"/>
      <c r="J412" s="103"/>
      <c r="K412" s="103"/>
      <c r="L412" s="103"/>
      <c r="M412" s="103"/>
      <c r="N412" s="103"/>
      <c r="O412" s="103"/>
      <c r="P412" s="103"/>
      <c r="Q412" s="103"/>
      <c r="R412" s="103"/>
      <c r="S412" s="103"/>
      <c r="T412" s="103"/>
      <c r="U412" s="103"/>
      <c r="V412" s="103"/>
      <c r="W412" s="103"/>
      <c r="X412" s="103"/>
      <c r="Y412" s="103"/>
      <c r="Z412" s="103"/>
    </row>
    <row r="413" spans="1:26" ht="12.75" customHeight="1" x14ac:dyDescent="0.25">
      <c r="A413" s="103"/>
      <c r="B413" s="103"/>
      <c r="C413" s="103"/>
      <c r="D413" s="103"/>
      <c r="E413" s="103"/>
      <c r="F413" s="103"/>
      <c r="G413" s="103"/>
      <c r="H413" s="103"/>
      <c r="I413" s="103"/>
      <c r="J413" s="103"/>
      <c r="K413" s="103"/>
      <c r="L413" s="103"/>
      <c r="M413" s="103"/>
      <c r="N413" s="103"/>
      <c r="O413" s="103"/>
      <c r="P413" s="103"/>
      <c r="Q413" s="103"/>
      <c r="R413" s="103"/>
      <c r="S413" s="103"/>
      <c r="T413" s="103"/>
      <c r="U413" s="103"/>
      <c r="V413" s="103"/>
      <c r="W413" s="103"/>
      <c r="X413" s="103"/>
      <c r="Y413" s="103"/>
      <c r="Z413" s="103"/>
    </row>
    <row r="414" spans="1:26" ht="12.75" customHeight="1" x14ac:dyDescent="0.25">
      <c r="A414" s="103"/>
      <c r="B414" s="103"/>
      <c r="C414" s="103"/>
      <c r="D414" s="103"/>
      <c r="E414" s="103"/>
      <c r="F414" s="103"/>
      <c r="G414" s="103"/>
      <c r="H414" s="103"/>
      <c r="I414" s="103"/>
      <c r="J414" s="103"/>
      <c r="K414" s="103"/>
      <c r="L414" s="103"/>
      <c r="M414" s="103"/>
      <c r="N414" s="103"/>
      <c r="O414" s="103"/>
      <c r="P414" s="103"/>
      <c r="Q414" s="103"/>
      <c r="R414" s="103"/>
      <c r="S414" s="103"/>
      <c r="T414" s="103"/>
      <c r="U414" s="103"/>
      <c r="V414" s="103"/>
      <c r="W414" s="103"/>
      <c r="X414" s="103"/>
      <c r="Y414" s="103"/>
      <c r="Z414" s="103"/>
    </row>
    <row r="415" spans="1:26" ht="12.75" customHeight="1" x14ac:dyDescent="0.25">
      <c r="A415" s="103"/>
      <c r="B415" s="103"/>
      <c r="C415" s="103"/>
      <c r="D415" s="103"/>
      <c r="E415" s="103"/>
      <c r="F415" s="103"/>
      <c r="G415" s="103"/>
      <c r="H415" s="103"/>
      <c r="I415" s="103"/>
      <c r="J415" s="103"/>
      <c r="K415" s="103"/>
      <c r="L415" s="103"/>
      <c r="M415" s="103"/>
      <c r="N415" s="103"/>
      <c r="O415" s="103"/>
      <c r="P415" s="103"/>
      <c r="Q415" s="103"/>
      <c r="R415" s="103"/>
      <c r="S415" s="103"/>
      <c r="T415" s="103"/>
      <c r="U415" s="103"/>
      <c r="V415" s="103"/>
      <c r="W415" s="103"/>
      <c r="X415" s="103"/>
      <c r="Y415" s="103"/>
      <c r="Z415" s="103"/>
    </row>
    <row r="416" spans="1:26" ht="12.75" customHeight="1" x14ac:dyDescent="0.25">
      <c r="A416" s="103"/>
      <c r="B416" s="103"/>
      <c r="C416" s="103"/>
      <c r="D416" s="103"/>
      <c r="E416" s="103"/>
      <c r="F416" s="103"/>
      <c r="G416" s="103"/>
      <c r="H416" s="103"/>
      <c r="I416" s="103"/>
      <c r="J416" s="103"/>
      <c r="K416" s="103"/>
      <c r="L416" s="103"/>
      <c r="M416" s="103"/>
      <c r="N416" s="103"/>
      <c r="O416" s="103"/>
      <c r="P416" s="103"/>
      <c r="Q416" s="103"/>
      <c r="R416" s="103"/>
      <c r="S416" s="103"/>
      <c r="T416" s="103"/>
      <c r="U416" s="103"/>
      <c r="V416" s="103"/>
      <c r="W416" s="103"/>
      <c r="X416" s="103"/>
      <c r="Y416" s="103"/>
      <c r="Z416" s="103"/>
    </row>
    <row r="417" spans="1:26" ht="12.75" customHeight="1" x14ac:dyDescent="0.25">
      <c r="A417" s="103"/>
      <c r="B417" s="103"/>
      <c r="C417" s="103"/>
      <c r="D417" s="103"/>
      <c r="E417" s="103"/>
      <c r="F417" s="103"/>
      <c r="G417" s="103"/>
      <c r="H417" s="103"/>
      <c r="I417" s="103"/>
      <c r="J417" s="103"/>
      <c r="K417" s="103"/>
      <c r="L417" s="103"/>
      <c r="M417" s="103"/>
      <c r="N417" s="103"/>
      <c r="O417" s="103"/>
      <c r="P417" s="103"/>
      <c r="Q417" s="103"/>
      <c r="R417" s="103"/>
      <c r="S417" s="103"/>
      <c r="T417" s="103"/>
      <c r="U417" s="103"/>
      <c r="V417" s="103"/>
      <c r="W417" s="103"/>
      <c r="X417" s="103"/>
      <c r="Y417" s="103"/>
      <c r="Z417" s="103"/>
    </row>
    <row r="418" spans="1:26" ht="12.75" customHeight="1" x14ac:dyDescent="0.25">
      <c r="A418" s="103"/>
      <c r="B418" s="103"/>
      <c r="C418" s="103"/>
      <c r="D418" s="103"/>
      <c r="E418" s="103"/>
      <c r="F418" s="103"/>
      <c r="G418" s="103"/>
      <c r="H418" s="103"/>
      <c r="I418" s="103"/>
      <c r="J418" s="103"/>
      <c r="K418" s="103"/>
      <c r="L418" s="103"/>
      <c r="M418" s="103"/>
      <c r="N418" s="103"/>
      <c r="O418" s="103"/>
      <c r="P418" s="103"/>
      <c r="Q418" s="103"/>
      <c r="R418" s="103"/>
      <c r="S418" s="103"/>
      <c r="T418" s="103"/>
      <c r="U418" s="103"/>
      <c r="V418" s="103"/>
      <c r="W418" s="103"/>
      <c r="X418" s="103"/>
      <c r="Y418" s="103"/>
      <c r="Z418" s="103"/>
    </row>
    <row r="419" spans="1:26" ht="12.75" customHeight="1" x14ac:dyDescent="0.25">
      <c r="A419" s="103"/>
      <c r="B419" s="103"/>
      <c r="C419" s="103"/>
      <c r="D419" s="103"/>
      <c r="E419" s="103"/>
      <c r="F419" s="103"/>
      <c r="G419" s="103"/>
      <c r="H419" s="103"/>
      <c r="I419" s="103"/>
      <c r="J419" s="103"/>
      <c r="K419" s="103"/>
      <c r="L419" s="103"/>
      <c r="M419" s="103"/>
      <c r="N419" s="103"/>
      <c r="O419" s="103"/>
      <c r="P419" s="103"/>
      <c r="Q419" s="103"/>
      <c r="R419" s="103"/>
      <c r="S419" s="103"/>
      <c r="T419" s="103"/>
      <c r="U419" s="103"/>
      <c r="V419" s="103"/>
      <c r="W419" s="103"/>
      <c r="X419" s="103"/>
      <c r="Y419" s="103"/>
      <c r="Z419" s="103"/>
    </row>
    <row r="420" spans="1:26" ht="12.75" customHeight="1" x14ac:dyDescent="0.25">
      <c r="A420" s="103"/>
      <c r="B420" s="103"/>
      <c r="C420" s="103"/>
      <c r="D420" s="103"/>
      <c r="E420" s="103"/>
      <c r="F420" s="103"/>
      <c r="G420" s="103"/>
      <c r="H420" s="103"/>
      <c r="I420" s="103"/>
      <c r="J420" s="103"/>
      <c r="K420" s="103"/>
      <c r="L420" s="103"/>
      <c r="M420" s="103"/>
      <c r="N420" s="103"/>
      <c r="O420" s="103"/>
      <c r="P420" s="103"/>
      <c r="Q420" s="103"/>
      <c r="R420" s="103"/>
      <c r="S420" s="103"/>
      <c r="T420" s="103"/>
      <c r="U420" s="103"/>
      <c r="V420" s="103"/>
      <c r="W420" s="103"/>
      <c r="X420" s="103"/>
      <c r="Y420" s="103"/>
      <c r="Z420" s="103"/>
    </row>
    <row r="421" spans="1:26" ht="12.75" customHeight="1" x14ac:dyDescent="0.25">
      <c r="A421" s="103"/>
      <c r="B421" s="103"/>
      <c r="C421" s="103"/>
      <c r="D421" s="103"/>
      <c r="E421" s="103"/>
      <c r="F421" s="103"/>
      <c r="G421" s="103"/>
      <c r="H421" s="103"/>
      <c r="I421" s="103"/>
      <c r="J421" s="103"/>
      <c r="K421" s="103"/>
      <c r="L421" s="103"/>
      <c r="M421" s="103"/>
      <c r="N421" s="103"/>
      <c r="O421" s="103"/>
      <c r="P421" s="103"/>
      <c r="Q421" s="103"/>
      <c r="R421" s="103"/>
      <c r="S421" s="103"/>
      <c r="T421" s="103"/>
      <c r="U421" s="103"/>
      <c r="V421" s="103"/>
      <c r="W421" s="103"/>
      <c r="X421" s="103"/>
      <c r="Y421" s="103"/>
      <c r="Z421" s="103"/>
    </row>
    <row r="422" spans="1:26" ht="12.75" customHeight="1" x14ac:dyDescent="0.25">
      <c r="A422" s="103"/>
      <c r="B422" s="103"/>
      <c r="C422" s="103"/>
      <c r="D422" s="103"/>
      <c r="E422" s="103"/>
      <c r="F422" s="103"/>
      <c r="G422" s="103"/>
      <c r="H422" s="103"/>
      <c r="I422" s="103"/>
      <c r="J422" s="103"/>
      <c r="K422" s="103"/>
      <c r="L422" s="103"/>
      <c r="M422" s="103"/>
      <c r="N422" s="103"/>
      <c r="O422" s="103"/>
      <c r="P422" s="103"/>
      <c r="Q422" s="103"/>
      <c r="R422" s="103"/>
      <c r="S422" s="103"/>
      <c r="T422" s="103"/>
      <c r="U422" s="103"/>
      <c r="V422" s="103"/>
      <c r="W422" s="103"/>
      <c r="X422" s="103"/>
      <c r="Y422" s="103"/>
      <c r="Z422" s="103"/>
    </row>
    <row r="423" spans="1:26" ht="12.75" customHeight="1" x14ac:dyDescent="0.25">
      <c r="A423" s="103"/>
      <c r="B423" s="103"/>
      <c r="C423" s="103"/>
      <c r="D423" s="103"/>
      <c r="E423" s="103"/>
      <c r="F423" s="103"/>
      <c r="G423" s="103"/>
      <c r="H423" s="103"/>
      <c r="I423" s="103"/>
      <c r="J423" s="103"/>
      <c r="K423" s="103"/>
      <c r="L423" s="103"/>
      <c r="M423" s="103"/>
      <c r="N423" s="103"/>
      <c r="O423" s="103"/>
      <c r="P423" s="103"/>
      <c r="Q423" s="103"/>
      <c r="R423" s="103"/>
      <c r="S423" s="103"/>
      <c r="T423" s="103"/>
      <c r="U423" s="103"/>
      <c r="V423" s="103"/>
      <c r="W423" s="103"/>
      <c r="X423" s="103"/>
      <c r="Y423" s="103"/>
      <c r="Z423" s="103"/>
    </row>
    <row r="424" spans="1:26" ht="12.75" customHeight="1" x14ac:dyDescent="0.25">
      <c r="A424" s="103"/>
      <c r="B424" s="103"/>
      <c r="C424" s="103"/>
      <c r="D424" s="103"/>
      <c r="E424" s="103"/>
      <c r="F424" s="103"/>
      <c r="G424" s="103"/>
      <c r="H424" s="103"/>
      <c r="I424" s="103"/>
      <c r="J424" s="103"/>
      <c r="K424" s="103"/>
      <c r="L424" s="103"/>
      <c r="M424" s="103"/>
      <c r="N424" s="103"/>
      <c r="O424" s="103"/>
      <c r="P424" s="103"/>
      <c r="Q424" s="103"/>
      <c r="R424" s="103"/>
      <c r="S424" s="103"/>
      <c r="T424" s="103"/>
      <c r="U424" s="103"/>
      <c r="V424" s="103"/>
      <c r="W424" s="103"/>
      <c r="X424" s="103"/>
      <c r="Y424" s="103"/>
      <c r="Z424" s="103"/>
    </row>
    <row r="425" spans="1:26" ht="12.75" customHeight="1" x14ac:dyDescent="0.25">
      <c r="A425" s="103"/>
      <c r="B425" s="103"/>
      <c r="C425" s="103"/>
      <c r="D425" s="103"/>
      <c r="E425" s="103"/>
      <c r="F425" s="103"/>
      <c r="G425" s="103"/>
      <c r="H425" s="103"/>
      <c r="I425" s="103"/>
      <c r="J425" s="103"/>
      <c r="K425" s="103"/>
      <c r="L425" s="103"/>
      <c r="M425" s="103"/>
      <c r="N425" s="103"/>
      <c r="O425" s="103"/>
      <c r="P425" s="103"/>
      <c r="Q425" s="103"/>
      <c r="R425" s="103"/>
      <c r="S425" s="103"/>
      <c r="T425" s="103"/>
      <c r="U425" s="103"/>
      <c r="V425" s="103"/>
      <c r="W425" s="103"/>
      <c r="X425" s="103"/>
      <c r="Y425" s="103"/>
      <c r="Z425" s="103"/>
    </row>
    <row r="426" spans="1:26" ht="12.75" customHeight="1" x14ac:dyDescent="0.25">
      <c r="A426" s="103"/>
      <c r="B426" s="103"/>
      <c r="C426" s="103"/>
      <c r="D426" s="103"/>
      <c r="E426" s="103"/>
      <c r="F426" s="103"/>
      <c r="G426" s="103"/>
      <c r="H426" s="103"/>
      <c r="I426" s="103"/>
      <c r="J426" s="103"/>
      <c r="K426" s="103"/>
      <c r="L426" s="103"/>
      <c r="M426" s="103"/>
      <c r="N426" s="103"/>
      <c r="O426" s="103"/>
      <c r="P426" s="103"/>
      <c r="Q426" s="103"/>
      <c r="R426" s="103"/>
      <c r="S426" s="103"/>
      <c r="T426" s="103"/>
      <c r="U426" s="103"/>
      <c r="V426" s="103"/>
      <c r="W426" s="103"/>
      <c r="X426" s="103"/>
      <c r="Y426" s="103"/>
      <c r="Z426" s="103"/>
    </row>
    <row r="427" spans="1:26" ht="12.75" customHeight="1" x14ac:dyDescent="0.25">
      <c r="A427" s="103"/>
      <c r="B427" s="103"/>
      <c r="C427" s="103"/>
      <c r="D427" s="103"/>
      <c r="E427" s="103"/>
      <c r="F427" s="103"/>
      <c r="G427" s="103"/>
      <c r="H427" s="103"/>
      <c r="I427" s="103"/>
      <c r="J427" s="103"/>
      <c r="K427" s="103"/>
      <c r="L427" s="103"/>
      <c r="M427" s="103"/>
      <c r="N427" s="103"/>
      <c r="O427" s="103"/>
      <c r="P427" s="103"/>
      <c r="Q427" s="103"/>
      <c r="R427" s="103"/>
      <c r="S427" s="103"/>
      <c r="T427" s="103"/>
      <c r="U427" s="103"/>
      <c r="V427" s="103"/>
      <c r="W427" s="103"/>
      <c r="X427" s="103"/>
      <c r="Y427" s="103"/>
      <c r="Z427" s="103"/>
    </row>
    <row r="428" spans="1:26" ht="12.75" customHeight="1" x14ac:dyDescent="0.25">
      <c r="A428" s="103"/>
      <c r="B428" s="103"/>
      <c r="C428" s="103"/>
      <c r="D428" s="103"/>
      <c r="E428" s="103"/>
      <c r="F428" s="103"/>
      <c r="G428" s="103"/>
      <c r="H428" s="103"/>
      <c r="I428" s="103"/>
      <c r="J428" s="103"/>
      <c r="K428" s="103"/>
      <c r="L428" s="103"/>
      <c r="M428" s="103"/>
      <c r="N428" s="103"/>
      <c r="O428" s="103"/>
      <c r="P428" s="103"/>
      <c r="Q428" s="103"/>
      <c r="R428" s="103"/>
      <c r="S428" s="103"/>
      <c r="T428" s="103"/>
      <c r="U428" s="103"/>
      <c r="V428" s="103"/>
      <c r="W428" s="103"/>
      <c r="X428" s="103"/>
      <c r="Y428" s="103"/>
      <c r="Z428" s="103"/>
    </row>
    <row r="429" spans="1:26" ht="12.75" customHeight="1" x14ac:dyDescent="0.25">
      <c r="A429" s="103"/>
      <c r="B429" s="103"/>
      <c r="C429" s="103"/>
      <c r="D429" s="103"/>
      <c r="E429" s="103"/>
      <c r="F429" s="103"/>
      <c r="G429" s="103"/>
      <c r="H429" s="103"/>
      <c r="I429" s="103"/>
      <c r="J429" s="103"/>
      <c r="K429" s="103"/>
      <c r="L429" s="103"/>
      <c r="M429" s="103"/>
      <c r="N429" s="103"/>
      <c r="O429" s="103"/>
      <c r="P429" s="103"/>
      <c r="Q429" s="103"/>
      <c r="R429" s="103"/>
      <c r="S429" s="103"/>
      <c r="T429" s="103"/>
      <c r="U429" s="103"/>
      <c r="V429" s="103"/>
      <c r="W429" s="103"/>
      <c r="X429" s="103"/>
      <c r="Y429" s="103"/>
      <c r="Z429" s="103"/>
    </row>
    <row r="430" spans="1:26" ht="12.75" customHeight="1" x14ac:dyDescent="0.25">
      <c r="A430" s="103"/>
      <c r="B430" s="103"/>
      <c r="C430" s="103"/>
      <c r="D430" s="103"/>
      <c r="E430" s="103"/>
      <c r="F430" s="103"/>
      <c r="G430" s="103"/>
      <c r="H430" s="103"/>
      <c r="I430" s="103"/>
      <c r="J430" s="103"/>
      <c r="K430" s="103"/>
      <c r="L430" s="103"/>
      <c r="M430" s="103"/>
      <c r="N430" s="103"/>
      <c r="O430" s="103"/>
      <c r="P430" s="103"/>
      <c r="Q430" s="103"/>
      <c r="R430" s="103"/>
      <c r="S430" s="103"/>
      <c r="T430" s="103"/>
      <c r="U430" s="103"/>
      <c r="V430" s="103"/>
      <c r="W430" s="103"/>
      <c r="X430" s="103"/>
      <c r="Y430" s="103"/>
      <c r="Z430" s="103"/>
    </row>
    <row r="431" spans="1:26" ht="12.75" customHeight="1" x14ac:dyDescent="0.25">
      <c r="A431" s="103"/>
      <c r="B431" s="103"/>
      <c r="C431" s="103"/>
      <c r="D431" s="103"/>
      <c r="E431" s="103"/>
      <c r="F431" s="103"/>
      <c r="G431" s="103"/>
      <c r="H431" s="103"/>
      <c r="I431" s="103"/>
      <c r="J431" s="103"/>
      <c r="K431" s="103"/>
      <c r="L431" s="103"/>
      <c r="M431" s="103"/>
      <c r="N431" s="103"/>
      <c r="O431" s="103"/>
      <c r="P431" s="103"/>
      <c r="Q431" s="103"/>
      <c r="R431" s="103"/>
      <c r="S431" s="103"/>
      <c r="T431" s="103"/>
      <c r="U431" s="103"/>
      <c r="V431" s="103"/>
      <c r="W431" s="103"/>
      <c r="X431" s="103"/>
      <c r="Y431" s="103"/>
      <c r="Z431" s="103"/>
    </row>
    <row r="432" spans="1:26" ht="12.75" customHeight="1" x14ac:dyDescent="0.25">
      <c r="A432" s="103"/>
      <c r="B432" s="103"/>
      <c r="C432" s="103"/>
      <c r="D432" s="103"/>
      <c r="E432" s="103"/>
      <c r="F432" s="103"/>
      <c r="G432" s="103"/>
      <c r="H432" s="103"/>
      <c r="I432" s="103"/>
      <c r="J432" s="103"/>
      <c r="K432" s="103"/>
      <c r="L432" s="103"/>
      <c r="M432" s="103"/>
      <c r="N432" s="103"/>
      <c r="O432" s="103"/>
      <c r="P432" s="103"/>
      <c r="Q432" s="103"/>
      <c r="R432" s="103"/>
      <c r="S432" s="103"/>
      <c r="T432" s="103"/>
      <c r="U432" s="103"/>
      <c r="V432" s="103"/>
      <c r="W432" s="103"/>
      <c r="X432" s="103"/>
      <c r="Y432" s="103"/>
      <c r="Z432" s="103"/>
    </row>
    <row r="433" spans="1:26" ht="12.75" customHeight="1" x14ac:dyDescent="0.25">
      <c r="A433" s="103"/>
      <c r="B433" s="103"/>
      <c r="C433" s="103"/>
      <c r="D433" s="103"/>
      <c r="E433" s="103"/>
      <c r="F433" s="103"/>
      <c r="G433" s="103"/>
      <c r="H433" s="103"/>
      <c r="I433" s="103"/>
      <c r="J433" s="103"/>
      <c r="K433" s="103"/>
      <c r="L433" s="103"/>
      <c r="M433" s="103"/>
      <c r="N433" s="103"/>
      <c r="O433" s="103"/>
      <c r="P433" s="103"/>
      <c r="Q433" s="103"/>
      <c r="R433" s="103"/>
      <c r="S433" s="103"/>
      <c r="T433" s="103"/>
      <c r="U433" s="103"/>
      <c r="V433" s="103"/>
      <c r="W433" s="103"/>
      <c r="X433" s="103"/>
      <c r="Y433" s="103"/>
      <c r="Z433" s="103"/>
    </row>
    <row r="434" spans="1:26" ht="12.75" customHeight="1" x14ac:dyDescent="0.25">
      <c r="A434" s="103"/>
      <c r="B434" s="103"/>
      <c r="C434" s="103"/>
      <c r="D434" s="103"/>
      <c r="E434" s="103"/>
      <c r="F434" s="103"/>
      <c r="G434" s="103"/>
      <c r="H434" s="103"/>
      <c r="I434" s="103"/>
      <c r="J434" s="103"/>
      <c r="K434" s="103"/>
      <c r="L434" s="103"/>
      <c r="M434" s="103"/>
      <c r="N434" s="103"/>
      <c r="O434" s="103"/>
      <c r="P434" s="103"/>
      <c r="Q434" s="103"/>
      <c r="R434" s="103"/>
      <c r="S434" s="103"/>
      <c r="T434" s="103"/>
      <c r="U434" s="103"/>
      <c r="V434" s="103"/>
      <c r="W434" s="103"/>
      <c r="X434" s="103"/>
      <c r="Y434" s="103"/>
      <c r="Z434" s="103"/>
    </row>
    <row r="435" spans="1:26" ht="12.75" customHeight="1" x14ac:dyDescent="0.25">
      <c r="A435" s="103"/>
      <c r="B435" s="103"/>
      <c r="C435" s="103"/>
      <c r="D435" s="103"/>
      <c r="E435" s="103"/>
      <c r="F435" s="103"/>
      <c r="G435" s="103"/>
      <c r="H435" s="103"/>
      <c r="I435" s="103"/>
      <c r="J435" s="103"/>
      <c r="K435" s="103"/>
      <c r="L435" s="103"/>
      <c r="M435" s="103"/>
      <c r="N435" s="103"/>
      <c r="O435" s="103"/>
      <c r="P435" s="103"/>
      <c r="Q435" s="103"/>
      <c r="R435" s="103"/>
      <c r="S435" s="103"/>
      <c r="T435" s="103"/>
      <c r="U435" s="103"/>
      <c r="V435" s="103"/>
      <c r="W435" s="103"/>
      <c r="X435" s="103"/>
      <c r="Y435" s="103"/>
      <c r="Z435" s="103"/>
    </row>
    <row r="436" spans="1:26" ht="12.75" customHeight="1" x14ac:dyDescent="0.25">
      <c r="A436" s="103"/>
      <c r="B436" s="103"/>
      <c r="C436" s="103"/>
      <c r="D436" s="103"/>
      <c r="E436" s="103"/>
      <c r="F436" s="103"/>
      <c r="G436" s="103"/>
      <c r="H436" s="103"/>
      <c r="I436" s="103"/>
      <c r="J436" s="103"/>
      <c r="K436" s="103"/>
      <c r="L436" s="103"/>
      <c r="M436" s="103"/>
      <c r="N436" s="103"/>
      <c r="O436" s="103"/>
      <c r="P436" s="103"/>
      <c r="Q436" s="103"/>
      <c r="R436" s="103"/>
      <c r="S436" s="103"/>
      <c r="T436" s="103"/>
      <c r="U436" s="103"/>
      <c r="V436" s="103"/>
      <c r="W436" s="103"/>
      <c r="X436" s="103"/>
      <c r="Y436" s="103"/>
      <c r="Z436" s="103"/>
    </row>
    <row r="437" spans="1:26" ht="12.75" customHeight="1" x14ac:dyDescent="0.25">
      <c r="A437" s="103"/>
      <c r="B437" s="103"/>
      <c r="C437" s="103"/>
      <c r="D437" s="103"/>
      <c r="E437" s="103"/>
      <c r="F437" s="103"/>
      <c r="G437" s="103"/>
      <c r="H437" s="103"/>
      <c r="I437" s="103"/>
      <c r="J437" s="103"/>
      <c r="K437" s="103"/>
      <c r="L437" s="103"/>
      <c r="M437" s="103"/>
      <c r="N437" s="103"/>
      <c r="O437" s="103"/>
      <c r="P437" s="103"/>
      <c r="Q437" s="103"/>
      <c r="R437" s="103"/>
      <c r="S437" s="103"/>
      <c r="T437" s="103"/>
      <c r="U437" s="103"/>
      <c r="V437" s="103"/>
      <c r="W437" s="103"/>
      <c r="X437" s="103"/>
      <c r="Y437" s="103"/>
      <c r="Z437" s="103"/>
    </row>
    <row r="438" spans="1:26" ht="12.75" customHeight="1" x14ac:dyDescent="0.25">
      <c r="A438" s="103"/>
      <c r="B438" s="103"/>
      <c r="C438" s="103"/>
      <c r="D438" s="103"/>
      <c r="E438" s="103"/>
      <c r="F438" s="103"/>
      <c r="G438" s="103"/>
      <c r="H438" s="103"/>
      <c r="I438" s="103"/>
      <c r="J438" s="103"/>
      <c r="K438" s="103"/>
      <c r="L438" s="103"/>
      <c r="M438" s="103"/>
      <c r="N438" s="103"/>
      <c r="O438" s="103"/>
      <c r="P438" s="103"/>
      <c r="Q438" s="103"/>
      <c r="R438" s="103"/>
      <c r="S438" s="103"/>
      <c r="T438" s="103"/>
      <c r="U438" s="103"/>
      <c r="V438" s="103"/>
      <c r="W438" s="103"/>
      <c r="X438" s="103"/>
      <c r="Y438" s="103"/>
      <c r="Z438" s="103"/>
    </row>
    <row r="439" spans="1:26" ht="12.75" customHeight="1" x14ac:dyDescent="0.25">
      <c r="A439" s="103"/>
      <c r="B439" s="103"/>
      <c r="C439" s="103"/>
      <c r="D439" s="103"/>
      <c r="E439" s="103"/>
      <c r="F439" s="103"/>
      <c r="G439" s="103"/>
      <c r="H439" s="103"/>
      <c r="I439" s="103"/>
      <c r="J439" s="103"/>
      <c r="K439" s="103"/>
      <c r="L439" s="103"/>
      <c r="M439" s="103"/>
      <c r="N439" s="103"/>
      <c r="O439" s="103"/>
      <c r="P439" s="103"/>
      <c r="Q439" s="103"/>
      <c r="R439" s="103"/>
      <c r="S439" s="103"/>
      <c r="T439" s="103"/>
      <c r="U439" s="103"/>
      <c r="V439" s="103"/>
      <c r="W439" s="103"/>
      <c r="X439" s="103"/>
      <c r="Y439" s="103"/>
      <c r="Z439" s="103"/>
    </row>
    <row r="440" spans="1:26" ht="12.75" customHeight="1" x14ac:dyDescent="0.25">
      <c r="A440" s="103"/>
      <c r="B440" s="103"/>
      <c r="C440" s="103"/>
      <c r="D440" s="103"/>
      <c r="E440" s="103"/>
      <c r="F440" s="103"/>
      <c r="G440" s="103"/>
      <c r="H440" s="103"/>
      <c r="I440" s="103"/>
      <c r="J440" s="103"/>
      <c r="K440" s="103"/>
      <c r="L440" s="103"/>
      <c r="M440" s="103"/>
      <c r="N440" s="103"/>
      <c r="O440" s="103"/>
      <c r="P440" s="103"/>
      <c r="Q440" s="103"/>
      <c r="R440" s="103"/>
      <c r="S440" s="103"/>
      <c r="T440" s="103"/>
      <c r="U440" s="103"/>
      <c r="V440" s="103"/>
      <c r="W440" s="103"/>
      <c r="X440" s="103"/>
      <c r="Y440" s="103"/>
      <c r="Z440" s="103"/>
    </row>
    <row r="441" spans="1:26" ht="12.75" customHeight="1" x14ac:dyDescent="0.25">
      <c r="A441" s="103"/>
      <c r="B441" s="103"/>
      <c r="C441" s="103"/>
      <c r="D441" s="103"/>
      <c r="E441" s="103"/>
      <c r="F441" s="103"/>
      <c r="G441" s="103"/>
      <c r="H441" s="103"/>
      <c r="I441" s="103"/>
      <c r="J441" s="103"/>
      <c r="K441" s="103"/>
      <c r="L441" s="103"/>
      <c r="M441" s="103"/>
      <c r="N441" s="103"/>
      <c r="O441" s="103"/>
      <c r="P441" s="103"/>
      <c r="Q441" s="103"/>
      <c r="R441" s="103"/>
      <c r="S441" s="103"/>
      <c r="T441" s="103"/>
      <c r="U441" s="103"/>
      <c r="V441" s="103"/>
      <c r="W441" s="103"/>
      <c r="X441" s="103"/>
      <c r="Y441" s="103"/>
      <c r="Z441" s="103"/>
    </row>
    <row r="442" spans="1:26" ht="12.75" customHeight="1" x14ac:dyDescent="0.25">
      <c r="A442" s="103"/>
      <c r="B442" s="103"/>
      <c r="C442" s="103"/>
      <c r="D442" s="103"/>
      <c r="E442" s="103"/>
      <c r="F442" s="103"/>
      <c r="G442" s="103"/>
      <c r="H442" s="103"/>
      <c r="I442" s="103"/>
      <c r="J442" s="103"/>
      <c r="K442" s="103"/>
      <c r="L442" s="103"/>
      <c r="M442" s="103"/>
      <c r="N442" s="103"/>
      <c r="O442" s="103"/>
      <c r="P442" s="103"/>
      <c r="Q442" s="103"/>
      <c r="R442" s="103"/>
      <c r="S442" s="103"/>
      <c r="T442" s="103"/>
      <c r="U442" s="103"/>
      <c r="V442" s="103"/>
      <c r="W442" s="103"/>
      <c r="X442" s="103"/>
      <c r="Y442" s="103"/>
      <c r="Z442" s="103"/>
    </row>
    <row r="443" spans="1:26" ht="12.75" customHeight="1" x14ac:dyDescent="0.25">
      <c r="A443" s="103"/>
      <c r="B443" s="103"/>
      <c r="C443" s="103"/>
      <c r="D443" s="103"/>
      <c r="E443" s="103"/>
      <c r="F443" s="103"/>
      <c r="G443" s="103"/>
      <c r="H443" s="103"/>
      <c r="I443" s="103"/>
      <c r="J443" s="103"/>
      <c r="K443" s="103"/>
      <c r="L443" s="103"/>
      <c r="M443" s="103"/>
      <c r="N443" s="103"/>
      <c r="O443" s="103"/>
      <c r="P443" s="103"/>
      <c r="Q443" s="103"/>
      <c r="R443" s="103"/>
      <c r="S443" s="103"/>
      <c r="T443" s="103"/>
      <c r="U443" s="103"/>
      <c r="V443" s="103"/>
      <c r="W443" s="103"/>
      <c r="X443" s="103"/>
      <c r="Y443" s="103"/>
      <c r="Z443" s="103"/>
    </row>
    <row r="444" spans="1:26" ht="12.75" customHeight="1" x14ac:dyDescent="0.25">
      <c r="A444" s="103"/>
      <c r="B444" s="103"/>
      <c r="C444" s="103"/>
      <c r="D444" s="103"/>
      <c r="E444" s="103"/>
      <c r="F444" s="103"/>
      <c r="G444" s="103"/>
      <c r="H444" s="103"/>
      <c r="I444" s="103"/>
      <c r="J444" s="103"/>
      <c r="K444" s="103"/>
      <c r="L444" s="103"/>
      <c r="M444" s="103"/>
      <c r="N444" s="103"/>
      <c r="O444" s="103"/>
      <c r="P444" s="103"/>
      <c r="Q444" s="103"/>
      <c r="R444" s="103"/>
      <c r="S444" s="103"/>
      <c r="T444" s="103"/>
      <c r="U444" s="103"/>
      <c r="V444" s="103"/>
      <c r="W444" s="103"/>
      <c r="X444" s="103"/>
      <c r="Y444" s="103"/>
      <c r="Z444" s="103"/>
    </row>
    <row r="445" spans="1:26" ht="12.75" customHeight="1" x14ac:dyDescent="0.25">
      <c r="A445" s="103"/>
      <c r="B445" s="103"/>
      <c r="C445" s="103"/>
      <c r="D445" s="103"/>
      <c r="E445" s="103"/>
      <c r="F445" s="103"/>
      <c r="G445" s="103"/>
      <c r="H445" s="103"/>
      <c r="I445" s="103"/>
      <c r="J445" s="103"/>
      <c r="K445" s="103"/>
      <c r="L445" s="103"/>
      <c r="M445" s="103"/>
      <c r="N445" s="103"/>
      <c r="O445" s="103"/>
      <c r="P445" s="103"/>
      <c r="Q445" s="103"/>
      <c r="R445" s="103"/>
      <c r="S445" s="103"/>
      <c r="T445" s="103"/>
      <c r="U445" s="103"/>
      <c r="V445" s="103"/>
      <c r="W445" s="103"/>
      <c r="X445" s="103"/>
      <c r="Y445" s="103"/>
      <c r="Z445" s="103"/>
    </row>
    <row r="446" spans="1:26" ht="12.75" customHeight="1" x14ac:dyDescent="0.25">
      <c r="A446" s="103"/>
      <c r="B446" s="103"/>
      <c r="C446" s="103"/>
      <c r="D446" s="103"/>
      <c r="E446" s="103"/>
      <c r="F446" s="103"/>
      <c r="G446" s="103"/>
      <c r="H446" s="103"/>
      <c r="I446" s="103"/>
      <c r="J446" s="103"/>
      <c r="K446" s="103"/>
      <c r="L446" s="103"/>
      <c r="M446" s="103"/>
      <c r="N446" s="103"/>
      <c r="O446" s="103"/>
      <c r="P446" s="103"/>
      <c r="Q446" s="103"/>
      <c r="R446" s="103"/>
      <c r="S446" s="103"/>
      <c r="T446" s="103"/>
      <c r="U446" s="103"/>
      <c r="V446" s="103"/>
      <c r="W446" s="103"/>
      <c r="X446" s="103"/>
      <c r="Y446" s="103"/>
      <c r="Z446" s="103"/>
    </row>
    <row r="447" spans="1:26" ht="12.75" customHeight="1" x14ac:dyDescent="0.25">
      <c r="A447" s="103"/>
      <c r="B447" s="103"/>
      <c r="C447" s="103"/>
      <c r="D447" s="103"/>
      <c r="E447" s="103"/>
      <c r="F447" s="103"/>
      <c r="G447" s="103"/>
      <c r="H447" s="103"/>
      <c r="I447" s="103"/>
      <c r="J447" s="103"/>
      <c r="K447" s="103"/>
      <c r="L447" s="103"/>
      <c r="M447" s="103"/>
      <c r="N447" s="103"/>
      <c r="O447" s="103"/>
      <c r="P447" s="103"/>
      <c r="Q447" s="103"/>
      <c r="R447" s="103"/>
      <c r="S447" s="103"/>
      <c r="T447" s="103"/>
      <c r="U447" s="103"/>
      <c r="V447" s="103"/>
      <c r="W447" s="103"/>
      <c r="X447" s="103"/>
      <c r="Y447" s="103"/>
      <c r="Z447" s="103"/>
    </row>
    <row r="448" spans="1:26" ht="12.75" customHeight="1" x14ac:dyDescent="0.25">
      <c r="A448" s="103"/>
      <c r="B448" s="103"/>
      <c r="C448" s="103"/>
      <c r="D448" s="103"/>
      <c r="E448" s="103"/>
      <c r="F448" s="103"/>
      <c r="G448" s="103"/>
      <c r="H448" s="103"/>
      <c r="I448" s="103"/>
      <c r="J448" s="103"/>
      <c r="K448" s="103"/>
      <c r="L448" s="103"/>
      <c r="M448" s="103"/>
      <c r="N448" s="103"/>
      <c r="O448" s="103"/>
      <c r="P448" s="103"/>
      <c r="Q448" s="103"/>
      <c r="R448" s="103"/>
      <c r="S448" s="103"/>
      <c r="T448" s="103"/>
      <c r="U448" s="103"/>
      <c r="V448" s="103"/>
      <c r="W448" s="103"/>
      <c r="X448" s="103"/>
      <c r="Y448" s="103"/>
      <c r="Z448" s="103"/>
    </row>
    <row r="449" spans="1:26" ht="12.75" customHeight="1" x14ac:dyDescent="0.25">
      <c r="A449" s="103"/>
      <c r="B449" s="103"/>
      <c r="C449" s="103"/>
      <c r="D449" s="103"/>
      <c r="E449" s="103"/>
      <c r="F449" s="103"/>
      <c r="G449" s="103"/>
      <c r="H449" s="103"/>
      <c r="I449" s="103"/>
      <c r="J449" s="103"/>
      <c r="K449" s="103"/>
      <c r="L449" s="103"/>
      <c r="M449" s="103"/>
      <c r="N449" s="103"/>
      <c r="O449" s="103"/>
      <c r="P449" s="103"/>
      <c r="Q449" s="103"/>
      <c r="R449" s="103"/>
      <c r="S449" s="103"/>
      <c r="T449" s="103"/>
      <c r="U449" s="103"/>
      <c r="V449" s="103"/>
      <c r="W449" s="103"/>
      <c r="X449" s="103"/>
      <c r="Y449" s="103"/>
      <c r="Z449" s="103"/>
    </row>
    <row r="450" spans="1:26" ht="12.75" customHeight="1" x14ac:dyDescent="0.25">
      <c r="A450" s="103"/>
      <c r="B450" s="103"/>
      <c r="C450" s="103"/>
      <c r="D450" s="103"/>
      <c r="E450" s="103"/>
      <c r="F450" s="103"/>
      <c r="G450" s="103"/>
      <c r="H450" s="103"/>
      <c r="I450" s="103"/>
      <c r="J450" s="103"/>
      <c r="K450" s="103"/>
      <c r="L450" s="103"/>
      <c r="M450" s="103"/>
      <c r="N450" s="103"/>
      <c r="O450" s="103"/>
      <c r="P450" s="103"/>
      <c r="Q450" s="103"/>
      <c r="R450" s="103"/>
      <c r="S450" s="103"/>
      <c r="T450" s="103"/>
      <c r="U450" s="103"/>
      <c r="V450" s="103"/>
      <c r="W450" s="103"/>
      <c r="X450" s="103"/>
      <c r="Y450" s="103"/>
      <c r="Z450" s="103"/>
    </row>
    <row r="451" spans="1:26" ht="12.75" customHeight="1" x14ac:dyDescent="0.25">
      <c r="A451" s="103"/>
      <c r="B451" s="103"/>
      <c r="C451" s="103"/>
      <c r="D451" s="103"/>
      <c r="E451" s="103"/>
      <c r="F451" s="103"/>
      <c r="G451" s="103"/>
      <c r="H451" s="103"/>
      <c r="I451" s="103"/>
      <c r="J451" s="103"/>
      <c r="K451" s="103"/>
      <c r="L451" s="103"/>
      <c r="M451" s="103"/>
      <c r="N451" s="103"/>
      <c r="O451" s="103"/>
      <c r="P451" s="103"/>
      <c r="Q451" s="103"/>
      <c r="R451" s="103"/>
      <c r="S451" s="103"/>
      <c r="T451" s="103"/>
      <c r="U451" s="103"/>
      <c r="V451" s="103"/>
      <c r="W451" s="103"/>
      <c r="X451" s="103"/>
      <c r="Y451" s="103"/>
      <c r="Z451" s="103"/>
    </row>
    <row r="452" spans="1:26" ht="12.75" customHeight="1" x14ac:dyDescent="0.25">
      <c r="A452" s="103"/>
      <c r="B452" s="103"/>
      <c r="C452" s="103"/>
      <c r="D452" s="103"/>
      <c r="E452" s="103"/>
      <c r="F452" s="103"/>
      <c r="G452" s="103"/>
      <c r="H452" s="103"/>
      <c r="I452" s="103"/>
      <c r="J452" s="103"/>
      <c r="K452" s="103"/>
      <c r="L452" s="103"/>
      <c r="M452" s="103"/>
      <c r="N452" s="103"/>
      <c r="O452" s="103"/>
      <c r="P452" s="103"/>
      <c r="Q452" s="103"/>
      <c r="R452" s="103"/>
      <c r="S452" s="103"/>
      <c r="T452" s="103"/>
      <c r="U452" s="103"/>
      <c r="V452" s="103"/>
      <c r="W452" s="103"/>
      <c r="X452" s="103"/>
      <c r="Y452" s="103"/>
      <c r="Z452" s="103"/>
    </row>
    <row r="453" spans="1:26" ht="12.75" customHeight="1" x14ac:dyDescent="0.25">
      <c r="A453" s="103"/>
      <c r="B453" s="103"/>
      <c r="C453" s="103"/>
      <c r="D453" s="103"/>
      <c r="E453" s="103"/>
      <c r="F453" s="103"/>
      <c r="G453" s="103"/>
      <c r="H453" s="103"/>
      <c r="I453" s="103"/>
      <c r="J453" s="103"/>
      <c r="K453" s="103"/>
      <c r="L453" s="103"/>
      <c r="M453" s="103"/>
      <c r="N453" s="103"/>
      <c r="O453" s="103"/>
      <c r="P453" s="103"/>
      <c r="Q453" s="103"/>
      <c r="R453" s="103"/>
      <c r="S453" s="103"/>
      <c r="T453" s="103"/>
      <c r="U453" s="103"/>
      <c r="V453" s="103"/>
      <c r="W453" s="103"/>
      <c r="X453" s="103"/>
      <c r="Y453" s="103"/>
      <c r="Z453" s="103"/>
    </row>
    <row r="454" spans="1:26" ht="12.75" customHeight="1" x14ac:dyDescent="0.25">
      <c r="A454" s="103"/>
      <c r="B454" s="103"/>
      <c r="C454" s="103"/>
      <c r="D454" s="103"/>
      <c r="E454" s="103"/>
      <c r="F454" s="103"/>
      <c r="G454" s="103"/>
      <c r="H454" s="103"/>
      <c r="I454" s="103"/>
      <c r="J454" s="103"/>
      <c r="K454" s="103"/>
      <c r="L454" s="103"/>
      <c r="M454" s="103"/>
      <c r="N454" s="103"/>
      <c r="O454" s="103"/>
      <c r="P454" s="103"/>
      <c r="Q454" s="103"/>
      <c r="R454" s="103"/>
      <c r="S454" s="103"/>
      <c r="T454" s="103"/>
      <c r="U454" s="103"/>
      <c r="V454" s="103"/>
      <c r="W454" s="103"/>
      <c r="X454" s="103"/>
      <c r="Y454" s="103"/>
      <c r="Z454" s="103"/>
    </row>
    <row r="455" spans="1:26" ht="12.75" customHeight="1" x14ac:dyDescent="0.25">
      <c r="A455" s="103"/>
      <c r="B455" s="103"/>
      <c r="C455" s="103"/>
      <c r="D455" s="103"/>
      <c r="E455" s="103"/>
      <c r="F455" s="103"/>
      <c r="G455" s="103"/>
      <c r="H455" s="103"/>
      <c r="I455" s="103"/>
      <c r="J455" s="103"/>
      <c r="K455" s="103"/>
      <c r="L455" s="103"/>
      <c r="M455" s="103"/>
      <c r="N455" s="103"/>
      <c r="O455" s="103"/>
      <c r="P455" s="103"/>
      <c r="Q455" s="103"/>
      <c r="R455" s="103"/>
      <c r="S455" s="103"/>
      <c r="T455" s="103"/>
      <c r="U455" s="103"/>
      <c r="V455" s="103"/>
      <c r="W455" s="103"/>
      <c r="X455" s="103"/>
      <c r="Y455" s="103"/>
      <c r="Z455" s="103"/>
    </row>
    <row r="456" spans="1:26" ht="12.75" customHeight="1" x14ac:dyDescent="0.25">
      <c r="A456" s="103"/>
      <c r="B456" s="103"/>
      <c r="C456" s="103"/>
      <c r="D456" s="103"/>
      <c r="E456" s="103"/>
      <c r="F456" s="103"/>
      <c r="G456" s="103"/>
      <c r="H456" s="103"/>
      <c r="I456" s="103"/>
      <c r="J456" s="103"/>
      <c r="K456" s="103"/>
      <c r="L456" s="103"/>
      <c r="M456" s="103"/>
      <c r="N456" s="103"/>
      <c r="O456" s="103"/>
      <c r="P456" s="103"/>
      <c r="Q456" s="103"/>
      <c r="R456" s="103"/>
      <c r="S456" s="103"/>
      <c r="T456" s="103"/>
      <c r="U456" s="103"/>
      <c r="V456" s="103"/>
      <c r="W456" s="103"/>
      <c r="X456" s="103"/>
      <c r="Y456" s="103"/>
      <c r="Z456" s="103"/>
    </row>
    <row r="457" spans="1:26" ht="12.75" customHeight="1" x14ac:dyDescent="0.25">
      <c r="A457" s="103"/>
      <c r="B457" s="103"/>
      <c r="C457" s="103"/>
      <c r="D457" s="103"/>
      <c r="E457" s="103"/>
      <c r="F457" s="103"/>
      <c r="G457" s="103"/>
      <c r="H457" s="103"/>
      <c r="I457" s="103"/>
      <c r="J457" s="103"/>
      <c r="K457" s="103"/>
      <c r="L457" s="103"/>
      <c r="M457" s="103"/>
      <c r="N457" s="103"/>
      <c r="O457" s="103"/>
      <c r="P457" s="103"/>
      <c r="Q457" s="103"/>
      <c r="R457" s="103"/>
      <c r="S457" s="103"/>
      <c r="T457" s="103"/>
      <c r="U457" s="103"/>
      <c r="V457" s="103"/>
      <c r="W457" s="103"/>
      <c r="X457" s="103"/>
      <c r="Y457" s="103"/>
      <c r="Z457" s="103"/>
    </row>
    <row r="458" spans="1:26" ht="12.75" customHeight="1" x14ac:dyDescent="0.25">
      <c r="A458" s="103"/>
      <c r="B458" s="103"/>
      <c r="C458" s="103"/>
      <c r="D458" s="103"/>
      <c r="E458" s="103"/>
      <c r="F458" s="103"/>
      <c r="G458" s="103"/>
      <c r="H458" s="103"/>
      <c r="I458" s="103"/>
      <c r="J458" s="103"/>
      <c r="K458" s="103"/>
      <c r="L458" s="103"/>
      <c r="M458" s="103"/>
      <c r="N458" s="103"/>
      <c r="O458" s="103"/>
      <c r="P458" s="103"/>
      <c r="Q458" s="103"/>
      <c r="R458" s="103"/>
      <c r="S458" s="103"/>
      <c r="T458" s="103"/>
      <c r="U458" s="103"/>
      <c r="V458" s="103"/>
      <c r="W458" s="103"/>
      <c r="X458" s="103"/>
      <c r="Y458" s="103"/>
      <c r="Z458" s="103"/>
    </row>
    <row r="459" spans="1:26" ht="12.75" customHeight="1" x14ac:dyDescent="0.25">
      <c r="A459" s="103"/>
      <c r="B459" s="103"/>
      <c r="C459" s="103"/>
      <c r="D459" s="103"/>
      <c r="E459" s="103"/>
      <c r="F459" s="103"/>
      <c r="G459" s="103"/>
      <c r="H459" s="103"/>
      <c r="I459" s="103"/>
      <c r="J459" s="103"/>
      <c r="K459" s="103"/>
      <c r="L459" s="103"/>
      <c r="M459" s="103"/>
      <c r="N459" s="103"/>
      <c r="O459" s="103"/>
      <c r="P459" s="103"/>
      <c r="Q459" s="103"/>
      <c r="R459" s="103"/>
      <c r="S459" s="103"/>
      <c r="T459" s="103"/>
      <c r="U459" s="103"/>
      <c r="V459" s="103"/>
      <c r="W459" s="103"/>
      <c r="X459" s="103"/>
      <c r="Y459" s="103"/>
      <c r="Z459" s="103"/>
    </row>
    <row r="460" spans="1:26" ht="12.75" customHeight="1" x14ac:dyDescent="0.25">
      <c r="A460" s="103"/>
      <c r="B460" s="103"/>
      <c r="C460" s="103"/>
      <c r="D460" s="103"/>
      <c r="E460" s="103"/>
      <c r="F460" s="103"/>
      <c r="G460" s="103"/>
      <c r="H460" s="103"/>
      <c r="I460" s="103"/>
      <c r="J460" s="103"/>
      <c r="K460" s="103"/>
      <c r="L460" s="103"/>
      <c r="M460" s="103"/>
      <c r="N460" s="103"/>
      <c r="O460" s="103"/>
      <c r="P460" s="103"/>
      <c r="Q460" s="103"/>
      <c r="R460" s="103"/>
      <c r="S460" s="103"/>
      <c r="T460" s="103"/>
      <c r="U460" s="103"/>
      <c r="V460" s="103"/>
      <c r="W460" s="103"/>
      <c r="X460" s="103"/>
      <c r="Y460" s="103"/>
      <c r="Z460" s="103"/>
    </row>
    <row r="461" spans="1:26" ht="12.75" customHeight="1" x14ac:dyDescent="0.25">
      <c r="A461" s="103"/>
      <c r="B461" s="103"/>
      <c r="C461" s="103"/>
      <c r="D461" s="103"/>
      <c r="E461" s="103"/>
      <c r="F461" s="103"/>
      <c r="G461" s="103"/>
      <c r="H461" s="103"/>
      <c r="I461" s="103"/>
      <c r="J461" s="103"/>
      <c r="K461" s="103"/>
      <c r="L461" s="103"/>
      <c r="M461" s="103"/>
      <c r="N461" s="103"/>
      <c r="O461" s="103"/>
      <c r="P461" s="103"/>
      <c r="Q461" s="103"/>
      <c r="R461" s="103"/>
      <c r="S461" s="103"/>
      <c r="T461" s="103"/>
      <c r="U461" s="103"/>
      <c r="V461" s="103"/>
      <c r="W461" s="103"/>
      <c r="X461" s="103"/>
      <c r="Y461" s="103"/>
      <c r="Z461" s="103"/>
    </row>
    <row r="462" spans="1:26" ht="12.75" customHeight="1" x14ac:dyDescent="0.25">
      <c r="A462" s="103"/>
      <c r="B462" s="103"/>
      <c r="C462" s="103"/>
      <c r="D462" s="103"/>
      <c r="E462" s="103"/>
      <c r="F462" s="103"/>
      <c r="G462" s="103"/>
      <c r="H462" s="103"/>
      <c r="I462" s="103"/>
      <c r="J462" s="103"/>
      <c r="K462" s="103"/>
      <c r="L462" s="103"/>
      <c r="M462" s="103"/>
      <c r="N462" s="103"/>
      <c r="O462" s="103"/>
      <c r="P462" s="103"/>
      <c r="Q462" s="103"/>
      <c r="R462" s="103"/>
      <c r="S462" s="103"/>
      <c r="T462" s="103"/>
      <c r="U462" s="103"/>
      <c r="V462" s="103"/>
      <c r="W462" s="103"/>
      <c r="X462" s="103"/>
      <c r="Y462" s="103"/>
      <c r="Z462" s="103"/>
    </row>
    <row r="463" spans="1:26" ht="12.75" customHeight="1" x14ac:dyDescent="0.25">
      <c r="A463" s="103"/>
      <c r="B463" s="103"/>
      <c r="C463" s="103"/>
      <c r="D463" s="103"/>
      <c r="E463" s="103"/>
      <c r="F463" s="103"/>
      <c r="G463" s="103"/>
      <c r="H463" s="103"/>
      <c r="I463" s="103"/>
      <c r="J463" s="103"/>
      <c r="K463" s="103"/>
      <c r="L463" s="103"/>
      <c r="M463" s="103"/>
      <c r="N463" s="103"/>
      <c r="O463" s="103"/>
      <c r="P463" s="103"/>
      <c r="Q463" s="103"/>
      <c r="R463" s="103"/>
      <c r="S463" s="103"/>
      <c r="T463" s="103"/>
      <c r="U463" s="103"/>
      <c r="V463" s="103"/>
      <c r="W463" s="103"/>
      <c r="X463" s="103"/>
      <c r="Y463" s="103"/>
      <c r="Z463" s="103"/>
    </row>
    <row r="464" spans="1:26" ht="12.75" customHeight="1" x14ac:dyDescent="0.25">
      <c r="A464" s="103"/>
      <c r="B464" s="103"/>
      <c r="C464" s="103"/>
      <c r="D464" s="103"/>
      <c r="E464" s="103"/>
      <c r="F464" s="103"/>
      <c r="G464" s="103"/>
      <c r="H464" s="103"/>
      <c r="I464" s="103"/>
      <c r="J464" s="103"/>
      <c r="K464" s="103"/>
      <c r="L464" s="103"/>
      <c r="M464" s="103"/>
      <c r="N464" s="103"/>
      <c r="O464" s="103"/>
      <c r="P464" s="103"/>
      <c r="Q464" s="103"/>
      <c r="R464" s="103"/>
      <c r="S464" s="103"/>
      <c r="T464" s="103"/>
      <c r="U464" s="103"/>
      <c r="V464" s="103"/>
      <c r="W464" s="103"/>
      <c r="X464" s="103"/>
      <c r="Y464" s="103"/>
      <c r="Z464" s="103"/>
    </row>
    <row r="465" spans="1:26" ht="12.75" customHeight="1" x14ac:dyDescent="0.25">
      <c r="A465" s="103"/>
      <c r="B465" s="103"/>
      <c r="C465" s="103"/>
      <c r="D465" s="103"/>
      <c r="E465" s="103"/>
      <c r="F465" s="103"/>
      <c r="G465" s="103"/>
      <c r="H465" s="103"/>
      <c r="I465" s="103"/>
      <c r="J465" s="103"/>
      <c r="K465" s="103"/>
      <c r="L465" s="103"/>
      <c r="M465" s="103"/>
      <c r="N465" s="103"/>
      <c r="O465" s="103"/>
      <c r="P465" s="103"/>
      <c r="Q465" s="103"/>
      <c r="R465" s="103"/>
      <c r="S465" s="103"/>
      <c r="T465" s="103"/>
      <c r="U465" s="103"/>
      <c r="V465" s="103"/>
      <c r="W465" s="103"/>
      <c r="X465" s="103"/>
      <c r="Y465" s="103"/>
      <c r="Z465" s="103"/>
    </row>
    <row r="466" spans="1:26" ht="12.75" customHeight="1" x14ac:dyDescent="0.25">
      <c r="A466" s="103"/>
      <c r="B466" s="103"/>
      <c r="C466" s="103"/>
      <c r="D466" s="103"/>
      <c r="E466" s="103"/>
      <c r="F466" s="103"/>
      <c r="G466" s="103"/>
      <c r="H466" s="103"/>
      <c r="I466" s="103"/>
      <c r="J466" s="103"/>
      <c r="K466" s="103"/>
      <c r="L466" s="103"/>
      <c r="M466" s="103"/>
      <c r="N466" s="103"/>
      <c r="O466" s="103"/>
      <c r="P466" s="103"/>
      <c r="Q466" s="103"/>
      <c r="R466" s="103"/>
      <c r="S466" s="103"/>
      <c r="T466" s="103"/>
      <c r="U466" s="103"/>
      <c r="V466" s="103"/>
      <c r="W466" s="103"/>
      <c r="X466" s="103"/>
      <c r="Y466" s="103"/>
      <c r="Z466" s="103"/>
    </row>
    <row r="467" spans="1:26" ht="12.75" customHeight="1" x14ac:dyDescent="0.25">
      <c r="A467" s="103"/>
      <c r="B467" s="103"/>
      <c r="C467" s="103"/>
      <c r="D467" s="103"/>
      <c r="E467" s="103"/>
      <c r="F467" s="103"/>
      <c r="G467" s="103"/>
      <c r="H467" s="103"/>
      <c r="I467" s="103"/>
      <c r="J467" s="103"/>
      <c r="K467" s="103"/>
      <c r="L467" s="103"/>
      <c r="M467" s="103"/>
      <c r="N467" s="103"/>
      <c r="O467" s="103"/>
      <c r="P467" s="103"/>
      <c r="Q467" s="103"/>
      <c r="R467" s="103"/>
      <c r="S467" s="103"/>
      <c r="T467" s="103"/>
      <c r="U467" s="103"/>
      <c r="V467" s="103"/>
      <c r="W467" s="103"/>
      <c r="X467" s="103"/>
      <c r="Y467" s="103"/>
      <c r="Z467" s="103"/>
    </row>
    <row r="468" spans="1:26" ht="12.75" customHeight="1" x14ac:dyDescent="0.25">
      <c r="A468" s="103"/>
      <c r="B468" s="103"/>
      <c r="C468" s="103"/>
      <c r="D468" s="103"/>
      <c r="E468" s="103"/>
      <c r="F468" s="103"/>
      <c r="G468" s="103"/>
      <c r="H468" s="103"/>
      <c r="I468" s="103"/>
      <c r="J468" s="103"/>
      <c r="K468" s="103"/>
      <c r="L468" s="103"/>
      <c r="M468" s="103"/>
      <c r="N468" s="103"/>
      <c r="O468" s="103"/>
      <c r="P468" s="103"/>
      <c r="Q468" s="103"/>
      <c r="R468" s="103"/>
      <c r="S468" s="103"/>
      <c r="T468" s="103"/>
      <c r="U468" s="103"/>
      <c r="V468" s="103"/>
      <c r="W468" s="103"/>
      <c r="X468" s="103"/>
      <c r="Y468" s="103"/>
      <c r="Z468" s="103"/>
    </row>
    <row r="469" spans="1:26" ht="12.75" customHeight="1" x14ac:dyDescent="0.25">
      <c r="A469" s="103"/>
      <c r="B469" s="103"/>
      <c r="C469" s="103"/>
      <c r="D469" s="103"/>
      <c r="E469" s="103"/>
      <c r="F469" s="103"/>
      <c r="G469" s="103"/>
      <c r="H469" s="103"/>
      <c r="I469" s="103"/>
      <c r="J469" s="103"/>
      <c r="K469" s="103"/>
      <c r="L469" s="103"/>
      <c r="M469" s="103"/>
      <c r="N469" s="103"/>
      <c r="O469" s="103"/>
      <c r="P469" s="103"/>
      <c r="Q469" s="103"/>
      <c r="R469" s="103"/>
      <c r="S469" s="103"/>
      <c r="T469" s="103"/>
      <c r="U469" s="103"/>
      <c r="V469" s="103"/>
      <c r="W469" s="103"/>
      <c r="X469" s="103"/>
      <c r="Y469" s="103"/>
      <c r="Z469" s="103"/>
    </row>
    <row r="470" spans="1:26" ht="12.75" customHeight="1" x14ac:dyDescent="0.25">
      <c r="A470" s="103"/>
      <c r="B470" s="103"/>
      <c r="C470" s="103"/>
      <c r="D470" s="103"/>
      <c r="E470" s="103"/>
      <c r="F470" s="103"/>
      <c r="G470" s="103"/>
      <c r="H470" s="103"/>
      <c r="I470" s="103"/>
      <c r="J470" s="103"/>
      <c r="K470" s="103"/>
      <c r="L470" s="103"/>
      <c r="M470" s="103"/>
      <c r="N470" s="103"/>
      <c r="O470" s="103"/>
      <c r="P470" s="103"/>
      <c r="Q470" s="103"/>
      <c r="R470" s="103"/>
      <c r="S470" s="103"/>
      <c r="T470" s="103"/>
      <c r="U470" s="103"/>
      <c r="V470" s="103"/>
      <c r="W470" s="103"/>
      <c r="X470" s="103"/>
      <c r="Y470" s="103"/>
      <c r="Z470" s="103"/>
    </row>
    <row r="471" spans="1:26" ht="12.75" customHeight="1" x14ac:dyDescent="0.25">
      <c r="A471" s="103"/>
      <c r="B471" s="103"/>
      <c r="C471" s="103"/>
      <c r="D471" s="103"/>
      <c r="E471" s="103"/>
      <c r="F471" s="103"/>
      <c r="G471" s="103"/>
      <c r="H471" s="103"/>
      <c r="I471" s="103"/>
      <c r="J471" s="103"/>
      <c r="K471" s="103"/>
      <c r="L471" s="103"/>
      <c r="M471" s="103"/>
      <c r="N471" s="103"/>
      <c r="O471" s="103"/>
      <c r="P471" s="103"/>
      <c r="Q471" s="103"/>
      <c r="R471" s="103"/>
      <c r="S471" s="103"/>
      <c r="T471" s="103"/>
      <c r="U471" s="103"/>
      <c r="V471" s="103"/>
      <c r="W471" s="103"/>
      <c r="X471" s="103"/>
      <c r="Y471" s="103"/>
      <c r="Z471" s="103"/>
    </row>
    <row r="472" spans="1:26" ht="12.75" customHeight="1" x14ac:dyDescent="0.25">
      <c r="A472" s="103"/>
      <c r="B472" s="103"/>
      <c r="C472" s="103"/>
      <c r="D472" s="103"/>
      <c r="E472" s="103"/>
      <c r="F472" s="103"/>
      <c r="G472" s="103"/>
      <c r="H472" s="103"/>
      <c r="I472" s="103"/>
      <c r="J472" s="103"/>
      <c r="K472" s="103"/>
      <c r="L472" s="103"/>
      <c r="M472" s="103"/>
      <c r="N472" s="103"/>
      <c r="O472" s="103"/>
      <c r="P472" s="103"/>
      <c r="Q472" s="103"/>
      <c r="R472" s="103"/>
      <c r="S472" s="103"/>
      <c r="T472" s="103"/>
      <c r="U472" s="103"/>
      <c r="V472" s="103"/>
      <c r="W472" s="103"/>
      <c r="X472" s="103"/>
      <c r="Y472" s="103"/>
      <c r="Z472" s="103"/>
    </row>
    <row r="473" spans="1:26" ht="12.75" customHeight="1" x14ac:dyDescent="0.25">
      <c r="A473" s="103"/>
      <c r="B473" s="103"/>
      <c r="C473" s="103"/>
      <c r="D473" s="103"/>
      <c r="E473" s="103"/>
      <c r="F473" s="103"/>
      <c r="G473" s="103"/>
      <c r="H473" s="103"/>
      <c r="I473" s="103"/>
      <c r="J473" s="103"/>
      <c r="K473" s="103"/>
      <c r="L473" s="103"/>
      <c r="M473" s="103"/>
      <c r="N473" s="103"/>
      <c r="O473" s="103"/>
      <c r="P473" s="103"/>
      <c r="Q473" s="103"/>
      <c r="R473" s="103"/>
      <c r="S473" s="103"/>
      <c r="T473" s="103"/>
      <c r="U473" s="103"/>
      <c r="V473" s="103"/>
      <c r="W473" s="103"/>
      <c r="X473" s="103"/>
      <c r="Y473" s="103"/>
      <c r="Z473" s="103"/>
    </row>
    <row r="474" spans="1:26" ht="12.75" customHeight="1" x14ac:dyDescent="0.25">
      <c r="A474" s="103"/>
      <c r="B474" s="103"/>
      <c r="C474" s="103"/>
      <c r="D474" s="103"/>
      <c r="E474" s="103"/>
      <c r="F474" s="103"/>
      <c r="G474" s="103"/>
      <c r="H474" s="103"/>
      <c r="I474" s="103"/>
      <c r="J474" s="103"/>
      <c r="K474" s="103"/>
      <c r="L474" s="103"/>
      <c r="M474" s="103"/>
      <c r="N474" s="103"/>
      <c r="O474" s="103"/>
      <c r="P474" s="103"/>
      <c r="Q474" s="103"/>
      <c r="R474" s="103"/>
      <c r="S474" s="103"/>
      <c r="T474" s="103"/>
      <c r="U474" s="103"/>
      <c r="V474" s="103"/>
      <c r="W474" s="103"/>
      <c r="X474" s="103"/>
      <c r="Y474" s="103"/>
      <c r="Z474" s="103"/>
    </row>
    <row r="475" spans="1:26" ht="12.75" customHeight="1" x14ac:dyDescent="0.25">
      <c r="A475" s="103"/>
      <c r="B475" s="103"/>
      <c r="C475" s="103"/>
      <c r="D475" s="103"/>
      <c r="E475" s="103"/>
      <c r="F475" s="103"/>
      <c r="G475" s="103"/>
      <c r="H475" s="103"/>
      <c r="I475" s="103"/>
      <c r="J475" s="103"/>
      <c r="K475" s="103"/>
      <c r="L475" s="103"/>
      <c r="M475" s="103"/>
      <c r="N475" s="103"/>
      <c r="O475" s="103"/>
      <c r="P475" s="103"/>
      <c r="Q475" s="103"/>
      <c r="R475" s="103"/>
      <c r="S475" s="103"/>
      <c r="T475" s="103"/>
      <c r="U475" s="103"/>
      <c r="V475" s="103"/>
      <c r="W475" s="103"/>
      <c r="X475" s="103"/>
      <c r="Y475" s="103"/>
      <c r="Z475" s="103"/>
    </row>
    <row r="476" spans="1:26" ht="12.75" customHeight="1" x14ac:dyDescent="0.25">
      <c r="A476" s="103"/>
      <c r="B476" s="103"/>
      <c r="C476" s="103"/>
      <c r="D476" s="103"/>
      <c r="E476" s="103"/>
      <c r="F476" s="103"/>
      <c r="G476" s="103"/>
      <c r="H476" s="103"/>
      <c r="I476" s="103"/>
      <c r="J476" s="103"/>
      <c r="K476" s="103"/>
      <c r="L476" s="103"/>
      <c r="M476" s="103"/>
      <c r="N476" s="103"/>
      <c r="O476" s="103"/>
      <c r="P476" s="103"/>
      <c r="Q476" s="103"/>
      <c r="R476" s="103"/>
      <c r="S476" s="103"/>
      <c r="T476" s="103"/>
      <c r="U476" s="103"/>
      <c r="V476" s="103"/>
      <c r="W476" s="103"/>
      <c r="X476" s="103"/>
      <c r="Y476" s="103"/>
      <c r="Z476" s="103"/>
    </row>
    <row r="477" spans="1:26" ht="12.75" customHeight="1" x14ac:dyDescent="0.25">
      <c r="A477" s="103"/>
      <c r="B477" s="103"/>
      <c r="C477" s="103"/>
      <c r="D477" s="103"/>
      <c r="E477" s="103"/>
      <c r="F477" s="103"/>
      <c r="G477" s="103"/>
      <c r="H477" s="103"/>
      <c r="I477" s="103"/>
      <c r="J477" s="103"/>
      <c r="K477" s="103"/>
      <c r="L477" s="103"/>
      <c r="M477" s="103"/>
      <c r="N477" s="103"/>
      <c r="O477" s="103"/>
      <c r="P477" s="103"/>
      <c r="Q477" s="103"/>
      <c r="R477" s="103"/>
      <c r="S477" s="103"/>
      <c r="T477" s="103"/>
      <c r="U477" s="103"/>
      <c r="V477" s="103"/>
      <c r="W477" s="103"/>
      <c r="X477" s="103"/>
      <c r="Y477" s="103"/>
      <c r="Z477" s="103"/>
    </row>
    <row r="478" spans="1:26" ht="12.75" customHeight="1" x14ac:dyDescent="0.25">
      <c r="A478" s="103"/>
      <c r="B478" s="103"/>
      <c r="C478" s="103"/>
      <c r="D478" s="103"/>
      <c r="E478" s="103"/>
      <c r="F478" s="103"/>
      <c r="G478" s="103"/>
      <c r="H478" s="103"/>
      <c r="I478" s="103"/>
      <c r="J478" s="103"/>
      <c r="K478" s="103"/>
      <c r="L478" s="103"/>
      <c r="M478" s="103"/>
      <c r="N478" s="103"/>
      <c r="O478" s="103"/>
      <c r="P478" s="103"/>
      <c r="Q478" s="103"/>
      <c r="R478" s="103"/>
      <c r="S478" s="103"/>
      <c r="T478" s="103"/>
      <c r="U478" s="103"/>
      <c r="V478" s="103"/>
      <c r="W478" s="103"/>
      <c r="X478" s="103"/>
      <c r="Y478" s="103"/>
      <c r="Z478" s="103"/>
    </row>
    <row r="479" spans="1:26" ht="12.75" customHeight="1" x14ac:dyDescent="0.25">
      <c r="A479" s="103"/>
      <c r="B479" s="103"/>
      <c r="C479" s="103"/>
      <c r="D479" s="103"/>
      <c r="E479" s="103"/>
      <c r="F479" s="103"/>
      <c r="G479" s="103"/>
      <c r="H479" s="103"/>
      <c r="I479" s="103"/>
      <c r="J479" s="103"/>
      <c r="K479" s="103"/>
      <c r="L479" s="103"/>
      <c r="M479" s="103"/>
      <c r="N479" s="103"/>
      <c r="O479" s="103"/>
      <c r="P479" s="103"/>
      <c r="Q479" s="103"/>
      <c r="R479" s="103"/>
      <c r="S479" s="103"/>
      <c r="T479" s="103"/>
      <c r="U479" s="103"/>
      <c r="V479" s="103"/>
      <c r="W479" s="103"/>
      <c r="X479" s="103"/>
      <c r="Y479" s="103"/>
      <c r="Z479" s="103"/>
    </row>
    <row r="480" spans="1:26" ht="12.75" customHeight="1" x14ac:dyDescent="0.25">
      <c r="A480" s="103"/>
      <c r="B480" s="103"/>
      <c r="C480" s="103"/>
      <c r="D480" s="103"/>
      <c r="E480" s="103"/>
      <c r="F480" s="103"/>
      <c r="G480" s="103"/>
      <c r="H480" s="103"/>
      <c r="I480" s="103"/>
      <c r="J480" s="103"/>
      <c r="K480" s="103"/>
      <c r="L480" s="103"/>
      <c r="M480" s="103"/>
      <c r="N480" s="103"/>
      <c r="O480" s="103"/>
      <c r="P480" s="103"/>
      <c r="Q480" s="103"/>
      <c r="R480" s="103"/>
      <c r="S480" s="103"/>
      <c r="T480" s="103"/>
      <c r="U480" s="103"/>
      <c r="V480" s="103"/>
      <c r="W480" s="103"/>
      <c r="X480" s="103"/>
      <c r="Y480" s="103"/>
      <c r="Z480" s="103"/>
    </row>
    <row r="481" spans="1:26" ht="12.75" customHeight="1" x14ac:dyDescent="0.25">
      <c r="A481" s="103"/>
      <c r="B481" s="103"/>
      <c r="C481" s="103"/>
      <c r="D481" s="103"/>
      <c r="E481" s="103"/>
      <c r="F481" s="103"/>
      <c r="G481" s="103"/>
      <c r="H481" s="103"/>
      <c r="I481" s="103"/>
      <c r="J481" s="103"/>
      <c r="K481" s="103"/>
      <c r="L481" s="103"/>
      <c r="M481" s="103"/>
      <c r="N481" s="103"/>
      <c r="O481" s="103"/>
      <c r="P481" s="103"/>
      <c r="Q481" s="103"/>
      <c r="R481" s="103"/>
      <c r="S481" s="103"/>
      <c r="T481" s="103"/>
      <c r="U481" s="103"/>
      <c r="V481" s="103"/>
      <c r="W481" s="103"/>
      <c r="X481" s="103"/>
      <c r="Y481" s="103"/>
      <c r="Z481" s="103"/>
    </row>
    <row r="482" spans="1:26" ht="12.75" customHeight="1" x14ac:dyDescent="0.25">
      <c r="A482" s="103"/>
      <c r="B482" s="103"/>
      <c r="C482" s="103"/>
      <c r="D482" s="103"/>
      <c r="E482" s="103"/>
      <c r="F482" s="103"/>
      <c r="G482" s="103"/>
      <c r="H482" s="103"/>
      <c r="I482" s="103"/>
      <c r="J482" s="103"/>
      <c r="K482" s="103"/>
      <c r="L482" s="103"/>
      <c r="M482" s="103"/>
      <c r="N482" s="103"/>
      <c r="O482" s="103"/>
      <c r="P482" s="103"/>
      <c r="Q482" s="103"/>
      <c r="R482" s="103"/>
      <c r="S482" s="103"/>
      <c r="T482" s="103"/>
      <c r="U482" s="103"/>
      <c r="V482" s="103"/>
      <c r="W482" s="103"/>
      <c r="X482" s="103"/>
      <c r="Y482" s="103"/>
      <c r="Z482" s="103"/>
    </row>
    <row r="483" spans="1:26" ht="12.75" customHeight="1" x14ac:dyDescent="0.25">
      <c r="A483" s="103"/>
      <c r="B483" s="103"/>
      <c r="C483" s="103"/>
      <c r="D483" s="103"/>
      <c r="E483" s="103"/>
      <c r="F483" s="103"/>
      <c r="G483" s="103"/>
      <c r="H483" s="103"/>
      <c r="I483" s="103"/>
      <c r="J483" s="103"/>
      <c r="K483" s="103"/>
      <c r="L483" s="103"/>
      <c r="M483" s="103"/>
      <c r="N483" s="103"/>
      <c r="O483" s="103"/>
      <c r="P483" s="103"/>
      <c r="Q483" s="103"/>
      <c r="R483" s="103"/>
      <c r="S483" s="103"/>
      <c r="T483" s="103"/>
      <c r="U483" s="103"/>
      <c r="V483" s="103"/>
      <c r="W483" s="103"/>
      <c r="X483" s="103"/>
      <c r="Y483" s="103"/>
      <c r="Z483" s="103"/>
    </row>
    <row r="484" spans="1:26" ht="12.75" customHeight="1" x14ac:dyDescent="0.25">
      <c r="A484" s="103"/>
      <c r="B484" s="103"/>
      <c r="C484" s="103"/>
      <c r="D484" s="103"/>
      <c r="E484" s="103"/>
      <c r="F484" s="103"/>
      <c r="G484" s="103"/>
      <c r="H484" s="103"/>
      <c r="I484" s="103"/>
      <c r="J484" s="103"/>
      <c r="K484" s="103"/>
      <c r="L484" s="103"/>
      <c r="M484" s="103"/>
      <c r="N484" s="103"/>
      <c r="O484" s="103"/>
      <c r="P484" s="103"/>
      <c r="Q484" s="103"/>
      <c r="R484" s="103"/>
      <c r="S484" s="103"/>
      <c r="T484" s="103"/>
      <c r="U484" s="103"/>
      <c r="V484" s="103"/>
      <c r="W484" s="103"/>
      <c r="X484" s="103"/>
      <c r="Y484" s="103"/>
      <c r="Z484" s="103"/>
    </row>
    <row r="485" spans="1:26" ht="12.75" customHeight="1" x14ac:dyDescent="0.25">
      <c r="A485" s="103"/>
      <c r="B485" s="103"/>
      <c r="C485" s="103"/>
      <c r="D485" s="103"/>
      <c r="E485" s="103"/>
      <c r="F485" s="103"/>
      <c r="G485" s="103"/>
      <c r="H485" s="103"/>
      <c r="I485" s="103"/>
      <c r="J485" s="103"/>
      <c r="K485" s="103"/>
      <c r="L485" s="103"/>
      <c r="M485" s="103"/>
      <c r="N485" s="103"/>
      <c r="O485" s="103"/>
      <c r="P485" s="103"/>
      <c r="Q485" s="103"/>
      <c r="R485" s="103"/>
      <c r="S485" s="103"/>
      <c r="T485" s="103"/>
      <c r="U485" s="103"/>
      <c r="V485" s="103"/>
      <c r="W485" s="103"/>
      <c r="X485" s="103"/>
      <c r="Y485" s="103"/>
      <c r="Z485" s="103"/>
    </row>
    <row r="486" spans="1:26" ht="12.75" customHeight="1" x14ac:dyDescent="0.25">
      <c r="A486" s="103"/>
      <c r="B486" s="103"/>
      <c r="C486" s="103"/>
      <c r="D486" s="103"/>
      <c r="E486" s="103"/>
      <c r="F486" s="103"/>
      <c r="G486" s="103"/>
      <c r="H486" s="103"/>
      <c r="I486" s="103"/>
      <c r="J486" s="103"/>
      <c r="K486" s="103"/>
      <c r="L486" s="103"/>
      <c r="M486" s="103"/>
      <c r="N486" s="103"/>
      <c r="O486" s="103"/>
      <c r="P486" s="103"/>
      <c r="Q486" s="103"/>
      <c r="R486" s="103"/>
      <c r="S486" s="103"/>
      <c r="T486" s="103"/>
      <c r="U486" s="103"/>
      <c r="V486" s="103"/>
      <c r="W486" s="103"/>
      <c r="X486" s="103"/>
      <c r="Y486" s="103"/>
      <c r="Z486" s="103"/>
    </row>
    <row r="487" spans="1:26" ht="12.75" customHeight="1" x14ac:dyDescent="0.25">
      <c r="A487" s="103"/>
      <c r="B487" s="103"/>
      <c r="C487" s="103"/>
      <c r="D487" s="103"/>
      <c r="E487" s="103"/>
      <c r="F487" s="103"/>
      <c r="G487" s="103"/>
      <c r="H487" s="103"/>
      <c r="I487" s="103"/>
      <c r="J487" s="103"/>
      <c r="K487" s="103"/>
      <c r="L487" s="103"/>
      <c r="M487" s="103"/>
      <c r="N487" s="103"/>
      <c r="O487" s="103"/>
      <c r="P487" s="103"/>
      <c r="Q487" s="103"/>
      <c r="R487" s="103"/>
      <c r="S487" s="103"/>
      <c r="T487" s="103"/>
      <c r="U487" s="103"/>
      <c r="V487" s="103"/>
      <c r="W487" s="103"/>
      <c r="X487" s="103"/>
      <c r="Y487" s="103"/>
      <c r="Z487" s="103"/>
    </row>
    <row r="488" spans="1:26" ht="12.75" customHeight="1" x14ac:dyDescent="0.25">
      <c r="A488" s="103"/>
      <c r="B488" s="103"/>
      <c r="C488" s="103"/>
      <c r="D488" s="103"/>
      <c r="E488" s="103"/>
      <c r="F488" s="103"/>
      <c r="G488" s="103"/>
      <c r="H488" s="103"/>
      <c r="I488" s="103"/>
      <c r="J488" s="103"/>
      <c r="K488" s="103"/>
      <c r="L488" s="103"/>
      <c r="M488" s="103"/>
      <c r="N488" s="103"/>
      <c r="O488" s="103"/>
      <c r="P488" s="103"/>
      <c r="Q488" s="103"/>
      <c r="R488" s="103"/>
      <c r="S488" s="103"/>
      <c r="T488" s="103"/>
      <c r="U488" s="103"/>
      <c r="V488" s="103"/>
      <c r="W488" s="103"/>
      <c r="X488" s="103"/>
      <c r="Y488" s="103"/>
      <c r="Z488" s="103"/>
    </row>
    <row r="489" spans="1:26" ht="12.75" customHeight="1" x14ac:dyDescent="0.25">
      <c r="A489" s="103"/>
      <c r="B489" s="103"/>
      <c r="C489" s="103"/>
      <c r="D489" s="103"/>
      <c r="E489" s="103"/>
      <c r="F489" s="103"/>
      <c r="G489" s="103"/>
      <c r="H489" s="103"/>
      <c r="I489" s="103"/>
      <c r="J489" s="103"/>
      <c r="K489" s="103"/>
      <c r="L489" s="103"/>
      <c r="M489" s="103"/>
      <c r="N489" s="103"/>
      <c r="O489" s="103"/>
      <c r="P489" s="103"/>
      <c r="Q489" s="103"/>
      <c r="R489" s="103"/>
      <c r="S489" s="103"/>
      <c r="T489" s="103"/>
      <c r="U489" s="103"/>
      <c r="V489" s="103"/>
      <c r="W489" s="103"/>
      <c r="X489" s="103"/>
      <c r="Y489" s="103"/>
      <c r="Z489" s="103"/>
    </row>
    <row r="490" spans="1:26" ht="12.75" customHeight="1" x14ac:dyDescent="0.25">
      <c r="A490" s="103"/>
      <c r="B490" s="103"/>
      <c r="C490" s="103"/>
      <c r="D490" s="103"/>
      <c r="E490" s="103"/>
      <c r="F490" s="103"/>
      <c r="G490" s="103"/>
      <c r="H490" s="103"/>
      <c r="I490" s="103"/>
      <c r="J490" s="103"/>
      <c r="K490" s="103"/>
      <c r="L490" s="103"/>
      <c r="M490" s="103"/>
      <c r="N490" s="103"/>
      <c r="O490" s="103"/>
      <c r="P490" s="103"/>
      <c r="Q490" s="103"/>
      <c r="R490" s="103"/>
      <c r="S490" s="103"/>
      <c r="T490" s="103"/>
      <c r="U490" s="103"/>
      <c r="V490" s="103"/>
      <c r="W490" s="103"/>
      <c r="X490" s="103"/>
      <c r="Y490" s="103"/>
      <c r="Z490" s="103"/>
    </row>
    <row r="491" spans="1:26" ht="12.75" customHeight="1" x14ac:dyDescent="0.25">
      <c r="A491" s="103"/>
      <c r="B491" s="103"/>
      <c r="C491" s="103"/>
      <c r="D491" s="103"/>
      <c r="E491" s="103"/>
      <c r="F491" s="103"/>
      <c r="G491" s="103"/>
      <c r="H491" s="103"/>
      <c r="I491" s="103"/>
      <c r="J491" s="103"/>
      <c r="K491" s="103"/>
      <c r="L491" s="103"/>
      <c r="M491" s="103"/>
      <c r="N491" s="103"/>
      <c r="O491" s="103"/>
      <c r="P491" s="103"/>
      <c r="Q491" s="103"/>
      <c r="R491" s="103"/>
      <c r="S491" s="103"/>
      <c r="T491" s="103"/>
      <c r="U491" s="103"/>
      <c r="V491" s="103"/>
      <c r="W491" s="103"/>
      <c r="X491" s="103"/>
      <c r="Y491" s="103"/>
      <c r="Z491" s="103"/>
    </row>
    <row r="492" spans="1:26" ht="12.75" customHeight="1" x14ac:dyDescent="0.25">
      <c r="A492" s="103"/>
      <c r="B492" s="103"/>
      <c r="C492" s="103"/>
      <c r="D492" s="103"/>
      <c r="E492" s="103"/>
      <c r="F492" s="103"/>
      <c r="G492" s="103"/>
      <c r="H492" s="103"/>
      <c r="I492" s="103"/>
      <c r="J492" s="103"/>
      <c r="K492" s="103"/>
      <c r="L492" s="103"/>
      <c r="M492" s="103"/>
      <c r="N492" s="103"/>
      <c r="O492" s="103"/>
      <c r="P492" s="103"/>
      <c r="Q492" s="103"/>
      <c r="R492" s="103"/>
      <c r="S492" s="103"/>
      <c r="T492" s="103"/>
      <c r="U492" s="103"/>
      <c r="V492" s="103"/>
      <c r="W492" s="103"/>
      <c r="X492" s="103"/>
      <c r="Y492" s="103"/>
      <c r="Z492" s="103"/>
    </row>
    <row r="493" spans="1:26" ht="12.75" customHeight="1" x14ac:dyDescent="0.25">
      <c r="A493" s="103"/>
      <c r="B493" s="103"/>
      <c r="C493" s="103"/>
      <c r="D493" s="103"/>
      <c r="E493" s="103"/>
      <c r="F493" s="103"/>
      <c r="G493" s="103"/>
      <c r="H493" s="103"/>
      <c r="I493" s="103"/>
      <c r="J493" s="103"/>
      <c r="K493" s="103"/>
      <c r="L493" s="103"/>
      <c r="M493" s="103"/>
      <c r="N493" s="103"/>
      <c r="O493" s="103"/>
      <c r="P493" s="103"/>
      <c r="Q493" s="103"/>
      <c r="R493" s="103"/>
      <c r="S493" s="103"/>
      <c r="T493" s="103"/>
      <c r="U493" s="103"/>
      <c r="V493" s="103"/>
      <c r="W493" s="103"/>
      <c r="X493" s="103"/>
      <c r="Y493" s="103"/>
      <c r="Z493" s="103"/>
    </row>
    <row r="494" spans="1:26" ht="12.75" customHeight="1" x14ac:dyDescent="0.25">
      <c r="A494" s="103"/>
      <c r="B494" s="103"/>
      <c r="C494" s="103"/>
      <c r="D494" s="103"/>
      <c r="E494" s="103"/>
      <c r="F494" s="103"/>
      <c r="G494" s="103"/>
      <c r="H494" s="103"/>
      <c r="I494" s="103"/>
      <c r="J494" s="103"/>
      <c r="K494" s="103"/>
      <c r="L494" s="103"/>
      <c r="M494" s="103"/>
      <c r="N494" s="103"/>
      <c r="O494" s="103"/>
      <c r="P494" s="103"/>
      <c r="Q494" s="103"/>
      <c r="R494" s="103"/>
      <c r="S494" s="103"/>
      <c r="T494" s="103"/>
      <c r="U494" s="103"/>
      <c r="V494" s="103"/>
      <c r="W494" s="103"/>
      <c r="X494" s="103"/>
      <c r="Y494" s="103"/>
      <c r="Z494" s="103"/>
    </row>
    <row r="495" spans="1:26" ht="12.75" customHeight="1" x14ac:dyDescent="0.25">
      <c r="A495" s="103"/>
      <c r="B495" s="103"/>
      <c r="C495" s="103"/>
      <c r="D495" s="103"/>
      <c r="E495" s="103"/>
      <c r="F495" s="103"/>
      <c r="G495" s="103"/>
      <c r="H495" s="103"/>
      <c r="I495" s="103"/>
      <c r="J495" s="103"/>
      <c r="K495" s="103"/>
      <c r="L495" s="103"/>
      <c r="M495" s="103"/>
      <c r="N495" s="103"/>
      <c r="O495" s="103"/>
      <c r="P495" s="103"/>
      <c r="Q495" s="103"/>
      <c r="R495" s="103"/>
      <c r="S495" s="103"/>
      <c r="T495" s="103"/>
      <c r="U495" s="103"/>
      <c r="V495" s="103"/>
      <c r="W495" s="103"/>
      <c r="X495" s="103"/>
      <c r="Y495" s="103"/>
      <c r="Z495" s="103"/>
    </row>
    <row r="496" spans="1:26" ht="12.75" customHeight="1" x14ac:dyDescent="0.25">
      <c r="A496" s="103"/>
      <c r="B496" s="103"/>
      <c r="C496" s="103"/>
      <c r="D496" s="103"/>
      <c r="E496" s="103"/>
      <c r="F496" s="103"/>
      <c r="G496" s="103"/>
      <c r="H496" s="103"/>
      <c r="I496" s="103"/>
      <c r="J496" s="103"/>
      <c r="K496" s="103"/>
      <c r="L496" s="103"/>
      <c r="M496" s="103"/>
      <c r="N496" s="103"/>
      <c r="O496" s="103"/>
      <c r="P496" s="103"/>
      <c r="Q496" s="103"/>
      <c r="R496" s="103"/>
      <c r="S496" s="103"/>
      <c r="T496" s="103"/>
      <c r="U496" s="103"/>
      <c r="V496" s="103"/>
      <c r="W496" s="103"/>
      <c r="X496" s="103"/>
      <c r="Y496" s="103"/>
      <c r="Z496" s="103"/>
    </row>
    <row r="497" spans="1:26" ht="12.75" customHeight="1" x14ac:dyDescent="0.25">
      <c r="A497" s="103"/>
      <c r="B497" s="103"/>
      <c r="C497" s="103"/>
      <c r="D497" s="103"/>
      <c r="E497" s="103"/>
      <c r="F497" s="103"/>
      <c r="G497" s="103"/>
      <c r="H497" s="103"/>
      <c r="I497" s="103"/>
      <c r="J497" s="103"/>
      <c r="K497" s="103"/>
      <c r="L497" s="103"/>
      <c r="M497" s="103"/>
      <c r="N497" s="103"/>
      <c r="O497" s="103"/>
      <c r="P497" s="103"/>
      <c r="Q497" s="103"/>
      <c r="R497" s="103"/>
      <c r="S497" s="103"/>
      <c r="T497" s="103"/>
      <c r="U497" s="103"/>
      <c r="V497" s="103"/>
      <c r="W497" s="103"/>
      <c r="X497" s="103"/>
      <c r="Y497" s="103"/>
      <c r="Z497" s="103"/>
    </row>
    <row r="498" spans="1:26" ht="12.75" customHeight="1" x14ac:dyDescent="0.25">
      <c r="A498" s="103"/>
      <c r="B498" s="103"/>
      <c r="C498" s="103"/>
      <c r="D498" s="103"/>
      <c r="E498" s="103"/>
      <c r="F498" s="103"/>
      <c r="G498" s="103"/>
      <c r="H498" s="103"/>
      <c r="I498" s="103"/>
      <c r="J498" s="103"/>
      <c r="K498" s="103"/>
      <c r="L498" s="103"/>
      <c r="M498" s="103"/>
      <c r="N498" s="103"/>
      <c r="O498" s="103"/>
      <c r="P498" s="103"/>
      <c r="Q498" s="103"/>
      <c r="R498" s="103"/>
      <c r="S498" s="103"/>
      <c r="T498" s="103"/>
      <c r="U498" s="103"/>
      <c r="V498" s="103"/>
      <c r="W498" s="103"/>
      <c r="X498" s="103"/>
      <c r="Y498" s="103"/>
      <c r="Z498" s="103"/>
    </row>
    <row r="499" spans="1:26" ht="12.75" customHeight="1" x14ac:dyDescent="0.25">
      <c r="A499" s="103"/>
      <c r="B499" s="103"/>
      <c r="C499" s="103"/>
      <c r="D499" s="103"/>
      <c r="E499" s="103"/>
      <c r="F499" s="103"/>
      <c r="G499" s="103"/>
      <c r="H499" s="103"/>
      <c r="I499" s="103"/>
      <c r="J499" s="103"/>
      <c r="K499" s="103"/>
      <c r="L499" s="103"/>
      <c r="M499" s="103"/>
      <c r="N499" s="103"/>
      <c r="O499" s="103"/>
      <c r="P499" s="103"/>
      <c r="Q499" s="103"/>
      <c r="R499" s="103"/>
      <c r="S499" s="103"/>
      <c r="T499" s="103"/>
      <c r="U499" s="103"/>
      <c r="V499" s="103"/>
      <c r="W499" s="103"/>
      <c r="X499" s="103"/>
      <c r="Y499" s="103"/>
      <c r="Z499" s="103"/>
    </row>
    <row r="500" spans="1:26" ht="12.75" customHeight="1" x14ac:dyDescent="0.25">
      <c r="A500" s="103"/>
      <c r="B500" s="103"/>
      <c r="C500" s="103"/>
      <c r="D500" s="103"/>
      <c r="E500" s="103"/>
      <c r="F500" s="103"/>
      <c r="G500" s="103"/>
      <c r="H500" s="103"/>
      <c r="I500" s="103"/>
      <c r="J500" s="103"/>
      <c r="K500" s="103"/>
      <c r="L500" s="103"/>
      <c r="M500" s="103"/>
      <c r="N500" s="103"/>
      <c r="O500" s="103"/>
      <c r="P500" s="103"/>
      <c r="Q500" s="103"/>
      <c r="R500" s="103"/>
      <c r="S500" s="103"/>
      <c r="T500" s="103"/>
      <c r="U500" s="103"/>
      <c r="V500" s="103"/>
      <c r="W500" s="103"/>
      <c r="X500" s="103"/>
      <c r="Y500" s="103"/>
      <c r="Z500" s="103"/>
    </row>
    <row r="501" spans="1:26" ht="12.75" customHeight="1" x14ac:dyDescent="0.25">
      <c r="A501" s="103"/>
      <c r="B501" s="103"/>
      <c r="C501" s="103"/>
      <c r="D501" s="103"/>
      <c r="E501" s="103"/>
      <c r="F501" s="103"/>
      <c r="G501" s="103"/>
      <c r="H501" s="103"/>
      <c r="I501" s="103"/>
      <c r="J501" s="103"/>
      <c r="K501" s="103"/>
      <c r="L501" s="103"/>
      <c r="M501" s="103"/>
      <c r="N501" s="103"/>
      <c r="O501" s="103"/>
      <c r="P501" s="103"/>
      <c r="Q501" s="103"/>
      <c r="R501" s="103"/>
      <c r="S501" s="103"/>
      <c r="T501" s="103"/>
      <c r="U501" s="103"/>
      <c r="V501" s="103"/>
      <c r="W501" s="103"/>
      <c r="X501" s="103"/>
      <c r="Y501" s="103"/>
      <c r="Z501" s="103"/>
    </row>
    <row r="502" spans="1:26" ht="12.75" customHeight="1" x14ac:dyDescent="0.25">
      <c r="A502" s="103"/>
      <c r="B502" s="103"/>
      <c r="C502" s="103"/>
      <c r="D502" s="103"/>
      <c r="E502" s="103"/>
      <c r="F502" s="103"/>
      <c r="G502" s="103"/>
      <c r="H502" s="103"/>
      <c r="I502" s="103"/>
      <c r="J502" s="103"/>
      <c r="K502" s="103"/>
      <c r="L502" s="103"/>
      <c r="M502" s="103"/>
      <c r="N502" s="103"/>
      <c r="O502" s="103"/>
      <c r="P502" s="103"/>
      <c r="Q502" s="103"/>
      <c r="R502" s="103"/>
      <c r="S502" s="103"/>
      <c r="T502" s="103"/>
      <c r="U502" s="103"/>
      <c r="V502" s="103"/>
      <c r="W502" s="103"/>
      <c r="X502" s="103"/>
      <c r="Y502" s="103"/>
      <c r="Z502" s="103"/>
    </row>
    <row r="503" spans="1:26" ht="12.75" customHeight="1" x14ac:dyDescent="0.25">
      <c r="A503" s="103"/>
      <c r="B503" s="103"/>
      <c r="C503" s="103"/>
      <c r="D503" s="103"/>
      <c r="E503" s="103"/>
      <c r="F503" s="103"/>
      <c r="G503" s="103"/>
      <c r="H503" s="103"/>
      <c r="I503" s="103"/>
      <c r="J503" s="103"/>
      <c r="K503" s="103"/>
      <c r="L503" s="103"/>
      <c r="M503" s="103"/>
      <c r="N503" s="103"/>
      <c r="O503" s="103"/>
      <c r="P503" s="103"/>
      <c r="Q503" s="103"/>
      <c r="R503" s="103"/>
      <c r="S503" s="103"/>
      <c r="T503" s="103"/>
      <c r="U503" s="103"/>
      <c r="V503" s="103"/>
      <c r="W503" s="103"/>
      <c r="X503" s="103"/>
      <c r="Y503" s="103"/>
      <c r="Z503" s="103"/>
    </row>
    <row r="504" spans="1:26" ht="12.75" customHeight="1" x14ac:dyDescent="0.25">
      <c r="A504" s="103"/>
      <c r="B504" s="103"/>
      <c r="C504" s="103"/>
      <c r="D504" s="103"/>
      <c r="E504" s="103"/>
      <c r="F504" s="103"/>
      <c r="G504" s="103"/>
      <c r="H504" s="103"/>
      <c r="I504" s="103"/>
      <c r="J504" s="103"/>
      <c r="K504" s="103"/>
      <c r="L504" s="103"/>
      <c r="M504" s="103"/>
      <c r="N504" s="103"/>
      <c r="O504" s="103"/>
      <c r="P504" s="103"/>
      <c r="Q504" s="103"/>
      <c r="R504" s="103"/>
      <c r="S504" s="103"/>
      <c r="T504" s="103"/>
      <c r="U504" s="103"/>
      <c r="V504" s="103"/>
      <c r="W504" s="103"/>
      <c r="X504" s="103"/>
      <c r="Y504" s="103"/>
      <c r="Z504" s="103"/>
    </row>
    <row r="505" spans="1:26" ht="12.75" customHeight="1" x14ac:dyDescent="0.25">
      <c r="A505" s="103"/>
      <c r="B505" s="103"/>
      <c r="C505" s="103"/>
      <c r="D505" s="103"/>
      <c r="E505" s="103"/>
      <c r="F505" s="103"/>
      <c r="G505" s="103"/>
      <c r="H505" s="103"/>
      <c r="I505" s="103"/>
      <c r="J505" s="103"/>
      <c r="K505" s="103"/>
      <c r="L505" s="103"/>
      <c r="M505" s="103"/>
      <c r="N505" s="103"/>
      <c r="O505" s="103"/>
      <c r="P505" s="103"/>
      <c r="Q505" s="103"/>
      <c r="R505" s="103"/>
      <c r="S505" s="103"/>
      <c r="T505" s="103"/>
      <c r="U505" s="103"/>
      <c r="V505" s="103"/>
      <c r="W505" s="103"/>
      <c r="X505" s="103"/>
      <c r="Y505" s="103"/>
      <c r="Z505" s="103"/>
    </row>
    <row r="506" spans="1:26" ht="12.75" customHeight="1" x14ac:dyDescent="0.25">
      <c r="A506" s="103"/>
      <c r="B506" s="103"/>
      <c r="C506" s="103"/>
      <c r="D506" s="103"/>
      <c r="E506" s="103"/>
      <c r="F506" s="103"/>
      <c r="G506" s="103"/>
      <c r="H506" s="103"/>
      <c r="I506" s="103"/>
      <c r="J506" s="103"/>
      <c r="K506" s="103"/>
      <c r="L506" s="103"/>
      <c r="M506" s="103"/>
      <c r="N506" s="103"/>
      <c r="O506" s="103"/>
      <c r="P506" s="103"/>
      <c r="Q506" s="103"/>
      <c r="R506" s="103"/>
      <c r="S506" s="103"/>
      <c r="T506" s="103"/>
      <c r="U506" s="103"/>
      <c r="V506" s="103"/>
      <c r="W506" s="103"/>
      <c r="X506" s="103"/>
      <c r="Y506" s="103"/>
      <c r="Z506" s="103"/>
    </row>
    <row r="507" spans="1:26" ht="12.75" customHeight="1" x14ac:dyDescent="0.25">
      <c r="A507" s="103"/>
      <c r="B507" s="103"/>
      <c r="C507" s="103"/>
      <c r="D507" s="103"/>
      <c r="E507" s="103"/>
      <c r="F507" s="103"/>
      <c r="G507" s="103"/>
      <c r="H507" s="103"/>
      <c r="I507" s="103"/>
      <c r="J507" s="103"/>
      <c r="K507" s="103"/>
      <c r="L507" s="103"/>
      <c r="M507" s="103"/>
      <c r="N507" s="103"/>
      <c r="O507" s="103"/>
      <c r="P507" s="103"/>
      <c r="Q507" s="103"/>
      <c r="R507" s="103"/>
      <c r="S507" s="103"/>
      <c r="T507" s="103"/>
      <c r="U507" s="103"/>
      <c r="V507" s="103"/>
      <c r="W507" s="103"/>
      <c r="X507" s="103"/>
      <c r="Y507" s="103"/>
      <c r="Z507" s="103"/>
    </row>
    <row r="508" spans="1:26" ht="12.75" customHeight="1" x14ac:dyDescent="0.25">
      <c r="A508" s="103"/>
      <c r="B508" s="103"/>
      <c r="C508" s="103"/>
      <c r="D508" s="103"/>
      <c r="E508" s="103"/>
      <c r="F508" s="103"/>
      <c r="G508" s="103"/>
      <c r="H508" s="103"/>
      <c r="I508" s="103"/>
      <c r="J508" s="103"/>
      <c r="K508" s="103"/>
      <c r="L508" s="103"/>
      <c r="M508" s="103"/>
      <c r="N508" s="103"/>
      <c r="O508" s="103"/>
      <c r="P508" s="103"/>
      <c r="Q508" s="103"/>
      <c r="R508" s="103"/>
      <c r="S508" s="103"/>
      <c r="T508" s="103"/>
      <c r="U508" s="103"/>
      <c r="V508" s="103"/>
      <c r="W508" s="103"/>
      <c r="X508" s="103"/>
      <c r="Y508" s="103"/>
      <c r="Z508" s="103"/>
    </row>
    <row r="509" spans="1:26" ht="12.75" customHeight="1" x14ac:dyDescent="0.25">
      <c r="A509" s="103"/>
      <c r="B509" s="103"/>
      <c r="C509" s="103"/>
      <c r="D509" s="103"/>
      <c r="E509" s="103"/>
      <c r="F509" s="103"/>
      <c r="G509" s="103"/>
      <c r="H509" s="103"/>
      <c r="I509" s="103"/>
      <c r="J509" s="103"/>
      <c r="K509" s="103"/>
      <c r="L509" s="103"/>
      <c r="M509" s="103"/>
      <c r="N509" s="103"/>
      <c r="O509" s="103"/>
      <c r="P509" s="103"/>
      <c r="Q509" s="103"/>
      <c r="R509" s="103"/>
      <c r="S509" s="103"/>
      <c r="T509" s="103"/>
      <c r="U509" s="103"/>
      <c r="V509" s="103"/>
      <c r="W509" s="103"/>
      <c r="X509" s="103"/>
      <c r="Y509" s="103"/>
      <c r="Z509" s="103"/>
    </row>
    <row r="510" spans="1:26" ht="12.75" customHeight="1" x14ac:dyDescent="0.25">
      <c r="A510" s="103"/>
      <c r="B510" s="103"/>
      <c r="C510" s="103"/>
      <c r="D510" s="103"/>
      <c r="E510" s="103"/>
      <c r="F510" s="103"/>
      <c r="G510" s="103"/>
      <c r="H510" s="103"/>
      <c r="I510" s="103"/>
      <c r="J510" s="103"/>
      <c r="K510" s="103"/>
      <c r="L510" s="103"/>
      <c r="M510" s="103"/>
      <c r="N510" s="103"/>
      <c r="O510" s="103"/>
      <c r="P510" s="103"/>
      <c r="Q510" s="103"/>
      <c r="R510" s="103"/>
      <c r="S510" s="103"/>
      <c r="T510" s="103"/>
      <c r="U510" s="103"/>
      <c r="V510" s="103"/>
      <c r="W510" s="103"/>
      <c r="X510" s="103"/>
      <c r="Y510" s="103"/>
      <c r="Z510" s="103"/>
    </row>
    <row r="511" spans="1:26" ht="12.75" customHeight="1" x14ac:dyDescent="0.25">
      <c r="A511" s="103"/>
      <c r="B511" s="103"/>
      <c r="C511" s="103"/>
      <c r="D511" s="103"/>
      <c r="E511" s="103"/>
      <c r="F511" s="103"/>
      <c r="G511" s="103"/>
      <c r="H511" s="103"/>
      <c r="I511" s="103"/>
      <c r="J511" s="103"/>
      <c r="K511" s="103"/>
      <c r="L511" s="103"/>
      <c r="M511" s="103"/>
      <c r="N511" s="103"/>
      <c r="O511" s="103"/>
      <c r="P511" s="103"/>
      <c r="Q511" s="103"/>
      <c r="R511" s="103"/>
      <c r="S511" s="103"/>
      <c r="T511" s="103"/>
      <c r="U511" s="103"/>
      <c r="V511" s="103"/>
      <c r="W511" s="103"/>
      <c r="X511" s="103"/>
      <c r="Y511" s="103"/>
      <c r="Z511" s="103"/>
    </row>
    <row r="512" spans="1:26" ht="12.75" customHeight="1" x14ac:dyDescent="0.25">
      <c r="A512" s="103"/>
      <c r="B512" s="103"/>
      <c r="C512" s="103"/>
      <c r="D512" s="103"/>
      <c r="E512" s="103"/>
      <c r="F512" s="103"/>
      <c r="G512" s="103"/>
      <c r="H512" s="103"/>
      <c r="I512" s="103"/>
      <c r="J512" s="103"/>
      <c r="K512" s="103"/>
      <c r="L512" s="103"/>
      <c r="M512" s="103"/>
      <c r="N512" s="103"/>
      <c r="O512" s="103"/>
      <c r="P512" s="103"/>
      <c r="Q512" s="103"/>
      <c r="R512" s="103"/>
      <c r="S512" s="103"/>
      <c r="T512" s="103"/>
      <c r="U512" s="103"/>
      <c r="V512" s="103"/>
      <c r="W512" s="103"/>
      <c r="X512" s="103"/>
      <c r="Y512" s="103"/>
      <c r="Z512" s="103"/>
    </row>
    <row r="513" spans="1:26" ht="12.75" customHeight="1" x14ac:dyDescent="0.25">
      <c r="A513" s="103"/>
      <c r="B513" s="103"/>
      <c r="C513" s="103"/>
      <c r="D513" s="103"/>
      <c r="E513" s="103"/>
      <c r="F513" s="103"/>
      <c r="G513" s="103"/>
      <c r="H513" s="103"/>
      <c r="I513" s="103"/>
      <c r="J513" s="103"/>
      <c r="K513" s="103"/>
      <c r="L513" s="103"/>
      <c r="M513" s="103"/>
      <c r="N513" s="103"/>
      <c r="O513" s="103"/>
      <c r="P513" s="103"/>
      <c r="Q513" s="103"/>
      <c r="R513" s="103"/>
      <c r="S513" s="103"/>
      <c r="T513" s="103"/>
      <c r="U513" s="103"/>
      <c r="V513" s="103"/>
      <c r="W513" s="103"/>
      <c r="X513" s="103"/>
      <c r="Y513" s="103"/>
      <c r="Z513" s="103"/>
    </row>
    <row r="514" spans="1:26" ht="12.75" customHeight="1" x14ac:dyDescent="0.25">
      <c r="A514" s="103"/>
      <c r="B514" s="103"/>
      <c r="C514" s="103"/>
      <c r="D514" s="103"/>
      <c r="E514" s="103"/>
      <c r="F514" s="103"/>
      <c r="G514" s="103"/>
      <c r="H514" s="103"/>
      <c r="I514" s="103"/>
      <c r="J514" s="103"/>
      <c r="K514" s="103"/>
      <c r="L514" s="103"/>
      <c r="M514" s="103"/>
      <c r="N514" s="103"/>
      <c r="O514" s="103"/>
      <c r="P514" s="103"/>
      <c r="Q514" s="103"/>
      <c r="R514" s="103"/>
      <c r="S514" s="103"/>
      <c r="T514" s="103"/>
      <c r="U514" s="103"/>
      <c r="V514" s="103"/>
      <c r="W514" s="103"/>
      <c r="X514" s="103"/>
      <c r="Y514" s="103"/>
      <c r="Z514" s="103"/>
    </row>
    <row r="515" spans="1:26" ht="12.75" customHeight="1" x14ac:dyDescent="0.25">
      <c r="A515" s="103"/>
      <c r="B515" s="103"/>
      <c r="C515" s="103"/>
      <c r="D515" s="103"/>
      <c r="E515" s="103"/>
      <c r="F515" s="103"/>
      <c r="G515" s="103"/>
      <c r="H515" s="103"/>
      <c r="I515" s="103"/>
      <c r="J515" s="103"/>
      <c r="K515" s="103"/>
      <c r="L515" s="103"/>
      <c r="M515" s="103"/>
      <c r="N515" s="103"/>
      <c r="O515" s="103"/>
      <c r="P515" s="103"/>
      <c r="Q515" s="103"/>
      <c r="R515" s="103"/>
      <c r="S515" s="103"/>
      <c r="T515" s="103"/>
      <c r="U515" s="103"/>
      <c r="V515" s="103"/>
      <c r="W515" s="103"/>
      <c r="X515" s="103"/>
      <c r="Y515" s="103"/>
      <c r="Z515" s="103"/>
    </row>
    <row r="516" spans="1:26" ht="12.75" customHeight="1" x14ac:dyDescent="0.25">
      <c r="A516" s="103"/>
      <c r="B516" s="103"/>
      <c r="C516" s="103"/>
      <c r="D516" s="103"/>
      <c r="E516" s="103"/>
      <c r="F516" s="103"/>
      <c r="G516" s="103"/>
      <c r="H516" s="103"/>
      <c r="I516" s="103"/>
      <c r="J516" s="103"/>
      <c r="K516" s="103"/>
      <c r="L516" s="103"/>
      <c r="M516" s="103"/>
      <c r="N516" s="103"/>
      <c r="O516" s="103"/>
      <c r="P516" s="103"/>
      <c r="Q516" s="103"/>
      <c r="R516" s="103"/>
      <c r="S516" s="103"/>
      <c r="T516" s="103"/>
      <c r="U516" s="103"/>
      <c r="V516" s="103"/>
      <c r="W516" s="103"/>
      <c r="X516" s="103"/>
      <c r="Y516" s="103"/>
      <c r="Z516" s="103"/>
    </row>
    <row r="517" spans="1:26" ht="12.75" customHeight="1" x14ac:dyDescent="0.25">
      <c r="A517" s="103"/>
      <c r="B517" s="103"/>
      <c r="C517" s="103"/>
      <c r="D517" s="103"/>
      <c r="E517" s="103"/>
      <c r="F517" s="103"/>
      <c r="G517" s="103"/>
      <c r="H517" s="103"/>
      <c r="I517" s="103"/>
      <c r="J517" s="103"/>
      <c r="K517" s="103"/>
      <c r="L517" s="103"/>
      <c r="M517" s="103"/>
      <c r="N517" s="103"/>
      <c r="O517" s="103"/>
      <c r="P517" s="103"/>
      <c r="Q517" s="103"/>
      <c r="R517" s="103"/>
      <c r="S517" s="103"/>
      <c r="T517" s="103"/>
      <c r="U517" s="103"/>
      <c r="V517" s="103"/>
      <c r="W517" s="103"/>
      <c r="X517" s="103"/>
      <c r="Y517" s="103"/>
      <c r="Z517" s="103"/>
    </row>
    <row r="518" spans="1:26" ht="12.75" customHeight="1" x14ac:dyDescent="0.25">
      <c r="A518" s="103"/>
      <c r="B518" s="103"/>
      <c r="C518" s="103"/>
      <c r="D518" s="103"/>
      <c r="E518" s="103"/>
      <c r="F518" s="103"/>
      <c r="G518" s="103"/>
      <c r="H518" s="103"/>
      <c r="I518" s="103"/>
      <c r="J518" s="103"/>
      <c r="K518" s="103"/>
      <c r="L518" s="103"/>
      <c r="M518" s="103"/>
      <c r="N518" s="103"/>
      <c r="O518" s="103"/>
      <c r="P518" s="103"/>
      <c r="Q518" s="103"/>
      <c r="R518" s="103"/>
      <c r="S518" s="103"/>
      <c r="T518" s="103"/>
      <c r="U518" s="103"/>
      <c r="V518" s="103"/>
      <c r="W518" s="103"/>
      <c r="X518" s="103"/>
      <c r="Y518" s="103"/>
      <c r="Z518" s="103"/>
    </row>
    <row r="519" spans="1:26" ht="12.75" customHeight="1" x14ac:dyDescent="0.25">
      <c r="A519" s="103"/>
      <c r="B519" s="103"/>
      <c r="C519" s="103"/>
      <c r="D519" s="103"/>
      <c r="E519" s="103"/>
      <c r="F519" s="103"/>
      <c r="G519" s="103"/>
      <c r="H519" s="103"/>
      <c r="I519" s="103"/>
      <c r="J519" s="103"/>
      <c r="K519" s="103"/>
      <c r="L519" s="103"/>
      <c r="M519" s="103"/>
      <c r="N519" s="103"/>
      <c r="O519" s="103"/>
      <c r="P519" s="103"/>
      <c r="Q519" s="103"/>
      <c r="R519" s="103"/>
      <c r="S519" s="103"/>
      <c r="T519" s="103"/>
      <c r="U519" s="103"/>
      <c r="V519" s="103"/>
      <c r="W519" s="103"/>
      <c r="X519" s="103"/>
      <c r="Y519" s="103"/>
      <c r="Z519" s="103"/>
    </row>
    <row r="520" spans="1:26" ht="12.75" customHeight="1" x14ac:dyDescent="0.25">
      <c r="A520" s="103"/>
      <c r="B520" s="103"/>
      <c r="C520" s="103"/>
      <c r="D520" s="103"/>
      <c r="E520" s="103"/>
      <c r="F520" s="103"/>
      <c r="G520" s="103"/>
      <c r="H520" s="103"/>
      <c r="I520" s="103"/>
      <c r="J520" s="103"/>
      <c r="K520" s="103"/>
      <c r="L520" s="103"/>
      <c r="M520" s="103"/>
      <c r="N520" s="103"/>
      <c r="O520" s="103"/>
      <c r="P520" s="103"/>
      <c r="Q520" s="103"/>
      <c r="R520" s="103"/>
      <c r="S520" s="103"/>
      <c r="T520" s="103"/>
      <c r="U520" s="103"/>
      <c r="V520" s="103"/>
      <c r="W520" s="103"/>
      <c r="X520" s="103"/>
      <c r="Y520" s="103"/>
      <c r="Z520" s="103"/>
    </row>
    <row r="521" spans="1:26" ht="12.75" customHeight="1" x14ac:dyDescent="0.25">
      <c r="A521" s="103"/>
      <c r="B521" s="103"/>
      <c r="C521" s="103"/>
      <c r="D521" s="103"/>
      <c r="E521" s="103"/>
      <c r="F521" s="103"/>
      <c r="G521" s="103"/>
      <c r="H521" s="103"/>
      <c r="I521" s="103"/>
      <c r="J521" s="103"/>
      <c r="K521" s="103"/>
      <c r="L521" s="103"/>
      <c r="M521" s="103"/>
      <c r="N521" s="103"/>
      <c r="O521" s="103"/>
      <c r="P521" s="103"/>
      <c r="Q521" s="103"/>
      <c r="R521" s="103"/>
      <c r="S521" s="103"/>
      <c r="T521" s="103"/>
      <c r="U521" s="103"/>
      <c r="V521" s="103"/>
      <c r="W521" s="103"/>
      <c r="X521" s="103"/>
      <c r="Y521" s="103"/>
      <c r="Z521" s="103"/>
    </row>
    <row r="522" spans="1:26" ht="12.75" customHeight="1" x14ac:dyDescent="0.25">
      <c r="A522" s="103"/>
      <c r="B522" s="103"/>
      <c r="C522" s="103"/>
      <c r="D522" s="103"/>
      <c r="E522" s="103"/>
      <c r="F522" s="103"/>
      <c r="G522" s="103"/>
      <c r="H522" s="103"/>
      <c r="I522" s="103"/>
      <c r="J522" s="103"/>
      <c r="K522" s="103"/>
      <c r="L522" s="103"/>
      <c r="M522" s="103"/>
      <c r="N522" s="103"/>
      <c r="O522" s="103"/>
      <c r="P522" s="103"/>
      <c r="Q522" s="103"/>
      <c r="R522" s="103"/>
      <c r="S522" s="103"/>
      <c r="T522" s="103"/>
      <c r="U522" s="103"/>
      <c r="V522" s="103"/>
      <c r="W522" s="103"/>
      <c r="X522" s="103"/>
      <c r="Y522" s="103"/>
      <c r="Z522" s="103"/>
    </row>
    <row r="523" spans="1:26" ht="12.75" customHeight="1" x14ac:dyDescent="0.25">
      <c r="A523" s="103"/>
      <c r="B523" s="103"/>
      <c r="C523" s="103"/>
      <c r="D523" s="103"/>
      <c r="E523" s="103"/>
      <c r="F523" s="103"/>
      <c r="G523" s="103"/>
      <c r="H523" s="103"/>
      <c r="I523" s="103"/>
      <c r="J523" s="103"/>
      <c r="K523" s="103"/>
      <c r="L523" s="103"/>
      <c r="M523" s="103"/>
      <c r="N523" s="103"/>
      <c r="O523" s="103"/>
      <c r="P523" s="103"/>
      <c r="Q523" s="103"/>
      <c r="R523" s="103"/>
      <c r="S523" s="103"/>
      <c r="T523" s="103"/>
      <c r="U523" s="103"/>
      <c r="V523" s="103"/>
      <c r="W523" s="103"/>
      <c r="X523" s="103"/>
      <c r="Y523" s="103"/>
      <c r="Z523" s="103"/>
    </row>
    <row r="524" spans="1:26" ht="12.75" customHeight="1" x14ac:dyDescent="0.25">
      <c r="A524" s="103"/>
      <c r="B524" s="103"/>
      <c r="C524" s="103"/>
      <c r="D524" s="103"/>
      <c r="E524" s="103"/>
      <c r="F524" s="103"/>
      <c r="G524" s="103"/>
      <c r="H524" s="103"/>
      <c r="I524" s="103"/>
      <c r="J524" s="103"/>
      <c r="K524" s="103"/>
      <c r="L524" s="103"/>
      <c r="M524" s="103"/>
      <c r="N524" s="103"/>
      <c r="O524" s="103"/>
      <c r="P524" s="103"/>
      <c r="Q524" s="103"/>
      <c r="R524" s="103"/>
      <c r="S524" s="103"/>
      <c r="T524" s="103"/>
      <c r="U524" s="103"/>
      <c r="V524" s="103"/>
      <c r="W524" s="103"/>
      <c r="X524" s="103"/>
      <c r="Y524" s="103"/>
      <c r="Z524" s="103"/>
    </row>
    <row r="525" spans="1:26" ht="12.75" customHeight="1" x14ac:dyDescent="0.25">
      <c r="A525" s="103"/>
      <c r="B525" s="103"/>
      <c r="C525" s="103"/>
      <c r="D525" s="103"/>
      <c r="E525" s="103"/>
      <c r="F525" s="103"/>
      <c r="G525" s="103"/>
      <c r="H525" s="103"/>
      <c r="I525" s="103"/>
      <c r="J525" s="103"/>
      <c r="K525" s="103"/>
      <c r="L525" s="103"/>
      <c r="M525" s="103"/>
      <c r="N525" s="103"/>
      <c r="O525" s="103"/>
      <c r="P525" s="103"/>
      <c r="Q525" s="103"/>
      <c r="R525" s="103"/>
      <c r="S525" s="103"/>
      <c r="T525" s="103"/>
      <c r="U525" s="103"/>
      <c r="V525" s="103"/>
      <c r="W525" s="103"/>
      <c r="X525" s="103"/>
      <c r="Y525" s="103"/>
      <c r="Z525" s="103"/>
    </row>
    <row r="526" spans="1:26" ht="12.75" customHeight="1" x14ac:dyDescent="0.25">
      <c r="A526" s="103"/>
      <c r="B526" s="103"/>
      <c r="C526" s="103"/>
      <c r="D526" s="103"/>
      <c r="E526" s="103"/>
      <c r="F526" s="103"/>
      <c r="G526" s="103"/>
      <c r="H526" s="103"/>
      <c r="I526" s="103"/>
      <c r="J526" s="103"/>
      <c r="K526" s="103"/>
      <c r="L526" s="103"/>
      <c r="M526" s="103"/>
      <c r="N526" s="103"/>
      <c r="O526" s="103"/>
      <c r="P526" s="103"/>
      <c r="Q526" s="103"/>
      <c r="R526" s="103"/>
      <c r="S526" s="103"/>
      <c r="T526" s="103"/>
      <c r="U526" s="103"/>
      <c r="V526" s="103"/>
      <c r="W526" s="103"/>
      <c r="X526" s="103"/>
      <c r="Y526" s="103"/>
      <c r="Z526" s="103"/>
    </row>
    <row r="527" spans="1:26" ht="12.75" customHeight="1" x14ac:dyDescent="0.25">
      <c r="A527" s="103"/>
      <c r="B527" s="103"/>
      <c r="C527" s="103"/>
      <c r="D527" s="103"/>
      <c r="E527" s="103"/>
      <c r="F527" s="103"/>
      <c r="G527" s="103"/>
      <c r="H527" s="103"/>
      <c r="I527" s="103"/>
      <c r="J527" s="103"/>
      <c r="K527" s="103"/>
      <c r="L527" s="103"/>
      <c r="M527" s="103"/>
      <c r="N527" s="103"/>
      <c r="O527" s="103"/>
      <c r="P527" s="103"/>
      <c r="Q527" s="103"/>
      <c r="R527" s="103"/>
      <c r="S527" s="103"/>
      <c r="T527" s="103"/>
      <c r="U527" s="103"/>
      <c r="V527" s="103"/>
      <c r="W527" s="103"/>
      <c r="X527" s="103"/>
      <c r="Y527" s="103"/>
      <c r="Z527" s="103"/>
    </row>
    <row r="528" spans="1:26" ht="12.75" customHeight="1" x14ac:dyDescent="0.25">
      <c r="A528" s="103"/>
      <c r="B528" s="103"/>
      <c r="C528" s="103"/>
      <c r="D528" s="103"/>
      <c r="E528" s="103"/>
      <c r="F528" s="103"/>
      <c r="G528" s="103"/>
      <c r="H528" s="103"/>
      <c r="I528" s="103"/>
      <c r="J528" s="103"/>
      <c r="K528" s="103"/>
      <c r="L528" s="103"/>
      <c r="M528" s="103"/>
      <c r="N528" s="103"/>
      <c r="O528" s="103"/>
      <c r="P528" s="103"/>
      <c r="Q528" s="103"/>
      <c r="R528" s="103"/>
      <c r="S528" s="103"/>
      <c r="T528" s="103"/>
      <c r="U528" s="103"/>
      <c r="V528" s="103"/>
      <c r="W528" s="103"/>
      <c r="X528" s="103"/>
      <c r="Y528" s="103"/>
      <c r="Z528" s="103"/>
    </row>
    <row r="529" spans="1:26" ht="12.75" customHeight="1" x14ac:dyDescent="0.25">
      <c r="A529" s="103"/>
      <c r="B529" s="103"/>
      <c r="C529" s="103"/>
      <c r="D529" s="103"/>
      <c r="E529" s="103"/>
      <c r="F529" s="103"/>
      <c r="G529" s="103"/>
      <c r="H529" s="103"/>
      <c r="I529" s="103"/>
      <c r="J529" s="103"/>
      <c r="K529" s="103"/>
      <c r="L529" s="103"/>
      <c r="M529" s="103"/>
      <c r="N529" s="103"/>
      <c r="O529" s="103"/>
      <c r="P529" s="103"/>
      <c r="Q529" s="103"/>
      <c r="R529" s="103"/>
      <c r="S529" s="103"/>
      <c r="T529" s="103"/>
      <c r="U529" s="103"/>
      <c r="V529" s="103"/>
      <c r="W529" s="103"/>
      <c r="X529" s="103"/>
      <c r="Y529" s="103"/>
      <c r="Z529" s="103"/>
    </row>
    <row r="530" spans="1:26" ht="12.75" customHeight="1" x14ac:dyDescent="0.25">
      <c r="A530" s="103"/>
      <c r="B530" s="103"/>
      <c r="C530" s="103"/>
      <c r="D530" s="103"/>
      <c r="E530" s="103"/>
      <c r="F530" s="103"/>
      <c r="G530" s="103"/>
      <c r="H530" s="103"/>
      <c r="I530" s="103"/>
      <c r="J530" s="103"/>
      <c r="K530" s="103"/>
      <c r="L530" s="103"/>
      <c r="M530" s="103"/>
      <c r="N530" s="103"/>
      <c r="O530" s="103"/>
      <c r="P530" s="103"/>
      <c r="Q530" s="103"/>
      <c r="R530" s="103"/>
      <c r="S530" s="103"/>
      <c r="T530" s="103"/>
      <c r="U530" s="103"/>
      <c r="V530" s="103"/>
      <c r="W530" s="103"/>
      <c r="X530" s="103"/>
      <c r="Y530" s="103"/>
      <c r="Z530" s="103"/>
    </row>
    <row r="531" spans="1:26" ht="12.75" customHeight="1" x14ac:dyDescent="0.25">
      <c r="A531" s="103"/>
      <c r="B531" s="103"/>
      <c r="C531" s="103"/>
      <c r="D531" s="103"/>
      <c r="E531" s="103"/>
      <c r="F531" s="103"/>
      <c r="G531" s="103"/>
      <c r="H531" s="103"/>
      <c r="I531" s="103"/>
      <c r="J531" s="103"/>
      <c r="K531" s="103"/>
      <c r="L531" s="103"/>
      <c r="M531" s="103"/>
      <c r="N531" s="103"/>
      <c r="O531" s="103"/>
      <c r="P531" s="103"/>
      <c r="Q531" s="103"/>
      <c r="R531" s="103"/>
      <c r="S531" s="103"/>
      <c r="T531" s="103"/>
      <c r="U531" s="103"/>
      <c r="V531" s="103"/>
      <c r="W531" s="103"/>
      <c r="X531" s="103"/>
      <c r="Y531" s="103"/>
      <c r="Z531" s="103"/>
    </row>
    <row r="532" spans="1:26" ht="12.75" customHeight="1" x14ac:dyDescent="0.25">
      <c r="A532" s="103"/>
      <c r="B532" s="103"/>
      <c r="C532" s="103"/>
      <c r="D532" s="103"/>
      <c r="E532" s="103"/>
      <c r="F532" s="103"/>
      <c r="G532" s="103"/>
      <c r="H532" s="103"/>
      <c r="I532" s="103"/>
      <c r="J532" s="103"/>
      <c r="K532" s="103"/>
      <c r="L532" s="103"/>
      <c r="M532" s="103"/>
      <c r="N532" s="103"/>
      <c r="O532" s="103"/>
      <c r="P532" s="103"/>
      <c r="Q532" s="103"/>
      <c r="R532" s="103"/>
      <c r="S532" s="103"/>
      <c r="T532" s="103"/>
      <c r="U532" s="103"/>
      <c r="V532" s="103"/>
      <c r="W532" s="103"/>
      <c r="X532" s="103"/>
      <c r="Y532" s="103"/>
      <c r="Z532" s="103"/>
    </row>
    <row r="533" spans="1:26" ht="12.75" customHeight="1" x14ac:dyDescent="0.25">
      <c r="A533" s="103"/>
      <c r="B533" s="103"/>
      <c r="C533" s="103"/>
      <c r="D533" s="103"/>
      <c r="E533" s="103"/>
      <c r="F533" s="103"/>
      <c r="G533" s="103"/>
      <c r="H533" s="103"/>
      <c r="I533" s="103"/>
      <c r="J533" s="103"/>
      <c r="K533" s="103"/>
      <c r="L533" s="103"/>
      <c r="M533" s="103"/>
      <c r="N533" s="103"/>
      <c r="O533" s="103"/>
      <c r="P533" s="103"/>
      <c r="Q533" s="103"/>
      <c r="R533" s="103"/>
      <c r="S533" s="103"/>
      <c r="T533" s="103"/>
      <c r="U533" s="103"/>
      <c r="V533" s="103"/>
      <c r="W533" s="103"/>
      <c r="X533" s="103"/>
      <c r="Y533" s="103"/>
      <c r="Z533" s="103"/>
    </row>
    <row r="534" spans="1:26" ht="12.75" customHeight="1" x14ac:dyDescent="0.25">
      <c r="A534" s="103"/>
      <c r="B534" s="103"/>
      <c r="C534" s="103"/>
      <c r="D534" s="103"/>
      <c r="E534" s="103"/>
      <c r="F534" s="103"/>
      <c r="G534" s="103"/>
      <c r="H534" s="103"/>
      <c r="I534" s="103"/>
      <c r="J534" s="103"/>
      <c r="K534" s="103"/>
      <c r="L534" s="103"/>
      <c r="M534" s="103"/>
      <c r="N534" s="103"/>
      <c r="O534" s="103"/>
      <c r="P534" s="103"/>
      <c r="Q534" s="103"/>
      <c r="R534" s="103"/>
      <c r="S534" s="103"/>
      <c r="T534" s="103"/>
      <c r="U534" s="103"/>
      <c r="V534" s="103"/>
      <c r="W534" s="103"/>
      <c r="X534" s="103"/>
      <c r="Y534" s="103"/>
      <c r="Z534" s="103"/>
    </row>
    <row r="535" spans="1:26" ht="12.75" customHeight="1" x14ac:dyDescent="0.25">
      <c r="A535" s="103"/>
      <c r="B535" s="103"/>
      <c r="C535" s="103"/>
      <c r="D535" s="103"/>
      <c r="E535" s="103"/>
      <c r="F535" s="103"/>
      <c r="G535" s="103"/>
      <c r="H535" s="103"/>
      <c r="I535" s="103"/>
      <c r="J535" s="103"/>
      <c r="K535" s="103"/>
      <c r="L535" s="103"/>
      <c r="M535" s="103"/>
      <c r="N535" s="103"/>
      <c r="O535" s="103"/>
      <c r="P535" s="103"/>
      <c r="Q535" s="103"/>
      <c r="R535" s="103"/>
      <c r="S535" s="103"/>
      <c r="T535" s="103"/>
      <c r="U535" s="103"/>
      <c r="V535" s="103"/>
      <c r="W535" s="103"/>
      <c r="X535" s="103"/>
      <c r="Y535" s="103"/>
      <c r="Z535" s="103"/>
    </row>
    <row r="536" spans="1:26" ht="12.75" customHeight="1" x14ac:dyDescent="0.25">
      <c r="A536" s="103"/>
      <c r="B536" s="103"/>
      <c r="C536" s="103"/>
      <c r="D536" s="103"/>
      <c r="E536" s="103"/>
      <c r="F536" s="103"/>
      <c r="G536" s="103"/>
      <c r="H536" s="103"/>
      <c r="I536" s="103"/>
      <c r="J536" s="103"/>
      <c r="K536" s="103"/>
      <c r="L536" s="103"/>
      <c r="M536" s="103"/>
      <c r="N536" s="103"/>
      <c r="O536" s="103"/>
      <c r="P536" s="103"/>
      <c r="Q536" s="103"/>
      <c r="R536" s="103"/>
      <c r="S536" s="103"/>
      <c r="T536" s="103"/>
      <c r="U536" s="103"/>
      <c r="V536" s="103"/>
      <c r="W536" s="103"/>
      <c r="X536" s="103"/>
      <c r="Y536" s="103"/>
      <c r="Z536" s="103"/>
    </row>
    <row r="537" spans="1:26" ht="12.75" customHeight="1" x14ac:dyDescent="0.25">
      <c r="A537" s="103"/>
      <c r="B537" s="103"/>
      <c r="C537" s="103"/>
      <c r="D537" s="103"/>
      <c r="E537" s="103"/>
      <c r="F537" s="103"/>
      <c r="G537" s="103"/>
      <c r="H537" s="103"/>
      <c r="I537" s="103"/>
      <c r="J537" s="103"/>
      <c r="K537" s="103"/>
      <c r="L537" s="103"/>
      <c r="M537" s="103"/>
      <c r="N537" s="103"/>
      <c r="O537" s="103"/>
      <c r="P537" s="103"/>
      <c r="Q537" s="103"/>
      <c r="R537" s="103"/>
      <c r="S537" s="103"/>
      <c r="T537" s="103"/>
      <c r="U537" s="103"/>
      <c r="V537" s="103"/>
      <c r="W537" s="103"/>
      <c r="X537" s="103"/>
      <c r="Y537" s="103"/>
      <c r="Z537" s="103"/>
    </row>
    <row r="538" spans="1:26" ht="12.75" customHeight="1" x14ac:dyDescent="0.25">
      <c r="A538" s="103"/>
      <c r="B538" s="103"/>
      <c r="C538" s="103"/>
      <c r="D538" s="103"/>
      <c r="E538" s="103"/>
      <c r="F538" s="103"/>
      <c r="G538" s="103"/>
      <c r="H538" s="103"/>
      <c r="I538" s="103"/>
      <c r="J538" s="103"/>
      <c r="K538" s="103"/>
      <c r="L538" s="103"/>
      <c r="M538" s="103"/>
      <c r="N538" s="103"/>
      <c r="O538" s="103"/>
      <c r="P538" s="103"/>
      <c r="Q538" s="103"/>
      <c r="R538" s="103"/>
      <c r="S538" s="103"/>
      <c r="T538" s="103"/>
      <c r="U538" s="103"/>
      <c r="V538" s="103"/>
      <c r="W538" s="103"/>
      <c r="X538" s="103"/>
      <c r="Y538" s="103"/>
      <c r="Z538" s="103"/>
    </row>
    <row r="539" spans="1:26" ht="12.75" customHeight="1" x14ac:dyDescent="0.25">
      <c r="A539" s="103"/>
      <c r="B539" s="103"/>
      <c r="C539" s="103"/>
      <c r="D539" s="103"/>
      <c r="E539" s="103"/>
      <c r="F539" s="103"/>
      <c r="G539" s="103"/>
      <c r="H539" s="103"/>
      <c r="I539" s="103"/>
      <c r="J539" s="103"/>
      <c r="K539" s="103"/>
      <c r="L539" s="103"/>
      <c r="M539" s="103"/>
      <c r="N539" s="103"/>
      <c r="O539" s="103"/>
      <c r="P539" s="103"/>
      <c r="Q539" s="103"/>
      <c r="R539" s="103"/>
      <c r="S539" s="103"/>
      <c r="T539" s="103"/>
      <c r="U539" s="103"/>
      <c r="V539" s="103"/>
      <c r="W539" s="103"/>
      <c r="X539" s="103"/>
      <c r="Y539" s="103"/>
      <c r="Z539" s="103"/>
    </row>
    <row r="540" spans="1:26" ht="12.75" customHeight="1" x14ac:dyDescent="0.25">
      <c r="A540" s="103"/>
      <c r="B540" s="103"/>
      <c r="C540" s="103"/>
      <c r="D540" s="103"/>
      <c r="E540" s="103"/>
      <c r="F540" s="103"/>
      <c r="G540" s="103"/>
      <c r="H540" s="103"/>
      <c r="I540" s="103"/>
      <c r="J540" s="103"/>
      <c r="K540" s="103"/>
      <c r="L540" s="103"/>
      <c r="M540" s="103"/>
      <c r="N540" s="103"/>
      <c r="O540" s="103"/>
      <c r="P540" s="103"/>
      <c r="Q540" s="103"/>
      <c r="R540" s="103"/>
      <c r="S540" s="103"/>
      <c r="T540" s="103"/>
      <c r="U540" s="103"/>
      <c r="V540" s="103"/>
      <c r="W540" s="103"/>
      <c r="X540" s="103"/>
      <c r="Y540" s="103"/>
      <c r="Z540" s="103"/>
    </row>
    <row r="541" spans="1:26" ht="12.75" customHeight="1" x14ac:dyDescent="0.25">
      <c r="A541" s="103"/>
      <c r="B541" s="103"/>
      <c r="C541" s="103"/>
      <c r="D541" s="103"/>
      <c r="E541" s="103"/>
      <c r="F541" s="103"/>
      <c r="G541" s="103"/>
      <c r="H541" s="103"/>
      <c r="I541" s="103"/>
      <c r="J541" s="103"/>
      <c r="K541" s="103"/>
      <c r="L541" s="103"/>
      <c r="M541" s="103"/>
      <c r="N541" s="103"/>
      <c r="O541" s="103"/>
      <c r="P541" s="103"/>
      <c r="Q541" s="103"/>
      <c r="R541" s="103"/>
      <c r="S541" s="103"/>
      <c r="T541" s="103"/>
      <c r="U541" s="103"/>
      <c r="V541" s="103"/>
      <c r="W541" s="103"/>
      <c r="X541" s="103"/>
      <c r="Y541" s="103"/>
      <c r="Z541" s="103"/>
    </row>
    <row r="542" spans="1:26" ht="12.75" customHeight="1" x14ac:dyDescent="0.25">
      <c r="A542" s="103"/>
      <c r="B542" s="103"/>
      <c r="C542" s="103"/>
      <c r="D542" s="103"/>
      <c r="E542" s="103"/>
      <c r="F542" s="103"/>
      <c r="G542" s="103"/>
      <c r="H542" s="103"/>
      <c r="I542" s="103"/>
      <c r="J542" s="103"/>
      <c r="K542" s="103"/>
      <c r="L542" s="103"/>
      <c r="M542" s="103"/>
      <c r="N542" s="103"/>
      <c r="O542" s="103"/>
      <c r="P542" s="103"/>
      <c r="Q542" s="103"/>
      <c r="R542" s="103"/>
      <c r="S542" s="103"/>
      <c r="T542" s="103"/>
      <c r="U542" s="103"/>
      <c r="V542" s="103"/>
      <c r="W542" s="103"/>
      <c r="X542" s="103"/>
      <c r="Y542" s="103"/>
      <c r="Z542" s="103"/>
    </row>
    <row r="543" spans="1:26" ht="12.75" customHeight="1" x14ac:dyDescent="0.25">
      <c r="A543" s="103"/>
      <c r="B543" s="103"/>
      <c r="C543" s="103"/>
      <c r="D543" s="103"/>
      <c r="E543" s="103"/>
      <c r="F543" s="103"/>
      <c r="G543" s="103"/>
      <c r="H543" s="103"/>
      <c r="I543" s="103"/>
      <c r="J543" s="103"/>
      <c r="K543" s="103"/>
      <c r="L543" s="103"/>
      <c r="M543" s="103"/>
      <c r="N543" s="103"/>
      <c r="O543" s="103"/>
      <c r="P543" s="103"/>
      <c r="Q543" s="103"/>
      <c r="R543" s="103"/>
      <c r="S543" s="103"/>
      <c r="T543" s="103"/>
      <c r="U543" s="103"/>
      <c r="V543" s="103"/>
      <c r="W543" s="103"/>
      <c r="X543" s="103"/>
      <c r="Y543" s="103"/>
      <c r="Z543" s="103"/>
    </row>
    <row r="544" spans="1:26" ht="12.75" customHeight="1" x14ac:dyDescent="0.25">
      <c r="A544" s="103"/>
      <c r="B544" s="103"/>
      <c r="C544" s="103"/>
      <c r="D544" s="103"/>
      <c r="E544" s="103"/>
      <c r="F544" s="103"/>
      <c r="G544" s="103"/>
      <c r="H544" s="103"/>
      <c r="I544" s="103"/>
      <c r="J544" s="103"/>
      <c r="K544" s="103"/>
      <c r="L544" s="103"/>
      <c r="M544" s="103"/>
      <c r="N544" s="103"/>
      <c r="O544" s="103"/>
      <c r="P544" s="103"/>
      <c r="Q544" s="103"/>
      <c r="R544" s="103"/>
      <c r="S544" s="103"/>
      <c r="T544" s="103"/>
      <c r="U544" s="103"/>
      <c r="V544" s="103"/>
      <c r="W544" s="103"/>
      <c r="X544" s="103"/>
      <c r="Y544" s="103"/>
      <c r="Z544" s="103"/>
    </row>
    <row r="545" spans="1:26" ht="12.75" customHeight="1" x14ac:dyDescent="0.25">
      <c r="A545" s="103"/>
      <c r="B545" s="103"/>
      <c r="C545" s="103"/>
      <c r="D545" s="103"/>
      <c r="E545" s="103"/>
      <c r="F545" s="103"/>
      <c r="G545" s="103"/>
      <c r="H545" s="103"/>
      <c r="I545" s="103"/>
      <c r="J545" s="103"/>
      <c r="K545" s="103"/>
      <c r="L545" s="103"/>
      <c r="M545" s="103"/>
      <c r="N545" s="103"/>
      <c r="O545" s="103"/>
      <c r="P545" s="103"/>
      <c r="Q545" s="103"/>
      <c r="R545" s="103"/>
      <c r="S545" s="103"/>
      <c r="T545" s="103"/>
      <c r="U545" s="103"/>
      <c r="V545" s="103"/>
      <c r="W545" s="103"/>
      <c r="X545" s="103"/>
      <c r="Y545" s="103"/>
      <c r="Z545" s="103"/>
    </row>
    <row r="546" spans="1:26" ht="12.75" customHeight="1" x14ac:dyDescent="0.25">
      <c r="A546" s="103"/>
      <c r="B546" s="103"/>
      <c r="C546" s="103"/>
      <c r="D546" s="103"/>
      <c r="E546" s="103"/>
      <c r="F546" s="103"/>
      <c r="G546" s="103"/>
      <c r="H546" s="103"/>
      <c r="I546" s="103"/>
      <c r="J546" s="103"/>
      <c r="K546" s="103"/>
      <c r="L546" s="103"/>
      <c r="M546" s="103"/>
      <c r="N546" s="103"/>
      <c r="O546" s="103"/>
      <c r="P546" s="103"/>
      <c r="Q546" s="103"/>
      <c r="R546" s="103"/>
      <c r="S546" s="103"/>
      <c r="T546" s="103"/>
      <c r="U546" s="103"/>
      <c r="V546" s="103"/>
      <c r="W546" s="103"/>
      <c r="X546" s="103"/>
      <c r="Y546" s="103"/>
      <c r="Z546" s="103"/>
    </row>
    <row r="547" spans="1:26" ht="12.75" customHeight="1" x14ac:dyDescent="0.25">
      <c r="A547" s="103"/>
      <c r="B547" s="103"/>
      <c r="C547" s="103"/>
      <c r="D547" s="103"/>
      <c r="E547" s="103"/>
      <c r="F547" s="103"/>
      <c r="G547" s="103"/>
      <c r="H547" s="103"/>
      <c r="I547" s="103"/>
      <c r="J547" s="103"/>
      <c r="K547" s="103"/>
      <c r="L547" s="103"/>
      <c r="M547" s="103"/>
      <c r="N547" s="103"/>
      <c r="O547" s="103"/>
      <c r="P547" s="103"/>
      <c r="Q547" s="103"/>
      <c r="R547" s="103"/>
      <c r="S547" s="103"/>
      <c r="T547" s="103"/>
      <c r="U547" s="103"/>
      <c r="V547" s="103"/>
      <c r="W547" s="103"/>
      <c r="X547" s="103"/>
      <c r="Y547" s="103"/>
      <c r="Z547" s="103"/>
    </row>
    <row r="548" spans="1:26" ht="12.75" customHeight="1" x14ac:dyDescent="0.25">
      <c r="A548" s="103"/>
      <c r="B548" s="103"/>
      <c r="C548" s="103"/>
      <c r="D548" s="103"/>
      <c r="E548" s="103"/>
      <c r="F548" s="103"/>
      <c r="G548" s="103"/>
      <c r="H548" s="103"/>
      <c r="I548" s="103"/>
      <c r="J548" s="103"/>
      <c r="K548" s="103"/>
      <c r="L548" s="103"/>
      <c r="M548" s="103"/>
      <c r="N548" s="103"/>
      <c r="O548" s="103"/>
      <c r="P548" s="103"/>
      <c r="Q548" s="103"/>
      <c r="R548" s="103"/>
      <c r="S548" s="103"/>
      <c r="T548" s="103"/>
      <c r="U548" s="103"/>
      <c r="V548" s="103"/>
      <c r="W548" s="103"/>
      <c r="X548" s="103"/>
      <c r="Y548" s="103"/>
      <c r="Z548" s="103"/>
    </row>
    <row r="549" spans="1:26" ht="12.75" customHeight="1" x14ac:dyDescent="0.25">
      <c r="A549" s="103"/>
      <c r="B549" s="103"/>
      <c r="C549" s="103"/>
      <c r="D549" s="103"/>
      <c r="E549" s="103"/>
      <c r="F549" s="103"/>
      <c r="G549" s="103"/>
      <c r="H549" s="103"/>
      <c r="I549" s="103"/>
      <c r="J549" s="103"/>
      <c r="K549" s="103"/>
      <c r="L549" s="103"/>
      <c r="M549" s="103"/>
      <c r="N549" s="103"/>
      <c r="O549" s="103"/>
      <c r="P549" s="103"/>
      <c r="Q549" s="103"/>
      <c r="R549" s="103"/>
      <c r="S549" s="103"/>
      <c r="T549" s="103"/>
      <c r="U549" s="103"/>
      <c r="V549" s="103"/>
      <c r="W549" s="103"/>
      <c r="X549" s="103"/>
      <c r="Y549" s="103"/>
      <c r="Z549" s="103"/>
    </row>
    <row r="550" spans="1:26" ht="12.75" customHeight="1" x14ac:dyDescent="0.25">
      <c r="A550" s="103"/>
      <c r="B550" s="103"/>
      <c r="C550" s="103"/>
      <c r="D550" s="103"/>
      <c r="E550" s="103"/>
      <c r="F550" s="103"/>
      <c r="G550" s="103"/>
      <c r="H550" s="103"/>
      <c r="I550" s="103"/>
      <c r="J550" s="103"/>
      <c r="K550" s="103"/>
      <c r="L550" s="103"/>
      <c r="M550" s="103"/>
      <c r="N550" s="103"/>
      <c r="O550" s="103"/>
      <c r="P550" s="103"/>
      <c r="Q550" s="103"/>
      <c r="R550" s="103"/>
      <c r="S550" s="103"/>
      <c r="T550" s="103"/>
      <c r="U550" s="103"/>
      <c r="V550" s="103"/>
      <c r="W550" s="103"/>
      <c r="X550" s="103"/>
      <c r="Y550" s="103"/>
      <c r="Z550" s="103"/>
    </row>
    <row r="551" spans="1:26" ht="12.75" customHeight="1" x14ac:dyDescent="0.25">
      <c r="A551" s="103"/>
      <c r="B551" s="103"/>
      <c r="C551" s="103"/>
      <c r="D551" s="103"/>
      <c r="E551" s="103"/>
      <c r="F551" s="103"/>
      <c r="G551" s="103"/>
      <c r="H551" s="103"/>
      <c r="I551" s="103"/>
      <c r="J551" s="103"/>
      <c r="K551" s="103"/>
      <c r="L551" s="103"/>
      <c r="M551" s="103"/>
      <c r="N551" s="103"/>
      <c r="O551" s="103"/>
      <c r="P551" s="103"/>
      <c r="Q551" s="103"/>
      <c r="R551" s="103"/>
      <c r="S551" s="103"/>
      <c r="T551" s="103"/>
      <c r="U551" s="103"/>
      <c r="V551" s="103"/>
      <c r="W551" s="103"/>
      <c r="X551" s="103"/>
      <c r="Y551" s="103"/>
      <c r="Z551" s="103"/>
    </row>
    <row r="552" spans="1:26" ht="12.75" customHeight="1" x14ac:dyDescent="0.25">
      <c r="A552" s="103"/>
      <c r="B552" s="103"/>
      <c r="C552" s="103"/>
      <c r="D552" s="103"/>
      <c r="E552" s="103"/>
      <c r="F552" s="103"/>
      <c r="G552" s="103"/>
      <c r="H552" s="103"/>
      <c r="I552" s="103"/>
      <c r="J552" s="103"/>
      <c r="K552" s="103"/>
      <c r="L552" s="103"/>
      <c r="M552" s="103"/>
      <c r="N552" s="103"/>
      <c r="O552" s="103"/>
      <c r="P552" s="103"/>
      <c r="Q552" s="103"/>
      <c r="R552" s="103"/>
      <c r="S552" s="103"/>
      <c r="T552" s="103"/>
      <c r="U552" s="103"/>
      <c r="V552" s="103"/>
      <c r="W552" s="103"/>
      <c r="X552" s="103"/>
      <c r="Y552" s="103"/>
      <c r="Z552" s="103"/>
    </row>
    <row r="553" spans="1:26" ht="12.75" customHeight="1" x14ac:dyDescent="0.25">
      <c r="A553" s="103"/>
      <c r="B553" s="103"/>
      <c r="C553" s="103"/>
      <c r="D553" s="103"/>
      <c r="E553" s="103"/>
      <c r="F553" s="103"/>
      <c r="G553" s="103"/>
      <c r="H553" s="103"/>
      <c r="I553" s="103"/>
      <c r="J553" s="103"/>
      <c r="K553" s="103"/>
      <c r="L553" s="103"/>
      <c r="M553" s="103"/>
      <c r="N553" s="103"/>
      <c r="O553" s="103"/>
      <c r="P553" s="103"/>
      <c r="Q553" s="103"/>
      <c r="R553" s="103"/>
      <c r="S553" s="103"/>
      <c r="T553" s="103"/>
      <c r="U553" s="103"/>
      <c r="V553" s="103"/>
      <c r="W553" s="103"/>
      <c r="X553" s="103"/>
      <c r="Y553" s="103"/>
      <c r="Z553" s="103"/>
    </row>
    <row r="554" spans="1:26" ht="12.75" customHeight="1" x14ac:dyDescent="0.25">
      <c r="A554" s="103"/>
      <c r="B554" s="103"/>
      <c r="C554" s="103"/>
      <c r="D554" s="103"/>
      <c r="E554" s="103"/>
      <c r="F554" s="103"/>
      <c r="G554" s="103"/>
      <c r="H554" s="103"/>
      <c r="I554" s="103"/>
      <c r="J554" s="103"/>
      <c r="K554" s="103"/>
      <c r="L554" s="103"/>
      <c r="M554" s="103"/>
      <c r="N554" s="103"/>
      <c r="O554" s="103"/>
      <c r="P554" s="103"/>
      <c r="Q554" s="103"/>
      <c r="R554" s="103"/>
      <c r="S554" s="103"/>
      <c r="T554" s="103"/>
      <c r="U554" s="103"/>
      <c r="V554" s="103"/>
      <c r="W554" s="103"/>
      <c r="X554" s="103"/>
      <c r="Y554" s="103"/>
      <c r="Z554" s="103"/>
    </row>
    <row r="555" spans="1:26" ht="12.75" customHeight="1" x14ac:dyDescent="0.25">
      <c r="A555" s="103"/>
      <c r="B555" s="103"/>
      <c r="C555" s="103"/>
      <c r="D555" s="103"/>
      <c r="E555" s="103"/>
      <c r="F555" s="103"/>
      <c r="G555" s="103"/>
      <c r="H555" s="103"/>
      <c r="I555" s="103"/>
      <c r="J555" s="103"/>
      <c r="K555" s="103"/>
      <c r="L555" s="103"/>
      <c r="M555" s="103"/>
      <c r="N555" s="103"/>
      <c r="O555" s="103"/>
      <c r="P555" s="103"/>
      <c r="Q555" s="103"/>
      <c r="R555" s="103"/>
      <c r="S555" s="103"/>
      <c r="T555" s="103"/>
      <c r="U555" s="103"/>
      <c r="V555" s="103"/>
      <c r="W555" s="103"/>
      <c r="X555" s="103"/>
      <c r="Y555" s="103"/>
      <c r="Z555" s="103"/>
    </row>
    <row r="556" spans="1:26" ht="12.75" customHeight="1" x14ac:dyDescent="0.25">
      <c r="A556" s="103"/>
      <c r="B556" s="103"/>
      <c r="C556" s="103"/>
      <c r="D556" s="103"/>
      <c r="E556" s="103"/>
      <c r="F556" s="103"/>
      <c r="G556" s="103"/>
      <c r="H556" s="103"/>
      <c r="I556" s="103"/>
      <c r="J556" s="103"/>
      <c r="K556" s="103"/>
      <c r="L556" s="103"/>
      <c r="M556" s="103"/>
      <c r="N556" s="103"/>
      <c r="O556" s="103"/>
      <c r="P556" s="103"/>
      <c r="Q556" s="103"/>
      <c r="R556" s="103"/>
      <c r="S556" s="103"/>
      <c r="T556" s="103"/>
      <c r="U556" s="103"/>
      <c r="V556" s="103"/>
      <c r="W556" s="103"/>
      <c r="X556" s="103"/>
      <c r="Y556" s="103"/>
      <c r="Z556" s="103"/>
    </row>
    <row r="557" spans="1:26" ht="12.75" customHeight="1" x14ac:dyDescent="0.25">
      <c r="A557" s="103"/>
      <c r="B557" s="103"/>
      <c r="C557" s="103"/>
      <c r="D557" s="103"/>
      <c r="E557" s="103"/>
      <c r="F557" s="103"/>
      <c r="G557" s="103"/>
      <c r="H557" s="103"/>
      <c r="I557" s="103"/>
      <c r="J557" s="103"/>
      <c r="K557" s="103"/>
      <c r="L557" s="103"/>
      <c r="M557" s="103"/>
      <c r="N557" s="103"/>
      <c r="O557" s="103"/>
      <c r="P557" s="103"/>
      <c r="Q557" s="103"/>
      <c r="R557" s="103"/>
      <c r="S557" s="103"/>
      <c r="T557" s="103"/>
      <c r="U557" s="103"/>
      <c r="V557" s="103"/>
      <c r="W557" s="103"/>
      <c r="X557" s="103"/>
      <c r="Y557" s="103"/>
      <c r="Z557" s="103"/>
    </row>
    <row r="558" spans="1:26" ht="12.75" customHeight="1" x14ac:dyDescent="0.25">
      <c r="A558" s="103"/>
      <c r="B558" s="103"/>
      <c r="C558" s="103"/>
      <c r="D558" s="103"/>
      <c r="E558" s="103"/>
      <c r="F558" s="103"/>
      <c r="G558" s="103"/>
      <c r="H558" s="103"/>
      <c r="I558" s="103"/>
      <c r="J558" s="103"/>
      <c r="K558" s="103"/>
      <c r="L558" s="103"/>
      <c r="M558" s="103"/>
      <c r="N558" s="103"/>
      <c r="O558" s="103"/>
      <c r="P558" s="103"/>
      <c r="Q558" s="103"/>
      <c r="R558" s="103"/>
      <c r="S558" s="103"/>
      <c r="T558" s="103"/>
      <c r="U558" s="103"/>
      <c r="V558" s="103"/>
      <c r="W558" s="103"/>
      <c r="X558" s="103"/>
      <c r="Y558" s="103"/>
      <c r="Z558" s="103"/>
    </row>
    <row r="559" spans="1:26" ht="12.75" customHeight="1" x14ac:dyDescent="0.25">
      <c r="A559" s="103"/>
      <c r="B559" s="103"/>
      <c r="C559" s="103"/>
      <c r="D559" s="103"/>
      <c r="E559" s="103"/>
      <c r="F559" s="103"/>
      <c r="G559" s="103"/>
      <c r="H559" s="103"/>
      <c r="I559" s="103"/>
      <c r="J559" s="103"/>
      <c r="K559" s="103"/>
      <c r="L559" s="103"/>
      <c r="M559" s="103"/>
      <c r="N559" s="103"/>
      <c r="O559" s="103"/>
      <c r="P559" s="103"/>
      <c r="Q559" s="103"/>
      <c r="R559" s="103"/>
      <c r="S559" s="103"/>
      <c r="T559" s="103"/>
      <c r="U559" s="103"/>
      <c r="V559" s="103"/>
      <c r="W559" s="103"/>
      <c r="X559" s="103"/>
      <c r="Y559" s="103"/>
      <c r="Z559" s="103"/>
    </row>
    <row r="560" spans="1:26" ht="12.75" customHeight="1" x14ac:dyDescent="0.25">
      <c r="A560" s="103"/>
      <c r="B560" s="103"/>
      <c r="C560" s="103"/>
      <c r="D560" s="103"/>
      <c r="E560" s="103"/>
      <c r="F560" s="103"/>
      <c r="G560" s="103"/>
      <c r="H560" s="103"/>
      <c r="I560" s="103"/>
      <c r="J560" s="103"/>
      <c r="K560" s="103"/>
      <c r="L560" s="103"/>
      <c r="M560" s="103"/>
      <c r="N560" s="103"/>
      <c r="O560" s="103"/>
      <c r="P560" s="103"/>
      <c r="Q560" s="103"/>
      <c r="R560" s="103"/>
      <c r="S560" s="103"/>
      <c r="T560" s="103"/>
      <c r="U560" s="103"/>
      <c r="V560" s="103"/>
      <c r="W560" s="103"/>
      <c r="X560" s="103"/>
      <c r="Y560" s="103"/>
      <c r="Z560" s="103"/>
    </row>
    <row r="561" spans="1:26" ht="12.75" customHeight="1" x14ac:dyDescent="0.25">
      <c r="A561" s="103"/>
      <c r="B561" s="103"/>
      <c r="C561" s="103"/>
      <c r="D561" s="103"/>
      <c r="E561" s="103"/>
      <c r="F561" s="103"/>
      <c r="G561" s="103"/>
      <c r="H561" s="103"/>
      <c r="I561" s="103"/>
      <c r="J561" s="103"/>
      <c r="K561" s="103"/>
      <c r="L561" s="103"/>
      <c r="M561" s="103"/>
      <c r="N561" s="103"/>
      <c r="O561" s="103"/>
      <c r="P561" s="103"/>
      <c r="Q561" s="103"/>
      <c r="R561" s="103"/>
      <c r="S561" s="103"/>
      <c r="T561" s="103"/>
      <c r="U561" s="103"/>
      <c r="V561" s="103"/>
      <c r="W561" s="103"/>
      <c r="X561" s="103"/>
      <c r="Y561" s="103"/>
      <c r="Z561" s="103"/>
    </row>
    <row r="562" spans="1:26" ht="12.75" customHeight="1" x14ac:dyDescent="0.25">
      <c r="A562" s="103"/>
      <c r="B562" s="103"/>
      <c r="C562" s="103"/>
      <c r="D562" s="103"/>
      <c r="E562" s="103"/>
      <c r="F562" s="103"/>
      <c r="G562" s="103"/>
      <c r="H562" s="103"/>
      <c r="I562" s="103"/>
      <c r="J562" s="103"/>
      <c r="K562" s="103"/>
      <c r="L562" s="103"/>
      <c r="M562" s="103"/>
      <c r="N562" s="103"/>
      <c r="O562" s="103"/>
      <c r="P562" s="103"/>
      <c r="Q562" s="103"/>
      <c r="R562" s="103"/>
      <c r="S562" s="103"/>
      <c r="T562" s="103"/>
      <c r="U562" s="103"/>
      <c r="V562" s="103"/>
      <c r="W562" s="103"/>
      <c r="X562" s="103"/>
      <c r="Y562" s="103"/>
      <c r="Z562" s="103"/>
    </row>
    <row r="563" spans="1:26" ht="12.75" customHeight="1" x14ac:dyDescent="0.25">
      <c r="A563" s="103"/>
      <c r="B563" s="103"/>
      <c r="C563" s="103"/>
      <c r="D563" s="103"/>
      <c r="E563" s="103"/>
      <c r="F563" s="103"/>
      <c r="G563" s="103"/>
      <c r="H563" s="103"/>
      <c r="I563" s="103"/>
      <c r="J563" s="103"/>
      <c r="K563" s="103"/>
      <c r="L563" s="103"/>
      <c r="M563" s="103"/>
      <c r="N563" s="103"/>
      <c r="O563" s="103"/>
      <c r="P563" s="103"/>
      <c r="Q563" s="103"/>
      <c r="R563" s="103"/>
      <c r="S563" s="103"/>
      <c r="T563" s="103"/>
      <c r="U563" s="103"/>
      <c r="V563" s="103"/>
      <c r="W563" s="103"/>
      <c r="X563" s="103"/>
      <c r="Y563" s="103"/>
      <c r="Z563" s="103"/>
    </row>
    <row r="564" spans="1:26" ht="12.75" customHeight="1" x14ac:dyDescent="0.25">
      <c r="A564" s="103"/>
      <c r="B564" s="103"/>
      <c r="C564" s="103"/>
      <c r="D564" s="103"/>
      <c r="E564" s="103"/>
      <c r="F564" s="103"/>
      <c r="G564" s="103"/>
      <c r="H564" s="103"/>
      <c r="I564" s="103"/>
      <c r="J564" s="103"/>
      <c r="K564" s="103"/>
      <c r="L564" s="103"/>
      <c r="M564" s="103"/>
      <c r="N564" s="103"/>
      <c r="O564" s="103"/>
      <c r="P564" s="103"/>
      <c r="Q564" s="103"/>
      <c r="R564" s="103"/>
      <c r="S564" s="103"/>
      <c r="T564" s="103"/>
      <c r="U564" s="103"/>
      <c r="V564" s="103"/>
      <c r="W564" s="103"/>
      <c r="X564" s="103"/>
      <c r="Y564" s="103"/>
      <c r="Z564" s="103"/>
    </row>
    <row r="565" spans="1:26" ht="12.75" customHeight="1" x14ac:dyDescent="0.25">
      <c r="A565" s="103"/>
      <c r="B565" s="103"/>
      <c r="C565" s="103"/>
      <c r="D565" s="103"/>
      <c r="E565" s="103"/>
      <c r="F565" s="103"/>
      <c r="G565" s="103"/>
      <c r="H565" s="103"/>
      <c r="I565" s="103"/>
      <c r="J565" s="103"/>
      <c r="K565" s="103"/>
      <c r="L565" s="103"/>
      <c r="M565" s="103"/>
      <c r="N565" s="103"/>
      <c r="O565" s="103"/>
      <c r="P565" s="103"/>
      <c r="Q565" s="103"/>
      <c r="R565" s="103"/>
      <c r="S565" s="103"/>
      <c r="T565" s="103"/>
      <c r="U565" s="103"/>
      <c r="V565" s="103"/>
      <c r="W565" s="103"/>
      <c r="X565" s="103"/>
      <c r="Y565" s="103"/>
      <c r="Z565" s="103"/>
    </row>
    <row r="566" spans="1:26" ht="12.75" customHeight="1" x14ac:dyDescent="0.25">
      <c r="A566" s="103"/>
      <c r="B566" s="103"/>
      <c r="C566" s="103"/>
      <c r="D566" s="103"/>
      <c r="E566" s="103"/>
      <c r="F566" s="103"/>
      <c r="G566" s="103"/>
      <c r="H566" s="103"/>
      <c r="I566" s="103"/>
      <c r="J566" s="103"/>
      <c r="K566" s="103"/>
      <c r="L566" s="103"/>
      <c r="M566" s="103"/>
      <c r="N566" s="103"/>
      <c r="O566" s="103"/>
      <c r="P566" s="103"/>
      <c r="Q566" s="103"/>
      <c r="R566" s="103"/>
      <c r="S566" s="103"/>
      <c r="T566" s="103"/>
      <c r="U566" s="103"/>
      <c r="V566" s="103"/>
      <c r="W566" s="103"/>
      <c r="X566" s="103"/>
      <c r="Y566" s="103"/>
      <c r="Z566" s="103"/>
    </row>
    <row r="567" spans="1:26" ht="12.75" customHeight="1" x14ac:dyDescent="0.25">
      <c r="A567" s="103"/>
      <c r="B567" s="103"/>
      <c r="C567" s="103"/>
      <c r="D567" s="103"/>
      <c r="E567" s="103"/>
      <c r="F567" s="103"/>
      <c r="G567" s="103"/>
      <c r="H567" s="103"/>
      <c r="I567" s="103"/>
      <c r="J567" s="103"/>
      <c r="K567" s="103"/>
      <c r="L567" s="103"/>
      <c r="M567" s="103"/>
      <c r="N567" s="103"/>
      <c r="O567" s="103"/>
      <c r="P567" s="103"/>
      <c r="Q567" s="103"/>
      <c r="R567" s="103"/>
      <c r="S567" s="103"/>
      <c r="T567" s="103"/>
      <c r="U567" s="103"/>
      <c r="V567" s="103"/>
      <c r="W567" s="103"/>
      <c r="X567" s="103"/>
      <c r="Y567" s="103"/>
      <c r="Z567" s="103"/>
    </row>
    <row r="568" spans="1:26" ht="12.75" customHeight="1" x14ac:dyDescent="0.25">
      <c r="A568" s="103"/>
      <c r="B568" s="103"/>
      <c r="C568" s="103"/>
      <c r="D568" s="103"/>
      <c r="E568" s="103"/>
      <c r="F568" s="103"/>
      <c r="G568" s="103"/>
      <c r="H568" s="103"/>
      <c r="I568" s="103"/>
      <c r="J568" s="103"/>
      <c r="K568" s="103"/>
      <c r="L568" s="103"/>
      <c r="M568" s="103"/>
      <c r="N568" s="103"/>
      <c r="O568" s="103"/>
      <c r="P568" s="103"/>
      <c r="Q568" s="103"/>
      <c r="R568" s="103"/>
      <c r="S568" s="103"/>
      <c r="T568" s="103"/>
      <c r="U568" s="103"/>
      <c r="V568" s="103"/>
      <c r="W568" s="103"/>
      <c r="X568" s="103"/>
      <c r="Y568" s="103"/>
      <c r="Z568" s="103"/>
    </row>
    <row r="569" spans="1:26" ht="12.75" customHeight="1" x14ac:dyDescent="0.25">
      <c r="A569" s="103"/>
      <c r="B569" s="103"/>
      <c r="C569" s="103"/>
      <c r="D569" s="103"/>
      <c r="E569" s="103"/>
      <c r="F569" s="103"/>
      <c r="G569" s="103"/>
      <c r="H569" s="103"/>
      <c r="I569" s="103"/>
      <c r="J569" s="103"/>
      <c r="K569" s="103"/>
      <c r="L569" s="103"/>
      <c r="M569" s="103"/>
      <c r="N569" s="103"/>
      <c r="O569" s="103"/>
      <c r="P569" s="103"/>
      <c r="Q569" s="103"/>
      <c r="R569" s="103"/>
      <c r="S569" s="103"/>
      <c r="T569" s="103"/>
      <c r="U569" s="103"/>
      <c r="V569" s="103"/>
      <c r="W569" s="103"/>
      <c r="X569" s="103"/>
      <c r="Y569" s="103"/>
      <c r="Z569" s="103"/>
    </row>
    <row r="570" spans="1:26" ht="12.75" customHeight="1" x14ac:dyDescent="0.25">
      <c r="A570" s="103"/>
      <c r="B570" s="103"/>
      <c r="C570" s="103"/>
      <c r="D570" s="103"/>
      <c r="E570" s="103"/>
      <c r="F570" s="103"/>
      <c r="G570" s="103"/>
      <c r="H570" s="103"/>
      <c r="I570" s="103"/>
      <c r="J570" s="103"/>
      <c r="K570" s="103"/>
      <c r="L570" s="103"/>
      <c r="M570" s="103"/>
      <c r="N570" s="103"/>
      <c r="O570" s="103"/>
      <c r="P570" s="103"/>
      <c r="Q570" s="103"/>
      <c r="R570" s="103"/>
      <c r="S570" s="103"/>
      <c r="T570" s="103"/>
      <c r="U570" s="103"/>
      <c r="V570" s="103"/>
      <c r="W570" s="103"/>
      <c r="X570" s="103"/>
      <c r="Y570" s="103"/>
      <c r="Z570" s="103"/>
    </row>
    <row r="571" spans="1:26" ht="12.75" customHeight="1" x14ac:dyDescent="0.25">
      <c r="A571" s="103"/>
      <c r="B571" s="103"/>
      <c r="C571" s="103"/>
      <c r="D571" s="103"/>
      <c r="E571" s="103"/>
      <c r="F571" s="103"/>
      <c r="G571" s="103"/>
      <c r="H571" s="103"/>
      <c r="I571" s="103"/>
      <c r="J571" s="103"/>
      <c r="K571" s="103"/>
      <c r="L571" s="103"/>
      <c r="M571" s="103"/>
      <c r="N571" s="103"/>
      <c r="O571" s="103"/>
      <c r="P571" s="103"/>
      <c r="Q571" s="103"/>
      <c r="R571" s="103"/>
      <c r="S571" s="103"/>
      <c r="T571" s="103"/>
      <c r="U571" s="103"/>
      <c r="V571" s="103"/>
      <c r="W571" s="103"/>
      <c r="X571" s="103"/>
      <c r="Y571" s="103"/>
      <c r="Z571" s="103"/>
    </row>
    <row r="572" spans="1:26" ht="12.75" customHeight="1" x14ac:dyDescent="0.25">
      <c r="A572" s="103"/>
      <c r="B572" s="103"/>
      <c r="C572" s="103"/>
      <c r="D572" s="103"/>
      <c r="E572" s="103"/>
      <c r="F572" s="103"/>
      <c r="G572" s="103"/>
      <c r="H572" s="103"/>
      <c r="I572" s="103"/>
      <c r="J572" s="103"/>
      <c r="K572" s="103"/>
      <c r="L572" s="103"/>
      <c r="M572" s="103"/>
      <c r="N572" s="103"/>
      <c r="O572" s="103"/>
      <c r="P572" s="103"/>
      <c r="Q572" s="103"/>
      <c r="R572" s="103"/>
      <c r="S572" s="103"/>
      <c r="T572" s="103"/>
      <c r="U572" s="103"/>
      <c r="V572" s="103"/>
      <c r="W572" s="103"/>
      <c r="X572" s="103"/>
      <c r="Y572" s="103"/>
      <c r="Z572" s="103"/>
    </row>
    <row r="573" spans="1:26" ht="12.75" customHeight="1" x14ac:dyDescent="0.25">
      <c r="A573" s="103"/>
      <c r="B573" s="103"/>
      <c r="C573" s="103"/>
      <c r="D573" s="103"/>
      <c r="E573" s="103"/>
      <c r="F573" s="103"/>
      <c r="G573" s="103"/>
      <c r="H573" s="103"/>
      <c r="I573" s="103"/>
      <c r="J573" s="103"/>
      <c r="K573" s="103"/>
      <c r="L573" s="103"/>
      <c r="M573" s="103"/>
      <c r="N573" s="103"/>
      <c r="O573" s="103"/>
      <c r="P573" s="103"/>
      <c r="Q573" s="103"/>
      <c r="R573" s="103"/>
      <c r="S573" s="103"/>
      <c r="T573" s="103"/>
      <c r="U573" s="103"/>
      <c r="V573" s="103"/>
      <c r="W573" s="103"/>
      <c r="X573" s="103"/>
      <c r="Y573" s="103"/>
      <c r="Z573" s="103"/>
    </row>
    <row r="574" spans="1:26" ht="12.75" customHeight="1" x14ac:dyDescent="0.25">
      <c r="A574" s="103"/>
      <c r="B574" s="103"/>
      <c r="C574" s="103"/>
      <c r="D574" s="103"/>
      <c r="E574" s="103"/>
      <c r="F574" s="103"/>
      <c r="G574" s="103"/>
      <c r="H574" s="103"/>
      <c r="I574" s="103"/>
      <c r="J574" s="103"/>
      <c r="K574" s="103"/>
      <c r="L574" s="103"/>
      <c r="M574" s="103"/>
      <c r="N574" s="103"/>
      <c r="O574" s="103"/>
      <c r="P574" s="103"/>
      <c r="Q574" s="103"/>
      <c r="R574" s="103"/>
      <c r="S574" s="103"/>
      <c r="T574" s="103"/>
      <c r="U574" s="103"/>
      <c r="V574" s="103"/>
      <c r="W574" s="103"/>
      <c r="X574" s="103"/>
      <c r="Y574" s="103"/>
      <c r="Z574" s="103"/>
    </row>
    <row r="575" spans="1:26" ht="12.75" customHeight="1" x14ac:dyDescent="0.25">
      <c r="A575" s="103"/>
      <c r="B575" s="103"/>
      <c r="C575" s="103"/>
      <c r="D575" s="103"/>
      <c r="E575" s="103"/>
      <c r="F575" s="103"/>
      <c r="G575" s="103"/>
      <c r="H575" s="103"/>
      <c r="I575" s="103"/>
      <c r="J575" s="103"/>
      <c r="K575" s="103"/>
      <c r="L575" s="103"/>
      <c r="M575" s="103"/>
      <c r="N575" s="103"/>
      <c r="O575" s="103"/>
      <c r="P575" s="103"/>
      <c r="Q575" s="103"/>
      <c r="R575" s="103"/>
      <c r="S575" s="103"/>
      <c r="T575" s="103"/>
      <c r="U575" s="103"/>
      <c r="V575" s="103"/>
      <c r="W575" s="103"/>
      <c r="X575" s="103"/>
      <c r="Y575" s="103"/>
      <c r="Z575" s="103"/>
    </row>
    <row r="576" spans="1:26" ht="12.75" customHeight="1" x14ac:dyDescent="0.25">
      <c r="A576" s="103"/>
      <c r="B576" s="103"/>
      <c r="C576" s="103"/>
      <c r="D576" s="103"/>
      <c r="E576" s="103"/>
      <c r="F576" s="103"/>
      <c r="G576" s="103"/>
      <c r="H576" s="103"/>
      <c r="I576" s="103"/>
      <c r="J576" s="103"/>
      <c r="K576" s="103"/>
      <c r="L576" s="103"/>
      <c r="M576" s="103"/>
      <c r="N576" s="103"/>
      <c r="O576" s="103"/>
      <c r="P576" s="103"/>
      <c r="Q576" s="103"/>
      <c r="R576" s="103"/>
      <c r="S576" s="103"/>
      <c r="T576" s="103"/>
      <c r="U576" s="103"/>
      <c r="V576" s="103"/>
      <c r="W576" s="103"/>
      <c r="X576" s="103"/>
      <c r="Y576" s="103"/>
      <c r="Z576" s="103"/>
    </row>
    <row r="577" spans="1:26" ht="12.75" customHeight="1" x14ac:dyDescent="0.25">
      <c r="A577" s="103"/>
      <c r="B577" s="103"/>
      <c r="C577" s="103"/>
      <c r="D577" s="103"/>
      <c r="E577" s="103"/>
      <c r="F577" s="103"/>
      <c r="G577" s="103"/>
      <c r="H577" s="103"/>
      <c r="I577" s="103"/>
      <c r="J577" s="103"/>
      <c r="K577" s="103"/>
      <c r="L577" s="103"/>
      <c r="M577" s="103"/>
      <c r="N577" s="103"/>
      <c r="O577" s="103"/>
      <c r="P577" s="103"/>
      <c r="Q577" s="103"/>
      <c r="R577" s="103"/>
      <c r="S577" s="103"/>
      <c r="T577" s="103"/>
      <c r="U577" s="103"/>
      <c r="V577" s="103"/>
      <c r="W577" s="103"/>
      <c r="X577" s="103"/>
      <c r="Y577" s="103"/>
      <c r="Z577" s="103"/>
    </row>
    <row r="578" spans="1:26" ht="12.75" customHeight="1" x14ac:dyDescent="0.25">
      <c r="A578" s="103"/>
      <c r="B578" s="103"/>
      <c r="C578" s="103"/>
      <c r="D578" s="103"/>
      <c r="E578" s="103"/>
      <c r="F578" s="103"/>
      <c r="G578" s="103"/>
      <c r="H578" s="103"/>
      <c r="I578" s="103"/>
      <c r="J578" s="103"/>
      <c r="K578" s="103"/>
      <c r="L578" s="103"/>
      <c r="M578" s="103"/>
      <c r="N578" s="103"/>
      <c r="O578" s="103"/>
      <c r="P578" s="103"/>
      <c r="Q578" s="103"/>
      <c r="R578" s="103"/>
      <c r="S578" s="103"/>
      <c r="T578" s="103"/>
      <c r="U578" s="103"/>
      <c r="V578" s="103"/>
      <c r="W578" s="103"/>
      <c r="X578" s="103"/>
      <c r="Y578" s="103"/>
      <c r="Z578" s="103"/>
    </row>
    <row r="579" spans="1:26" ht="12.75" customHeight="1" x14ac:dyDescent="0.25">
      <c r="A579" s="103"/>
      <c r="B579" s="103"/>
      <c r="C579" s="103"/>
      <c r="D579" s="103"/>
      <c r="E579" s="103"/>
      <c r="F579" s="103"/>
      <c r="G579" s="103"/>
      <c r="H579" s="103"/>
      <c r="I579" s="103"/>
      <c r="J579" s="103"/>
      <c r="K579" s="103"/>
      <c r="L579" s="103"/>
      <c r="M579" s="103"/>
      <c r="N579" s="103"/>
      <c r="O579" s="103"/>
      <c r="P579" s="103"/>
      <c r="Q579" s="103"/>
      <c r="R579" s="103"/>
      <c r="S579" s="103"/>
      <c r="T579" s="103"/>
      <c r="U579" s="103"/>
      <c r="V579" s="103"/>
      <c r="W579" s="103"/>
      <c r="X579" s="103"/>
      <c r="Y579" s="103"/>
      <c r="Z579" s="103"/>
    </row>
    <row r="580" spans="1:26" ht="12.75" customHeight="1" x14ac:dyDescent="0.25">
      <c r="A580" s="103"/>
      <c r="B580" s="103"/>
      <c r="C580" s="103"/>
      <c r="D580" s="103"/>
      <c r="E580" s="103"/>
      <c r="F580" s="103"/>
      <c r="G580" s="103"/>
      <c r="H580" s="103"/>
      <c r="I580" s="103"/>
      <c r="J580" s="103"/>
      <c r="K580" s="103"/>
      <c r="L580" s="103"/>
      <c r="M580" s="103"/>
      <c r="N580" s="103"/>
      <c r="O580" s="103"/>
      <c r="P580" s="103"/>
      <c r="Q580" s="103"/>
      <c r="R580" s="103"/>
      <c r="S580" s="103"/>
      <c r="T580" s="103"/>
      <c r="U580" s="103"/>
      <c r="V580" s="103"/>
      <c r="W580" s="103"/>
      <c r="X580" s="103"/>
      <c r="Y580" s="103"/>
      <c r="Z580" s="103"/>
    </row>
    <row r="581" spans="1:26" ht="12.75" customHeight="1" x14ac:dyDescent="0.25">
      <c r="A581" s="103"/>
      <c r="B581" s="103"/>
      <c r="C581" s="103"/>
      <c r="D581" s="103"/>
      <c r="E581" s="103"/>
      <c r="F581" s="103"/>
      <c r="G581" s="103"/>
      <c r="H581" s="103"/>
      <c r="I581" s="103"/>
      <c r="J581" s="103"/>
      <c r="K581" s="103"/>
      <c r="L581" s="103"/>
      <c r="M581" s="103"/>
      <c r="N581" s="103"/>
      <c r="O581" s="103"/>
      <c r="P581" s="103"/>
      <c r="Q581" s="103"/>
      <c r="R581" s="103"/>
      <c r="S581" s="103"/>
      <c r="T581" s="103"/>
      <c r="U581" s="103"/>
      <c r="V581" s="103"/>
      <c r="W581" s="103"/>
      <c r="X581" s="103"/>
      <c r="Y581" s="103"/>
      <c r="Z581" s="103"/>
    </row>
    <row r="582" spans="1:26" ht="12.75" customHeight="1" x14ac:dyDescent="0.25">
      <c r="A582" s="103"/>
      <c r="B582" s="103"/>
      <c r="C582" s="103"/>
      <c r="D582" s="103"/>
      <c r="E582" s="103"/>
      <c r="F582" s="103"/>
      <c r="G582" s="103"/>
      <c r="H582" s="103"/>
      <c r="I582" s="103"/>
      <c r="J582" s="103"/>
      <c r="K582" s="103"/>
      <c r="L582" s="103"/>
      <c r="M582" s="103"/>
      <c r="N582" s="103"/>
      <c r="O582" s="103"/>
      <c r="P582" s="103"/>
      <c r="Q582" s="103"/>
      <c r="R582" s="103"/>
      <c r="S582" s="103"/>
      <c r="T582" s="103"/>
      <c r="U582" s="103"/>
      <c r="V582" s="103"/>
      <c r="W582" s="103"/>
      <c r="X582" s="103"/>
      <c r="Y582" s="103"/>
      <c r="Z582" s="103"/>
    </row>
    <row r="583" spans="1:26" ht="12.75" customHeight="1" x14ac:dyDescent="0.25">
      <c r="A583" s="103"/>
      <c r="B583" s="103"/>
      <c r="C583" s="103"/>
      <c r="D583" s="103"/>
      <c r="E583" s="103"/>
      <c r="F583" s="103"/>
      <c r="G583" s="103"/>
      <c r="H583" s="103"/>
      <c r="I583" s="103"/>
      <c r="J583" s="103"/>
      <c r="K583" s="103"/>
      <c r="L583" s="103"/>
      <c r="M583" s="103"/>
      <c r="N583" s="103"/>
      <c r="O583" s="103"/>
      <c r="P583" s="103"/>
      <c r="Q583" s="103"/>
      <c r="R583" s="103"/>
      <c r="S583" s="103"/>
      <c r="T583" s="103"/>
      <c r="U583" s="103"/>
      <c r="V583" s="103"/>
      <c r="W583" s="103"/>
      <c r="X583" s="103"/>
      <c r="Y583" s="103"/>
      <c r="Z583" s="103"/>
    </row>
    <row r="584" spans="1:26" ht="12.75" customHeight="1" x14ac:dyDescent="0.25">
      <c r="A584" s="103"/>
      <c r="B584" s="103"/>
      <c r="C584" s="103"/>
      <c r="D584" s="103"/>
      <c r="E584" s="103"/>
      <c r="F584" s="103"/>
      <c r="G584" s="103"/>
      <c r="H584" s="103"/>
      <c r="I584" s="103"/>
      <c r="J584" s="103"/>
      <c r="K584" s="103"/>
      <c r="L584" s="103"/>
      <c r="M584" s="103"/>
      <c r="N584" s="103"/>
      <c r="O584" s="103"/>
      <c r="P584" s="103"/>
      <c r="Q584" s="103"/>
      <c r="R584" s="103"/>
      <c r="S584" s="103"/>
      <c r="T584" s="103"/>
      <c r="U584" s="103"/>
      <c r="V584" s="103"/>
      <c r="W584" s="103"/>
      <c r="X584" s="103"/>
      <c r="Y584" s="103"/>
      <c r="Z584" s="103"/>
    </row>
    <row r="585" spans="1:26" ht="12.75" customHeight="1" x14ac:dyDescent="0.25">
      <c r="A585" s="103"/>
      <c r="B585" s="103"/>
      <c r="C585" s="103"/>
      <c r="D585" s="103"/>
      <c r="E585" s="103"/>
      <c r="F585" s="103"/>
      <c r="G585" s="103"/>
      <c r="H585" s="103"/>
      <c r="I585" s="103"/>
      <c r="J585" s="103"/>
      <c r="K585" s="103"/>
      <c r="L585" s="103"/>
      <c r="M585" s="103"/>
      <c r="N585" s="103"/>
      <c r="O585" s="103"/>
      <c r="P585" s="103"/>
      <c r="Q585" s="103"/>
      <c r="R585" s="103"/>
      <c r="S585" s="103"/>
      <c r="T585" s="103"/>
      <c r="U585" s="103"/>
      <c r="V585" s="103"/>
      <c r="W585" s="103"/>
      <c r="X585" s="103"/>
      <c r="Y585" s="103"/>
      <c r="Z585" s="103"/>
    </row>
    <row r="586" spans="1:26" ht="12.75" customHeight="1" x14ac:dyDescent="0.25">
      <c r="A586" s="103"/>
      <c r="B586" s="103"/>
      <c r="C586" s="103"/>
      <c r="D586" s="103"/>
      <c r="E586" s="103"/>
      <c r="F586" s="103"/>
      <c r="G586" s="103"/>
      <c r="H586" s="103"/>
      <c r="I586" s="103"/>
      <c r="J586" s="103"/>
      <c r="K586" s="103"/>
      <c r="L586" s="103"/>
      <c r="M586" s="103"/>
      <c r="N586" s="103"/>
      <c r="O586" s="103"/>
      <c r="P586" s="103"/>
      <c r="Q586" s="103"/>
      <c r="R586" s="103"/>
      <c r="S586" s="103"/>
      <c r="T586" s="103"/>
      <c r="U586" s="103"/>
      <c r="V586" s="103"/>
      <c r="W586" s="103"/>
      <c r="X586" s="103"/>
      <c r="Y586" s="103"/>
      <c r="Z586" s="103"/>
    </row>
    <row r="587" spans="1:26" ht="12.75" customHeight="1" x14ac:dyDescent="0.25">
      <c r="A587" s="103"/>
      <c r="B587" s="103"/>
      <c r="C587" s="103"/>
      <c r="D587" s="103"/>
      <c r="E587" s="103"/>
      <c r="F587" s="103"/>
      <c r="G587" s="103"/>
      <c r="H587" s="103"/>
      <c r="I587" s="103"/>
      <c r="J587" s="103"/>
      <c r="K587" s="103"/>
      <c r="L587" s="103"/>
      <c r="M587" s="103"/>
      <c r="N587" s="103"/>
      <c r="O587" s="103"/>
      <c r="P587" s="103"/>
      <c r="Q587" s="103"/>
      <c r="R587" s="103"/>
      <c r="S587" s="103"/>
      <c r="T587" s="103"/>
      <c r="U587" s="103"/>
      <c r="V587" s="103"/>
      <c r="W587" s="103"/>
      <c r="X587" s="103"/>
      <c r="Y587" s="103"/>
      <c r="Z587" s="103"/>
    </row>
    <row r="588" spans="1:26" ht="12.75" customHeight="1" x14ac:dyDescent="0.25">
      <c r="A588" s="103"/>
      <c r="B588" s="103"/>
      <c r="C588" s="103"/>
      <c r="D588" s="103"/>
      <c r="E588" s="103"/>
      <c r="F588" s="103"/>
      <c r="G588" s="103"/>
      <c r="H588" s="103"/>
      <c r="I588" s="103"/>
      <c r="J588" s="103"/>
      <c r="K588" s="103"/>
      <c r="L588" s="103"/>
      <c r="M588" s="103"/>
      <c r="N588" s="103"/>
      <c r="O588" s="103"/>
      <c r="P588" s="103"/>
      <c r="Q588" s="103"/>
      <c r="R588" s="103"/>
      <c r="S588" s="103"/>
      <c r="T588" s="103"/>
      <c r="U588" s="103"/>
      <c r="V588" s="103"/>
      <c r="W588" s="103"/>
      <c r="X588" s="103"/>
      <c r="Y588" s="103"/>
      <c r="Z588" s="103"/>
    </row>
    <row r="589" spans="1:26" ht="12.75" customHeight="1" x14ac:dyDescent="0.25">
      <c r="A589" s="103"/>
      <c r="B589" s="103"/>
      <c r="C589" s="103"/>
      <c r="D589" s="103"/>
      <c r="E589" s="103"/>
      <c r="F589" s="103"/>
      <c r="G589" s="103"/>
      <c r="H589" s="103"/>
      <c r="I589" s="103"/>
      <c r="J589" s="103"/>
      <c r="K589" s="103"/>
      <c r="L589" s="103"/>
      <c r="M589" s="103"/>
      <c r="N589" s="103"/>
      <c r="O589" s="103"/>
      <c r="P589" s="103"/>
      <c r="Q589" s="103"/>
      <c r="R589" s="103"/>
      <c r="S589" s="103"/>
      <c r="T589" s="103"/>
      <c r="U589" s="103"/>
      <c r="V589" s="103"/>
      <c r="W589" s="103"/>
      <c r="X589" s="103"/>
      <c r="Y589" s="103"/>
      <c r="Z589" s="103"/>
    </row>
    <row r="590" spans="1:26" ht="12.75" customHeight="1" x14ac:dyDescent="0.25">
      <c r="A590" s="103"/>
      <c r="B590" s="103"/>
      <c r="C590" s="103"/>
      <c r="D590" s="103"/>
      <c r="E590" s="103"/>
      <c r="F590" s="103"/>
      <c r="G590" s="103"/>
      <c r="H590" s="103"/>
      <c r="I590" s="103"/>
      <c r="J590" s="103"/>
      <c r="K590" s="103"/>
      <c r="L590" s="103"/>
      <c r="M590" s="103"/>
      <c r="N590" s="103"/>
      <c r="O590" s="103"/>
      <c r="P590" s="103"/>
      <c r="Q590" s="103"/>
      <c r="R590" s="103"/>
      <c r="S590" s="103"/>
      <c r="T590" s="103"/>
      <c r="U590" s="103"/>
      <c r="V590" s="103"/>
      <c r="W590" s="103"/>
      <c r="X590" s="103"/>
      <c r="Y590" s="103"/>
      <c r="Z590" s="103"/>
    </row>
    <row r="591" spans="1:26" ht="12.75" customHeight="1" x14ac:dyDescent="0.25">
      <c r="A591" s="103"/>
      <c r="B591" s="103"/>
      <c r="C591" s="103"/>
      <c r="D591" s="103"/>
      <c r="E591" s="103"/>
      <c r="F591" s="103"/>
      <c r="G591" s="103"/>
      <c r="H591" s="103"/>
      <c r="I591" s="103"/>
      <c r="J591" s="103"/>
      <c r="K591" s="103"/>
      <c r="L591" s="103"/>
      <c r="M591" s="103"/>
      <c r="N591" s="103"/>
      <c r="O591" s="103"/>
      <c r="P591" s="103"/>
      <c r="Q591" s="103"/>
      <c r="R591" s="103"/>
      <c r="S591" s="103"/>
      <c r="T591" s="103"/>
      <c r="U591" s="103"/>
      <c r="V591" s="103"/>
      <c r="W591" s="103"/>
      <c r="X591" s="103"/>
      <c r="Y591" s="103"/>
      <c r="Z591" s="103"/>
    </row>
    <row r="592" spans="1:26" ht="12.75" customHeight="1" x14ac:dyDescent="0.25">
      <c r="A592" s="103"/>
      <c r="B592" s="103"/>
      <c r="C592" s="103"/>
      <c r="D592" s="103"/>
      <c r="E592" s="103"/>
      <c r="F592" s="103"/>
      <c r="G592" s="103"/>
      <c r="H592" s="103"/>
      <c r="I592" s="103"/>
      <c r="J592" s="103"/>
      <c r="K592" s="103"/>
      <c r="L592" s="103"/>
      <c r="M592" s="103"/>
      <c r="N592" s="103"/>
      <c r="O592" s="103"/>
      <c r="P592" s="103"/>
      <c r="Q592" s="103"/>
      <c r="R592" s="103"/>
      <c r="S592" s="103"/>
      <c r="T592" s="103"/>
      <c r="U592" s="103"/>
      <c r="V592" s="103"/>
      <c r="W592" s="103"/>
      <c r="X592" s="103"/>
      <c r="Y592" s="103"/>
      <c r="Z592" s="103"/>
    </row>
    <row r="593" spans="1:26" ht="12.75" customHeight="1" x14ac:dyDescent="0.25">
      <c r="A593" s="103"/>
      <c r="B593" s="103"/>
      <c r="C593" s="103"/>
      <c r="D593" s="103"/>
      <c r="E593" s="103"/>
      <c r="F593" s="103"/>
      <c r="G593" s="103"/>
      <c r="H593" s="103"/>
      <c r="I593" s="103"/>
      <c r="J593" s="103"/>
      <c r="K593" s="103"/>
      <c r="L593" s="103"/>
      <c r="M593" s="103"/>
      <c r="N593" s="103"/>
      <c r="O593" s="103"/>
      <c r="P593" s="103"/>
      <c r="Q593" s="103"/>
      <c r="R593" s="103"/>
      <c r="S593" s="103"/>
      <c r="T593" s="103"/>
      <c r="U593" s="103"/>
      <c r="V593" s="103"/>
      <c r="W593" s="103"/>
      <c r="X593" s="103"/>
      <c r="Y593" s="103"/>
      <c r="Z593" s="103"/>
    </row>
    <row r="594" spans="1:26" ht="12.75" customHeight="1" x14ac:dyDescent="0.25">
      <c r="A594" s="103"/>
      <c r="B594" s="103"/>
      <c r="C594" s="103"/>
      <c r="D594" s="103"/>
      <c r="E594" s="103"/>
      <c r="F594" s="103"/>
      <c r="G594" s="103"/>
      <c r="H594" s="103"/>
      <c r="I594" s="103"/>
      <c r="J594" s="103"/>
      <c r="K594" s="103"/>
      <c r="L594" s="103"/>
      <c r="M594" s="103"/>
      <c r="N594" s="103"/>
      <c r="O594" s="103"/>
      <c r="P594" s="103"/>
      <c r="Q594" s="103"/>
      <c r="R594" s="103"/>
      <c r="S594" s="103"/>
      <c r="T594" s="103"/>
      <c r="U594" s="103"/>
      <c r="V594" s="103"/>
      <c r="W594" s="103"/>
      <c r="X594" s="103"/>
      <c r="Y594" s="103"/>
      <c r="Z594" s="103"/>
    </row>
    <row r="595" spans="1:26" ht="12.75" customHeight="1" x14ac:dyDescent="0.25">
      <c r="A595" s="103"/>
      <c r="B595" s="103"/>
      <c r="C595" s="103"/>
      <c r="D595" s="103"/>
      <c r="E595" s="103"/>
      <c r="F595" s="103"/>
      <c r="G595" s="103"/>
      <c r="H595" s="103"/>
      <c r="I595" s="103"/>
      <c r="J595" s="103"/>
      <c r="K595" s="103"/>
      <c r="L595" s="103"/>
      <c r="M595" s="103"/>
      <c r="N595" s="103"/>
      <c r="O595" s="103"/>
      <c r="P595" s="103"/>
      <c r="Q595" s="103"/>
      <c r="R595" s="103"/>
      <c r="S595" s="103"/>
      <c r="T595" s="103"/>
      <c r="U595" s="103"/>
      <c r="V595" s="103"/>
      <c r="W595" s="103"/>
      <c r="X595" s="103"/>
      <c r="Y595" s="103"/>
      <c r="Z595" s="103"/>
    </row>
    <row r="596" spans="1:26" ht="12.75" customHeight="1" x14ac:dyDescent="0.25">
      <c r="A596" s="103"/>
      <c r="B596" s="103"/>
      <c r="C596" s="103"/>
      <c r="D596" s="103"/>
      <c r="E596" s="103"/>
      <c r="F596" s="103"/>
      <c r="G596" s="103"/>
      <c r="H596" s="103"/>
      <c r="I596" s="103"/>
      <c r="J596" s="103"/>
      <c r="K596" s="103"/>
      <c r="L596" s="103"/>
      <c r="M596" s="103"/>
      <c r="N596" s="103"/>
      <c r="O596" s="103"/>
      <c r="P596" s="103"/>
      <c r="Q596" s="103"/>
      <c r="R596" s="103"/>
      <c r="S596" s="103"/>
      <c r="T596" s="103"/>
      <c r="U596" s="103"/>
      <c r="V596" s="103"/>
      <c r="W596" s="103"/>
      <c r="X596" s="103"/>
      <c r="Y596" s="103"/>
      <c r="Z596" s="103"/>
    </row>
    <row r="597" spans="1:26" ht="12.75" customHeight="1" x14ac:dyDescent="0.25">
      <c r="A597" s="103"/>
      <c r="B597" s="103"/>
      <c r="C597" s="103"/>
      <c r="D597" s="103"/>
      <c r="E597" s="103"/>
      <c r="F597" s="103"/>
      <c r="G597" s="103"/>
      <c r="H597" s="103"/>
      <c r="I597" s="103"/>
      <c r="J597" s="103"/>
      <c r="K597" s="103"/>
      <c r="L597" s="103"/>
      <c r="M597" s="103"/>
      <c r="N597" s="103"/>
      <c r="O597" s="103"/>
      <c r="P597" s="103"/>
      <c r="Q597" s="103"/>
      <c r="R597" s="103"/>
      <c r="S597" s="103"/>
      <c r="T597" s="103"/>
      <c r="U597" s="103"/>
      <c r="V597" s="103"/>
      <c r="W597" s="103"/>
      <c r="X597" s="103"/>
      <c r="Y597" s="103"/>
      <c r="Z597" s="103"/>
    </row>
    <row r="598" spans="1:26" ht="12.75" customHeight="1" x14ac:dyDescent="0.25">
      <c r="A598" s="103"/>
      <c r="B598" s="103"/>
      <c r="C598" s="103"/>
      <c r="D598" s="103"/>
      <c r="E598" s="103"/>
      <c r="F598" s="103"/>
      <c r="G598" s="103"/>
      <c r="H598" s="103"/>
      <c r="I598" s="103"/>
      <c r="J598" s="103"/>
      <c r="K598" s="103"/>
      <c r="L598" s="103"/>
      <c r="M598" s="103"/>
      <c r="N598" s="103"/>
      <c r="O598" s="103"/>
      <c r="P598" s="103"/>
      <c r="Q598" s="103"/>
      <c r="R598" s="103"/>
      <c r="S598" s="103"/>
      <c r="T598" s="103"/>
      <c r="U598" s="103"/>
      <c r="V598" s="103"/>
      <c r="W598" s="103"/>
      <c r="X598" s="103"/>
      <c r="Y598" s="103"/>
      <c r="Z598" s="103"/>
    </row>
    <row r="599" spans="1:26" ht="12.75" customHeight="1" x14ac:dyDescent="0.25">
      <c r="A599" s="103"/>
      <c r="B599" s="103"/>
      <c r="C599" s="103"/>
      <c r="D599" s="103"/>
      <c r="E599" s="103"/>
      <c r="F599" s="103"/>
      <c r="G599" s="103"/>
      <c r="H599" s="103"/>
      <c r="I599" s="103"/>
      <c r="J599" s="103"/>
      <c r="K599" s="103"/>
      <c r="L599" s="103"/>
      <c r="M599" s="103"/>
      <c r="N599" s="103"/>
      <c r="O599" s="103"/>
      <c r="P599" s="103"/>
      <c r="Q599" s="103"/>
      <c r="R599" s="103"/>
      <c r="S599" s="103"/>
      <c r="T599" s="103"/>
      <c r="U599" s="103"/>
      <c r="V599" s="103"/>
      <c r="W599" s="103"/>
      <c r="X599" s="103"/>
      <c r="Y599" s="103"/>
      <c r="Z599" s="103"/>
    </row>
    <row r="600" spans="1:26" ht="12.75" customHeight="1" x14ac:dyDescent="0.25">
      <c r="A600" s="103"/>
      <c r="B600" s="103"/>
      <c r="C600" s="103"/>
      <c r="D600" s="103"/>
      <c r="E600" s="103"/>
      <c r="F600" s="103"/>
      <c r="G600" s="103"/>
      <c r="H600" s="103"/>
      <c r="I600" s="103"/>
      <c r="J600" s="103"/>
      <c r="K600" s="103"/>
      <c r="L600" s="103"/>
      <c r="M600" s="103"/>
      <c r="N600" s="103"/>
      <c r="O600" s="103"/>
      <c r="P600" s="103"/>
      <c r="Q600" s="103"/>
      <c r="R600" s="103"/>
      <c r="S600" s="103"/>
      <c r="T600" s="103"/>
      <c r="U600" s="103"/>
      <c r="V600" s="103"/>
      <c r="W600" s="103"/>
      <c r="X600" s="103"/>
      <c r="Y600" s="103"/>
      <c r="Z600" s="103"/>
    </row>
    <row r="601" spans="1:26" ht="12.75" customHeight="1" x14ac:dyDescent="0.25">
      <c r="A601" s="103"/>
      <c r="B601" s="103"/>
      <c r="C601" s="103"/>
      <c r="D601" s="103"/>
      <c r="E601" s="103"/>
      <c r="F601" s="103"/>
      <c r="G601" s="103"/>
      <c r="H601" s="103"/>
      <c r="I601" s="103"/>
      <c r="J601" s="103"/>
      <c r="K601" s="103"/>
      <c r="L601" s="103"/>
      <c r="M601" s="103"/>
      <c r="N601" s="103"/>
      <c r="O601" s="103"/>
      <c r="P601" s="103"/>
      <c r="Q601" s="103"/>
      <c r="R601" s="103"/>
      <c r="S601" s="103"/>
      <c r="T601" s="103"/>
      <c r="U601" s="103"/>
      <c r="V601" s="103"/>
      <c r="W601" s="103"/>
      <c r="X601" s="103"/>
      <c r="Y601" s="103"/>
      <c r="Z601" s="103"/>
    </row>
    <row r="602" spans="1:26" ht="12.75" customHeight="1" x14ac:dyDescent="0.25">
      <c r="A602" s="103"/>
      <c r="B602" s="103"/>
      <c r="C602" s="103"/>
      <c r="D602" s="103"/>
      <c r="E602" s="103"/>
      <c r="F602" s="103"/>
      <c r="G602" s="103"/>
      <c r="H602" s="103"/>
      <c r="I602" s="103"/>
      <c r="J602" s="103"/>
      <c r="K602" s="103"/>
      <c r="L602" s="103"/>
      <c r="M602" s="103"/>
      <c r="N602" s="103"/>
      <c r="O602" s="103"/>
      <c r="P602" s="103"/>
      <c r="Q602" s="103"/>
      <c r="R602" s="103"/>
      <c r="S602" s="103"/>
      <c r="T602" s="103"/>
      <c r="U602" s="103"/>
      <c r="V602" s="103"/>
      <c r="W602" s="103"/>
      <c r="X602" s="103"/>
      <c r="Y602" s="103"/>
      <c r="Z602" s="103"/>
    </row>
    <row r="603" spans="1:26" ht="12.75" customHeight="1" x14ac:dyDescent="0.25">
      <c r="A603" s="103"/>
      <c r="B603" s="103"/>
      <c r="C603" s="103"/>
      <c r="D603" s="103"/>
      <c r="E603" s="103"/>
      <c r="F603" s="103"/>
      <c r="G603" s="103"/>
      <c r="H603" s="103"/>
      <c r="I603" s="103"/>
      <c r="J603" s="103"/>
      <c r="K603" s="103"/>
      <c r="L603" s="103"/>
      <c r="M603" s="103"/>
      <c r="N603" s="103"/>
      <c r="O603" s="103"/>
      <c r="P603" s="103"/>
      <c r="Q603" s="103"/>
      <c r="R603" s="103"/>
      <c r="S603" s="103"/>
      <c r="T603" s="103"/>
      <c r="U603" s="103"/>
      <c r="V603" s="103"/>
      <c r="W603" s="103"/>
      <c r="X603" s="103"/>
      <c r="Y603" s="103"/>
      <c r="Z603" s="103"/>
    </row>
    <row r="604" spans="1:26" ht="12.75" customHeight="1" x14ac:dyDescent="0.25">
      <c r="A604" s="103"/>
      <c r="B604" s="103"/>
      <c r="C604" s="103"/>
      <c r="D604" s="103"/>
      <c r="E604" s="103"/>
      <c r="F604" s="103"/>
      <c r="G604" s="103"/>
      <c r="H604" s="103"/>
      <c r="I604" s="103"/>
      <c r="J604" s="103"/>
      <c r="K604" s="103"/>
      <c r="L604" s="103"/>
      <c r="M604" s="103"/>
      <c r="N604" s="103"/>
      <c r="O604" s="103"/>
      <c r="P604" s="103"/>
      <c r="Q604" s="103"/>
      <c r="R604" s="103"/>
      <c r="S604" s="103"/>
      <c r="T604" s="103"/>
      <c r="U604" s="103"/>
      <c r="V604" s="103"/>
      <c r="W604" s="103"/>
      <c r="X604" s="103"/>
      <c r="Y604" s="103"/>
      <c r="Z604" s="103"/>
    </row>
    <row r="605" spans="1:26" ht="12.75" customHeight="1" x14ac:dyDescent="0.25">
      <c r="A605" s="103"/>
      <c r="B605" s="103"/>
      <c r="C605" s="103"/>
      <c r="D605" s="103"/>
      <c r="E605" s="103"/>
      <c r="F605" s="103"/>
      <c r="G605" s="103"/>
      <c r="H605" s="103"/>
      <c r="I605" s="103"/>
      <c r="J605" s="103"/>
      <c r="K605" s="103"/>
      <c r="L605" s="103"/>
      <c r="M605" s="103"/>
      <c r="N605" s="103"/>
      <c r="O605" s="103"/>
      <c r="P605" s="103"/>
      <c r="Q605" s="103"/>
      <c r="R605" s="103"/>
      <c r="S605" s="103"/>
      <c r="T605" s="103"/>
      <c r="U605" s="103"/>
      <c r="V605" s="103"/>
      <c r="W605" s="103"/>
      <c r="X605" s="103"/>
      <c r="Y605" s="103"/>
      <c r="Z605" s="103"/>
    </row>
    <row r="606" spans="1:26" ht="12.75" customHeight="1" x14ac:dyDescent="0.25">
      <c r="A606" s="103"/>
      <c r="B606" s="103"/>
      <c r="C606" s="103"/>
      <c r="D606" s="103"/>
      <c r="E606" s="103"/>
      <c r="F606" s="103"/>
      <c r="G606" s="103"/>
      <c r="H606" s="103"/>
      <c r="I606" s="103"/>
      <c r="J606" s="103"/>
      <c r="K606" s="103"/>
      <c r="L606" s="103"/>
      <c r="M606" s="103"/>
      <c r="N606" s="103"/>
      <c r="O606" s="103"/>
      <c r="P606" s="103"/>
      <c r="Q606" s="103"/>
      <c r="R606" s="103"/>
      <c r="S606" s="103"/>
      <c r="T606" s="103"/>
      <c r="U606" s="103"/>
      <c r="V606" s="103"/>
      <c r="W606" s="103"/>
      <c r="X606" s="103"/>
      <c r="Y606" s="103"/>
      <c r="Z606" s="103"/>
    </row>
    <row r="607" spans="1:26" ht="12.75" customHeight="1" x14ac:dyDescent="0.25">
      <c r="A607" s="103"/>
      <c r="B607" s="103"/>
      <c r="C607" s="103"/>
      <c r="D607" s="103"/>
      <c r="E607" s="103"/>
      <c r="F607" s="103"/>
      <c r="G607" s="103"/>
      <c r="H607" s="103"/>
      <c r="I607" s="103"/>
      <c r="J607" s="103"/>
      <c r="K607" s="103"/>
      <c r="L607" s="103"/>
      <c r="M607" s="103"/>
      <c r="N607" s="103"/>
      <c r="O607" s="103"/>
      <c r="P607" s="103"/>
      <c r="Q607" s="103"/>
      <c r="R607" s="103"/>
      <c r="S607" s="103"/>
      <c r="T607" s="103"/>
      <c r="U607" s="103"/>
      <c r="V607" s="103"/>
      <c r="W607" s="103"/>
      <c r="X607" s="103"/>
      <c r="Y607" s="103"/>
      <c r="Z607" s="103"/>
    </row>
    <row r="608" spans="1:26" ht="12.75" customHeight="1" x14ac:dyDescent="0.25">
      <c r="A608" s="103"/>
      <c r="B608" s="103"/>
      <c r="C608" s="103"/>
      <c r="D608" s="103"/>
      <c r="E608" s="103"/>
      <c r="F608" s="103"/>
      <c r="G608" s="103"/>
      <c r="H608" s="103"/>
      <c r="I608" s="103"/>
      <c r="J608" s="103"/>
      <c r="K608" s="103"/>
      <c r="L608" s="103"/>
      <c r="M608" s="103"/>
      <c r="N608" s="103"/>
      <c r="O608" s="103"/>
      <c r="P608" s="103"/>
      <c r="Q608" s="103"/>
      <c r="R608" s="103"/>
      <c r="S608" s="103"/>
      <c r="T608" s="103"/>
      <c r="U608" s="103"/>
      <c r="V608" s="103"/>
      <c r="W608" s="103"/>
      <c r="X608" s="103"/>
      <c r="Y608" s="103"/>
      <c r="Z608" s="103"/>
    </row>
    <row r="609" spans="1:26" ht="12.75" customHeight="1" x14ac:dyDescent="0.25">
      <c r="A609" s="103"/>
      <c r="B609" s="103"/>
      <c r="C609" s="103"/>
      <c r="D609" s="103"/>
      <c r="E609" s="103"/>
      <c r="F609" s="103"/>
      <c r="G609" s="103"/>
      <c r="H609" s="103"/>
      <c r="I609" s="103"/>
      <c r="J609" s="103"/>
      <c r="K609" s="103"/>
      <c r="L609" s="103"/>
      <c r="M609" s="103"/>
      <c r="N609" s="103"/>
      <c r="O609" s="103"/>
      <c r="P609" s="103"/>
      <c r="Q609" s="103"/>
      <c r="R609" s="103"/>
      <c r="S609" s="103"/>
      <c r="T609" s="103"/>
      <c r="U609" s="103"/>
      <c r="V609" s="103"/>
      <c r="W609" s="103"/>
      <c r="X609" s="103"/>
      <c r="Y609" s="103"/>
      <c r="Z609" s="103"/>
    </row>
    <row r="610" spans="1:26" ht="12.75" customHeight="1" x14ac:dyDescent="0.25">
      <c r="A610" s="103"/>
      <c r="B610" s="103"/>
      <c r="C610" s="103"/>
      <c r="D610" s="103"/>
      <c r="E610" s="103"/>
      <c r="F610" s="103"/>
      <c r="G610" s="103"/>
      <c r="H610" s="103"/>
      <c r="I610" s="103"/>
      <c r="J610" s="103"/>
      <c r="K610" s="103"/>
      <c r="L610" s="103"/>
      <c r="M610" s="103"/>
      <c r="N610" s="103"/>
      <c r="O610" s="103"/>
      <c r="P610" s="103"/>
      <c r="Q610" s="103"/>
      <c r="R610" s="103"/>
      <c r="S610" s="103"/>
      <c r="T610" s="103"/>
      <c r="U610" s="103"/>
      <c r="V610" s="103"/>
      <c r="W610" s="103"/>
      <c r="X610" s="103"/>
      <c r="Y610" s="103"/>
      <c r="Z610" s="103"/>
    </row>
    <row r="611" spans="1:26" ht="12.75" customHeight="1" x14ac:dyDescent="0.25">
      <c r="A611" s="103"/>
      <c r="B611" s="103"/>
      <c r="C611" s="103"/>
      <c r="D611" s="103"/>
      <c r="E611" s="103"/>
      <c r="F611" s="103"/>
      <c r="G611" s="103"/>
      <c r="H611" s="103"/>
      <c r="I611" s="103"/>
      <c r="J611" s="103"/>
      <c r="K611" s="103"/>
      <c r="L611" s="103"/>
      <c r="M611" s="103"/>
      <c r="N611" s="103"/>
      <c r="O611" s="103"/>
      <c r="P611" s="103"/>
      <c r="Q611" s="103"/>
      <c r="R611" s="103"/>
      <c r="S611" s="103"/>
      <c r="T611" s="103"/>
      <c r="U611" s="103"/>
      <c r="V611" s="103"/>
      <c r="W611" s="103"/>
      <c r="X611" s="103"/>
      <c r="Y611" s="103"/>
      <c r="Z611" s="103"/>
    </row>
    <row r="612" spans="1:26" ht="12.75" customHeight="1" x14ac:dyDescent="0.25">
      <c r="A612" s="103"/>
      <c r="B612" s="103"/>
      <c r="C612" s="103"/>
      <c r="D612" s="103"/>
      <c r="E612" s="103"/>
      <c r="F612" s="103"/>
      <c r="G612" s="103"/>
      <c r="H612" s="103"/>
      <c r="I612" s="103"/>
      <c r="J612" s="103"/>
      <c r="K612" s="103"/>
      <c r="L612" s="103"/>
      <c r="M612" s="103"/>
      <c r="N612" s="103"/>
      <c r="O612" s="103"/>
      <c r="P612" s="103"/>
      <c r="Q612" s="103"/>
      <c r="R612" s="103"/>
      <c r="S612" s="103"/>
      <c r="T612" s="103"/>
      <c r="U612" s="103"/>
      <c r="V612" s="103"/>
      <c r="W612" s="103"/>
      <c r="X612" s="103"/>
      <c r="Y612" s="103"/>
      <c r="Z612" s="103"/>
    </row>
    <row r="613" spans="1:26" ht="12.75" customHeight="1" x14ac:dyDescent="0.25">
      <c r="A613" s="103"/>
      <c r="B613" s="103"/>
      <c r="C613" s="103"/>
      <c r="D613" s="103"/>
      <c r="E613" s="103"/>
      <c r="F613" s="103"/>
      <c r="G613" s="103"/>
      <c r="H613" s="103"/>
      <c r="I613" s="103"/>
      <c r="J613" s="103"/>
      <c r="K613" s="103"/>
      <c r="L613" s="103"/>
      <c r="M613" s="103"/>
      <c r="N613" s="103"/>
      <c r="O613" s="103"/>
      <c r="P613" s="103"/>
      <c r="Q613" s="103"/>
      <c r="R613" s="103"/>
      <c r="S613" s="103"/>
      <c r="T613" s="103"/>
      <c r="U613" s="103"/>
      <c r="V613" s="103"/>
      <c r="W613" s="103"/>
      <c r="X613" s="103"/>
      <c r="Y613" s="103"/>
      <c r="Z613" s="103"/>
    </row>
    <row r="614" spans="1:26" ht="12.75" customHeight="1" x14ac:dyDescent="0.25">
      <c r="A614" s="103"/>
      <c r="B614" s="103"/>
      <c r="C614" s="103"/>
      <c r="D614" s="103"/>
      <c r="E614" s="103"/>
      <c r="F614" s="103"/>
      <c r="G614" s="103"/>
      <c r="H614" s="103"/>
      <c r="I614" s="103"/>
      <c r="J614" s="103"/>
      <c r="K614" s="103"/>
      <c r="L614" s="103"/>
      <c r="M614" s="103"/>
      <c r="N614" s="103"/>
      <c r="O614" s="103"/>
      <c r="P614" s="103"/>
      <c r="Q614" s="103"/>
      <c r="R614" s="103"/>
      <c r="S614" s="103"/>
      <c r="T614" s="103"/>
      <c r="U614" s="103"/>
      <c r="V614" s="103"/>
      <c r="W614" s="103"/>
      <c r="X614" s="103"/>
      <c r="Y614" s="103"/>
      <c r="Z614" s="103"/>
    </row>
    <row r="615" spans="1:26" ht="12.75" customHeight="1" x14ac:dyDescent="0.25">
      <c r="A615" s="103"/>
      <c r="B615" s="103"/>
      <c r="C615" s="103"/>
      <c r="D615" s="103"/>
      <c r="E615" s="103"/>
      <c r="F615" s="103"/>
      <c r="G615" s="103"/>
      <c r="H615" s="103"/>
      <c r="I615" s="103"/>
      <c r="J615" s="103"/>
      <c r="K615" s="103"/>
      <c r="L615" s="103"/>
      <c r="M615" s="103"/>
      <c r="N615" s="103"/>
      <c r="O615" s="103"/>
      <c r="P615" s="103"/>
      <c r="Q615" s="103"/>
      <c r="R615" s="103"/>
      <c r="S615" s="103"/>
      <c r="T615" s="103"/>
      <c r="U615" s="103"/>
      <c r="V615" s="103"/>
      <c r="W615" s="103"/>
      <c r="X615" s="103"/>
      <c r="Y615" s="103"/>
      <c r="Z615" s="103"/>
    </row>
    <row r="616" spans="1:26" ht="12.75" customHeight="1" x14ac:dyDescent="0.25">
      <c r="A616" s="103"/>
      <c r="B616" s="103"/>
      <c r="C616" s="103"/>
      <c r="D616" s="103"/>
      <c r="E616" s="103"/>
      <c r="F616" s="103"/>
      <c r="G616" s="103"/>
      <c r="H616" s="103"/>
      <c r="I616" s="103"/>
      <c r="J616" s="103"/>
      <c r="K616" s="103"/>
      <c r="L616" s="103"/>
      <c r="M616" s="103"/>
      <c r="N616" s="103"/>
      <c r="O616" s="103"/>
      <c r="P616" s="103"/>
      <c r="Q616" s="103"/>
      <c r="R616" s="103"/>
      <c r="S616" s="103"/>
      <c r="T616" s="103"/>
      <c r="U616" s="103"/>
      <c r="V616" s="103"/>
      <c r="W616" s="103"/>
      <c r="X616" s="103"/>
      <c r="Y616" s="103"/>
      <c r="Z616" s="103"/>
    </row>
    <row r="617" spans="1:26" ht="12.75" customHeight="1" x14ac:dyDescent="0.25">
      <c r="A617" s="103"/>
      <c r="B617" s="103"/>
      <c r="C617" s="103"/>
      <c r="D617" s="103"/>
      <c r="E617" s="103"/>
      <c r="F617" s="103"/>
      <c r="G617" s="103"/>
      <c r="H617" s="103"/>
      <c r="I617" s="103"/>
      <c r="J617" s="103"/>
      <c r="K617" s="103"/>
      <c r="L617" s="103"/>
      <c r="M617" s="103"/>
      <c r="N617" s="103"/>
      <c r="O617" s="103"/>
      <c r="P617" s="103"/>
      <c r="Q617" s="103"/>
      <c r="R617" s="103"/>
      <c r="S617" s="103"/>
      <c r="T617" s="103"/>
      <c r="U617" s="103"/>
      <c r="V617" s="103"/>
      <c r="W617" s="103"/>
      <c r="X617" s="103"/>
      <c r="Y617" s="103"/>
      <c r="Z617" s="103"/>
    </row>
    <row r="618" spans="1:26" ht="12.75" customHeight="1" x14ac:dyDescent="0.25">
      <c r="A618" s="103"/>
      <c r="B618" s="103"/>
      <c r="C618" s="103"/>
      <c r="D618" s="103"/>
      <c r="E618" s="103"/>
      <c r="F618" s="103"/>
      <c r="G618" s="103"/>
      <c r="H618" s="103"/>
      <c r="I618" s="103"/>
      <c r="J618" s="103"/>
      <c r="K618" s="103"/>
      <c r="L618" s="103"/>
      <c r="M618" s="103"/>
      <c r="N618" s="103"/>
      <c r="O618" s="103"/>
      <c r="P618" s="103"/>
      <c r="Q618" s="103"/>
      <c r="R618" s="103"/>
      <c r="S618" s="103"/>
      <c r="T618" s="103"/>
      <c r="U618" s="103"/>
      <c r="V618" s="103"/>
      <c r="W618" s="103"/>
      <c r="X618" s="103"/>
      <c r="Y618" s="103"/>
      <c r="Z618" s="103"/>
    </row>
    <row r="619" spans="1:26" ht="12.75" customHeight="1" x14ac:dyDescent="0.25">
      <c r="A619" s="103"/>
      <c r="B619" s="103"/>
      <c r="C619" s="103"/>
      <c r="D619" s="103"/>
      <c r="E619" s="103"/>
      <c r="F619" s="103"/>
      <c r="G619" s="103"/>
      <c r="H619" s="103"/>
      <c r="I619" s="103"/>
      <c r="J619" s="103"/>
      <c r="K619" s="103"/>
      <c r="L619" s="103"/>
      <c r="M619" s="103"/>
      <c r="N619" s="103"/>
      <c r="O619" s="103"/>
      <c r="P619" s="103"/>
      <c r="Q619" s="103"/>
      <c r="R619" s="103"/>
      <c r="S619" s="103"/>
      <c r="T619" s="103"/>
      <c r="U619" s="103"/>
      <c r="V619" s="103"/>
      <c r="W619" s="103"/>
      <c r="X619" s="103"/>
      <c r="Y619" s="103"/>
      <c r="Z619" s="103"/>
    </row>
    <row r="620" spans="1:26" ht="12.75" customHeight="1" x14ac:dyDescent="0.25">
      <c r="A620" s="103"/>
      <c r="B620" s="103"/>
      <c r="C620" s="103"/>
      <c r="D620" s="103"/>
      <c r="E620" s="103"/>
      <c r="F620" s="103"/>
      <c r="G620" s="103"/>
      <c r="H620" s="103"/>
      <c r="I620" s="103"/>
      <c r="J620" s="103"/>
      <c r="K620" s="103"/>
      <c r="L620" s="103"/>
      <c r="M620" s="103"/>
      <c r="N620" s="103"/>
      <c r="O620" s="103"/>
      <c r="P620" s="103"/>
      <c r="Q620" s="103"/>
      <c r="R620" s="103"/>
      <c r="S620" s="103"/>
      <c r="T620" s="103"/>
      <c r="U620" s="103"/>
      <c r="V620" s="103"/>
      <c r="W620" s="103"/>
      <c r="X620" s="103"/>
      <c r="Y620" s="103"/>
      <c r="Z620" s="103"/>
    </row>
    <row r="621" spans="1:26" ht="12.75" customHeight="1" x14ac:dyDescent="0.25">
      <c r="A621" s="103"/>
      <c r="B621" s="103"/>
      <c r="C621" s="103"/>
      <c r="D621" s="103"/>
      <c r="E621" s="103"/>
      <c r="F621" s="103"/>
      <c r="G621" s="103"/>
      <c r="H621" s="103"/>
      <c r="I621" s="103"/>
      <c r="J621" s="103"/>
      <c r="K621" s="103"/>
      <c r="L621" s="103"/>
      <c r="M621" s="103"/>
      <c r="N621" s="103"/>
      <c r="O621" s="103"/>
      <c r="P621" s="103"/>
      <c r="Q621" s="103"/>
      <c r="R621" s="103"/>
      <c r="S621" s="103"/>
      <c r="T621" s="103"/>
      <c r="U621" s="103"/>
      <c r="V621" s="103"/>
      <c r="W621" s="103"/>
      <c r="X621" s="103"/>
      <c r="Y621" s="103"/>
      <c r="Z621" s="103"/>
    </row>
    <row r="622" spans="1:26" ht="12.75" customHeight="1" x14ac:dyDescent="0.25">
      <c r="A622" s="103"/>
      <c r="B622" s="103"/>
      <c r="C622" s="103"/>
      <c r="D622" s="103"/>
      <c r="E622" s="103"/>
      <c r="F622" s="103"/>
      <c r="G622" s="103"/>
      <c r="H622" s="103"/>
      <c r="I622" s="103"/>
      <c r="J622" s="103"/>
      <c r="K622" s="103"/>
      <c r="L622" s="103"/>
      <c r="M622" s="103"/>
      <c r="N622" s="103"/>
      <c r="O622" s="103"/>
      <c r="P622" s="103"/>
      <c r="Q622" s="103"/>
      <c r="R622" s="103"/>
      <c r="S622" s="103"/>
      <c r="T622" s="103"/>
      <c r="U622" s="103"/>
      <c r="V622" s="103"/>
      <c r="W622" s="103"/>
      <c r="X622" s="103"/>
      <c r="Y622" s="103"/>
      <c r="Z622" s="103"/>
    </row>
    <row r="623" spans="1:26" ht="12.75" customHeight="1" x14ac:dyDescent="0.25">
      <c r="A623" s="103"/>
      <c r="B623" s="103"/>
      <c r="C623" s="103"/>
      <c r="D623" s="103"/>
      <c r="E623" s="103"/>
      <c r="F623" s="103"/>
      <c r="G623" s="103"/>
      <c r="H623" s="103"/>
      <c r="I623" s="103"/>
      <c r="J623" s="103"/>
      <c r="K623" s="103"/>
      <c r="L623" s="103"/>
      <c r="M623" s="103"/>
      <c r="N623" s="103"/>
      <c r="O623" s="103"/>
      <c r="P623" s="103"/>
      <c r="Q623" s="103"/>
      <c r="R623" s="103"/>
      <c r="S623" s="103"/>
      <c r="T623" s="103"/>
      <c r="U623" s="103"/>
      <c r="V623" s="103"/>
      <c r="W623" s="103"/>
      <c r="X623" s="103"/>
      <c r="Y623" s="103"/>
      <c r="Z623" s="103"/>
    </row>
    <row r="624" spans="1:26" ht="12.75" customHeight="1" x14ac:dyDescent="0.25">
      <c r="A624" s="103"/>
      <c r="B624" s="103"/>
      <c r="C624" s="103"/>
      <c r="D624" s="103"/>
      <c r="E624" s="103"/>
      <c r="F624" s="103"/>
      <c r="G624" s="103"/>
      <c r="H624" s="103"/>
      <c r="I624" s="103"/>
      <c r="J624" s="103"/>
      <c r="K624" s="103"/>
      <c r="L624" s="103"/>
      <c r="M624" s="103"/>
      <c r="N624" s="103"/>
      <c r="O624" s="103"/>
      <c r="P624" s="103"/>
      <c r="Q624" s="103"/>
      <c r="R624" s="103"/>
      <c r="S624" s="103"/>
      <c r="T624" s="103"/>
      <c r="U624" s="103"/>
      <c r="V624" s="103"/>
      <c r="W624" s="103"/>
      <c r="X624" s="103"/>
      <c r="Y624" s="103"/>
      <c r="Z624" s="103"/>
    </row>
    <row r="625" spans="1:26" ht="12.75" customHeight="1" x14ac:dyDescent="0.25">
      <c r="A625" s="103"/>
      <c r="B625" s="103"/>
      <c r="C625" s="103"/>
      <c r="D625" s="103"/>
      <c r="E625" s="103"/>
      <c r="F625" s="103"/>
      <c r="G625" s="103"/>
      <c r="H625" s="103"/>
      <c r="I625" s="103"/>
      <c r="J625" s="103"/>
      <c r="K625" s="103"/>
      <c r="L625" s="103"/>
      <c r="M625" s="103"/>
      <c r="N625" s="103"/>
      <c r="O625" s="103"/>
      <c r="P625" s="103"/>
      <c r="Q625" s="103"/>
      <c r="R625" s="103"/>
      <c r="S625" s="103"/>
      <c r="T625" s="103"/>
      <c r="U625" s="103"/>
      <c r="V625" s="103"/>
      <c r="W625" s="103"/>
      <c r="X625" s="103"/>
      <c r="Y625" s="103"/>
      <c r="Z625" s="103"/>
    </row>
    <row r="626" spans="1:26" ht="12.75" customHeight="1" x14ac:dyDescent="0.25">
      <c r="A626" s="103"/>
      <c r="B626" s="103"/>
      <c r="C626" s="103"/>
      <c r="D626" s="103"/>
      <c r="E626" s="103"/>
      <c r="F626" s="103"/>
      <c r="G626" s="103"/>
      <c r="H626" s="103"/>
      <c r="I626" s="103"/>
      <c r="J626" s="103"/>
      <c r="K626" s="103"/>
      <c r="L626" s="103"/>
      <c r="M626" s="103"/>
      <c r="N626" s="103"/>
      <c r="O626" s="103"/>
      <c r="P626" s="103"/>
      <c r="Q626" s="103"/>
      <c r="R626" s="103"/>
      <c r="S626" s="103"/>
      <c r="T626" s="103"/>
      <c r="U626" s="103"/>
      <c r="V626" s="103"/>
      <c r="W626" s="103"/>
      <c r="X626" s="103"/>
      <c r="Y626" s="103"/>
      <c r="Z626" s="103"/>
    </row>
    <row r="627" spans="1:26" ht="12.75" customHeight="1" x14ac:dyDescent="0.25">
      <c r="A627" s="103"/>
      <c r="B627" s="103"/>
      <c r="C627" s="103"/>
      <c r="D627" s="103"/>
      <c r="E627" s="103"/>
      <c r="F627" s="103"/>
      <c r="G627" s="103"/>
      <c r="H627" s="103"/>
      <c r="I627" s="103"/>
      <c r="J627" s="103"/>
      <c r="K627" s="103"/>
      <c r="L627" s="103"/>
      <c r="M627" s="103"/>
      <c r="N627" s="103"/>
      <c r="O627" s="103"/>
      <c r="P627" s="103"/>
      <c r="Q627" s="103"/>
      <c r="R627" s="103"/>
      <c r="S627" s="103"/>
      <c r="T627" s="103"/>
      <c r="U627" s="103"/>
      <c r="V627" s="103"/>
      <c r="W627" s="103"/>
      <c r="X627" s="103"/>
      <c r="Y627" s="103"/>
      <c r="Z627" s="103"/>
    </row>
    <row r="628" spans="1:26" ht="12.75" customHeight="1" x14ac:dyDescent="0.25">
      <c r="A628" s="103"/>
      <c r="B628" s="103"/>
      <c r="C628" s="103"/>
      <c r="D628" s="103"/>
      <c r="E628" s="103"/>
      <c r="F628" s="103"/>
      <c r="G628" s="103"/>
      <c r="H628" s="103"/>
      <c r="I628" s="103"/>
      <c r="J628" s="103"/>
      <c r="K628" s="103"/>
      <c r="L628" s="103"/>
      <c r="M628" s="103"/>
      <c r="N628" s="103"/>
      <c r="O628" s="103"/>
      <c r="P628" s="103"/>
      <c r="Q628" s="103"/>
      <c r="R628" s="103"/>
      <c r="S628" s="103"/>
      <c r="T628" s="103"/>
      <c r="U628" s="103"/>
      <c r="V628" s="103"/>
      <c r="W628" s="103"/>
      <c r="X628" s="103"/>
      <c r="Y628" s="103"/>
      <c r="Z628" s="103"/>
    </row>
    <row r="629" spans="1:26" ht="12.75" customHeight="1" x14ac:dyDescent="0.25">
      <c r="A629" s="103"/>
      <c r="B629" s="103"/>
      <c r="C629" s="103"/>
      <c r="D629" s="103"/>
      <c r="E629" s="103"/>
      <c r="F629" s="103"/>
      <c r="G629" s="103"/>
      <c r="H629" s="103"/>
      <c r="I629" s="103"/>
      <c r="J629" s="103"/>
      <c r="K629" s="103"/>
      <c r="L629" s="103"/>
      <c r="M629" s="103"/>
      <c r="N629" s="103"/>
      <c r="O629" s="103"/>
      <c r="P629" s="103"/>
      <c r="Q629" s="103"/>
      <c r="R629" s="103"/>
      <c r="S629" s="103"/>
      <c r="T629" s="103"/>
      <c r="U629" s="103"/>
      <c r="V629" s="103"/>
      <c r="W629" s="103"/>
      <c r="X629" s="103"/>
      <c r="Y629" s="103"/>
      <c r="Z629" s="103"/>
    </row>
    <row r="630" spans="1:26" ht="12.75" customHeight="1" x14ac:dyDescent="0.25">
      <c r="A630" s="103"/>
      <c r="B630" s="103"/>
      <c r="C630" s="103"/>
      <c r="D630" s="103"/>
      <c r="E630" s="103"/>
      <c r="F630" s="103"/>
      <c r="G630" s="103"/>
      <c r="H630" s="103"/>
      <c r="I630" s="103"/>
      <c r="J630" s="103"/>
      <c r="K630" s="103"/>
      <c r="L630" s="103"/>
      <c r="M630" s="103"/>
      <c r="N630" s="103"/>
      <c r="O630" s="103"/>
      <c r="P630" s="103"/>
      <c r="Q630" s="103"/>
      <c r="R630" s="103"/>
      <c r="S630" s="103"/>
      <c r="T630" s="103"/>
      <c r="U630" s="103"/>
      <c r="V630" s="103"/>
      <c r="W630" s="103"/>
      <c r="X630" s="103"/>
      <c r="Y630" s="103"/>
      <c r="Z630" s="103"/>
    </row>
    <row r="631" spans="1:26" ht="12.75" customHeight="1" x14ac:dyDescent="0.25">
      <c r="A631" s="103"/>
      <c r="B631" s="103"/>
      <c r="C631" s="103"/>
      <c r="D631" s="103"/>
      <c r="E631" s="103"/>
      <c r="F631" s="103"/>
      <c r="G631" s="103"/>
      <c r="H631" s="103"/>
      <c r="I631" s="103"/>
      <c r="J631" s="103"/>
      <c r="K631" s="103"/>
      <c r="L631" s="103"/>
      <c r="M631" s="103"/>
      <c r="N631" s="103"/>
      <c r="O631" s="103"/>
      <c r="P631" s="103"/>
      <c r="Q631" s="103"/>
      <c r="R631" s="103"/>
      <c r="S631" s="103"/>
      <c r="T631" s="103"/>
      <c r="U631" s="103"/>
      <c r="V631" s="103"/>
      <c r="W631" s="103"/>
      <c r="X631" s="103"/>
      <c r="Y631" s="103"/>
      <c r="Z631" s="103"/>
    </row>
    <row r="632" spans="1:26" ht="12.75" customHeight="1" x14ac:dyDescent="0.25">
      <c r="A632" s="103"/>
      <c r="B632" s="103"/>
      <c r="C632" s="103"/>
      <c r="D632" s="103"/>
      <c r="E632" s="103"/>
      <c r="F632" s="103"/>
      <c r="G632" s="103"/>
      <c r="H632" s="103"/>
      <c r="I632" s="103"/>
      <c r="J632" s="103"/>
      <c r="K632" s="103"/>
      <c r="L632" s="103"/>
      <c r="M632" s="103"/>
      <c r="N632" s="103"/>
      <c r="O632" s="103"/>
      <c r="P632" s="103"/>
      <c r="Q632" s="103"/>
      <c r="R632" s="103"/>
      <c r="S632" s="103"/>
      <c r="T632" s="103"/>
      <c r="U632" s="103"/>
      <c r="V632" s="103"/>
      <c r="W632" s="103"/>
      <c r="X632" s="103"/>
      <c r="Y632" s="103"/>
      <c r="Z632" s="103"/>
    </row>
    <row r="633" spans="1:26" ht="12.75" customHeight="1" x14ac:dyDescent="0.25">
      <c r="A633" s="103"/>
      <c r="B633" s="103"/>
      <c r="C633" s="103"/>
      <c r="D633" s="103"/>
      <c r="E633" s="103"/>
      <c r="F633" s="103"/>
      <c r="G633" s="103"/>
      <c r="H633" s="103"/>
      <c r="I633" s="103"/>
      <c r="J633" s="103"/>
      <c r="K633" s="103"/>
      <c r="L633" s="103"/>
      <c r="M633" s="103"/>
      <c r="N633" s="103"/>
      <c r="O633" s="103"/>
      <c r="P633" s="103"/>
      <c r="Q633" s="103"/>
      <c r="R633" s="103"/>
      <c r="S633" s="103"/>
      <c r="T633" s="103"/>
      <c r="U633" s="103"/>
      <c r="V633" s="103"/>
      <c r="W633" s="103"/>
      <c r="X633" s="103"/>
      <c r="Y633" s="103"/>
      <c r="Z633" s="103"/>
    </row>
    <row r="634" spans="1:26" ht="12.75" customHeight="1" x14ac:dyDescent="0.25">
      <c r="A634" s="103"/>
      <c r="B634" s="103"/>
      <c r="C634" s="103"/>
      <c r="D634" s="103"/>
      <c r="E634" s="103"/>
      <c r="F634" s="103"/>
      <c r="G634" s="103"/>
      <c r="H634" s="103"/>
      <c r="I634" s="103"/>
      <c r="J634" s="103"/>
      <c r="K634" s="103"/>
      <c r="L634" s="103"/>
      <c r="M634" s="103"/>
      <c r="N634" s="103"/>
      <c r="O634" s="103"/>
      <c r="P634" s="103"/>
      <c r="Q634" s="103"/>
      <c r="R634" s="103"/>
      <c r="S634" s="103"/>
      <c r="T634" s="103"/>
      <c r="U634" s="103"/>
      <c r="V634" s="103"/>
      <c r="W634" s="103"/>
      <c r="X634" s="103"/>
      <c r="Y634" s="103"/>
      <c r="Z634" s="103"/>
    </row>
    <row r="635" spans="1:26" ht="12.75" customHeight="1" x14ac:dyDescent="0.25">
      <c r="A635" s="103"/>
      <c r="B635" s="103"/>
      <c r="C635" s="103"/>
      <c r="D635" s="103"/>
      <c r="E635" s="103"/>
      <c r="F635" s="103"/>
      <c r="G635" s="103"/>
      <c r="H635" s="103"/>
      <c r="I635" s="103"/>
      <c r="J635" s="103"/>
      <c r="K635" s="103"/>
      <c r="L635" s="103"/>
      <c r="M635" s="103"/>
      <c r="N635" s="103"/>
      <c r="O635" s="103"/>
      <c r="P635" s="103"/>
      <c r="Q635" s="103"/>
      <c r="R635" s="103"/>
      <c r="S635" s="103"/>
      <c r="T635" s="103"/>
      <c r="U635" s="103"/>
      <c r="V635" s="103"/>
      <c r="W635" s="103"/>
      <c r="X635" s="103"/>
      <c r="Y635" s="103"/>
      <c r="Z635" s="103"/>
    </row>
    <row r="636" spans="1:26" ht="12.75" customHeight="1" x14ac:dyDescent="0.25">
      <c r="A636" s="103"/>
      <c r="B636" s="103"/>
      <c r="C636" s="103"/>
      <c r="D636" s="103"/>
      <c r="E636" s="103"/>
      <c r="F636" s="103"/>
      <c r="G636" s="103"/>
      <c r="H636" s="103"/>
      <c r="I636" s="103"/>
      <c r="J636" s="103"/>
      <c r="K636" s="103"/>
      <c r="L636" s="103"/>
      <c r="M636" s="103"/>
      <c r="N636" s="103"/>
      <c r="O636" s="103"/>
      <c r="P636" s="103"/>
      <c r="Q636" s="103"/>
      <c r="R636" s="103"/>
      <c r="S636" s="103"/>
      <c r="T636" s="103"/>
      <c r="U636" s="103"/>
      <c r="V636" s="103"/>
      <c r="W636" s="103"/>
      <c r="X636" s="103"/>
      <c r="Y636" s="103"/>
      <c r="Z636" s="103"/>
    </row>
    <row r="637" spans="1:26" ht="12.75" customHeight="1" x14ac:dyDescent="0.25">
      <c r="A637" s="103"/>
      <c r="B637" s="103"/>
      <c r="C637" s="103"/>
      <c r="D637" s="103"/>
      <c r="E637" s="103"/>
      <c r="F637" s="103"/>
      <c r="G637" s="103"/>
      <c r="H637" s="103"/>
      <c r="I637" s="103"/>
      <c r="J637" s="103"/>
      <c r="K637" s="103"/>
      <c r="L637" s="103"/>
      <c r="M637" s="103"/>
      <c r="N637" s="103"/>
      <c r="O637" s="103"/>
      <c r="P637" s="103"/>
      <c r="Q637" s="103"/>
      <c r="R637" s="103"/>
      <c r="S637" s="103"/>
      <c r="T637" s="103"/>
      <c r="U637" s="103"/>
      <c r="V637" s="103"/>
      <c r="W637" s="103"/>
      <c r="X637" s="103"/>
      <c r="Y637" s="103"/>
      <c r="Z637" s="103"/>
    </row>
    <row r="638" spans="1:26" ht="12.75" customHeight="1" x14ac:dyDescent="0.25">
      <c r="A638" s="103"/>
      <c r="B638" s="103"/>
      <c r="C638" s="103"/>
      <c r="D638" s="103"/>
      <c r="E638" s="103"/>
      <c r="F638" s="103"/>
      <c r="G638" s="103"/>
      <c r="H638" s="103"/>
      <c r="I638" s="103"/>
      <c r="J638" s="103"/>
      <c r="K638" s="103"/>
      <c r="L638" s="103"/>
      <c r="M638" s="103"/>
      <c r="N638" s="103"/>
      <c r="O638" s="103"/>
      <c r="P638" s="103"/>
      <c r="Q638" s="103"/>
      <c r="R638" s="103"/>
      <c r="S638" s="103"/>
      <c r="T638" s="103"/>
      <c r="U638" s="103"/>
      <c r="V638" s="103"/>
      <c r="W638" s="103"/>
      <c r="X638" s="103"/>
      <c r="Y638" s="103"/>
      <c r="Z638" s="103"/>
    </row>
    <row r="639" spans="1:26" ht="12.75" customHeight="1" x14ac:dyDescent="0.25">
      <c r="A639" s="103"/>
      <c r="B639" s="103"/>
      <c r="C639" s="103"/>
      <c r="D639" s="103"/>
      <c r="E639" s="103"/>
      <c r="F639" s="103"/>
      <c r="G639" s="103"/>
      <c r="H639" s="103"/>
      <c r="I639" s="103"/>
      <c r="J639" s="103"/>
      <c r="K639" s="103"/>
      <c r="L639" s="103"/>
      <c r="M639" s="103"/>
      <c r="N639" s="103"/>
      <c r="O639" s="103"/>
      <c r="P639" s="103"/>
      <c r="Q639" s="103"/>
      <c r="R639" s="103"/>
      <c r="S639" s="103"/>
      <c r="T639" s="103"/>
      <c r="U639" s="103"/>
      <c r="V639" s="103"/>
      <c r="W639" s="103"/>
      <c r="X639" s="103"/>
      <c r="Y639" s="103"/>
      <c r="Z639" s="103"/>
    </row>
    <row r="640" spans="1:26" ht="12.75" customHeight="1" x14ac:dyDescent="0.25">
      <c r="A640" s="103"/>
      <c r="B640" s="103"/>
      <c r="C640" s="103"/>
      <c r="D640" s="103"/>
      <c r="E640" s="103"/>
      <c r="F640" s="103"/>
      <c r="G640" s="103"/>
      <c r="H640" s="103"/>
      <c r="I640" s="103"/>
      <c r="J640" s="103"/>
      <c r="K640" s="103"/>
      <c r="L640" s="103"/>
      <c r="M640" s="103"/>
      <c r="N640" s="103"/>
      <c r="O640" s="103"/>
      <c r="P640" s="103"/>
      <c r="Q640" s="103"/>
      <c r="R640" s="103"/>
      <c r="S640" s="103"/>
      <c r="T640" s="103"/>
      <c r="U640" s="103"/>
      <c r="V640" s="103"/>
      <c r="W640" s="103"/>
      <c r="X640" s="103"/>
      <c r="Y640" s="103"/>
      <c r="Z640" s="103"/>
    </row>
    <row r="641" spans="1:26" ht="12.75" customHeight="1" x14ac:dyDescent="0.25">
      <c r="A641" s="103"/>
      <c r="B641" s="103"/>
      <c r="C641" s="103"/>
      <c r="D641" s="103"/>
      <c r="E641" s="103"/>
      <c r="F641" s="103"/>
      <c r="G641" s="103"/>
      <c r="H641" s="103"/>
      <c r="I641" s="103"/>
      <c r="J641" s="103"/>
      <c r="K641" s="103"/>
      <c r="L641" s="103"/>
      <c r="M641" s="103"/>
      <c r="N641" s="103"/>
      <c r="O641" s="103"/>
      <c r="P641" s="103"/>
      <c r="Q641" s="103"/>
      <c r="R641" s="103"/>
      <c r="S641" s="103"/>
      <c r="T641" s="103"/>
      <c r="U641" s="103"/>
      <c r="V641" s="103"/>
      <c r="W641" s="103"/>
      <c r="X641" s="103"/>
      <c r="Y641" s="103"/>
      <c r="Z641" s="103"/>
    </row>
    <row r="642" spans="1:26" ht="12.75" customHeight="1" x14ac:dyDescent="0.25">
      <c r="A642" s="103"/>
      <c r="B642" s="103"/>
      <c r="C642" s="103"/>
      <c r="D642" s="103"/>
      <c r="E642" s="103"/>
      <c r="F642" s="103"/>
      <c r="G642" s="103"/>
      <c r="H642" s="103"/>
      <c r="I642" s="103"/>
      <c r="J642" s="103"/>
      <c r="K642" s="103"/>
      <c r="L642" s="103"/>
      <c r="M642" s="103"/>
      <c r="N642" s="103"/>
      <c r="O642" s="103"/>
      <c r="P642" s="103"/>
      <c r="Q642" s="103"/>
      <c r="R642" s="103"/>
      <c r="S642" s="103"/>
      <c r="T642" s="103"/>
      <c r="U642" s="103"/>
      <c r="V642" s="103"/>
      <c r="W642" s="103"/>
      <c r="X642" s="103"/>
      <c r="Y642" s="103"/>
      <c r="Z642" s="103"/>
    </row>
    <row r="643" spans="1:26" ht="12.75" customHeight="1" x14ac:dyDescent="0.25">
      <c r="A643" s="103"/>
      <c r="B643" s="103"/>
      <c r="C643" s="103"/>
      <c r="D643" s="103"/>
      <c r="E643" s="103"/>
      <c r="F643" s="103"/>
      <c r="G643" s="103"/>
      <c r="H643" s="103"/>
      <c r="I643" s="103"/>
      <c r="J643" s="103"/>
      <c r="K643" s="103"/>
      <c r="L643" s="103"/>
      <c r="M643" s="103"/>
      <c r="N643" s="103"/>
      <c r="O643" s="103"/>
      <c r="P643" s="103"/>
      <c r="Q643" s="103"/>
      <c r="R643" s="103"/>
      <c r="S643" s="103"/>
      <c r="T643" s="103"/>
      <c r="U643" s="103"/>
      <c r="V643" s="103"/>
      <c r="W643" s="103"/>
      <c r="X643" s="103"/>
      <c r="Y643" s="103"/>
      <c r="Z643" s="103"/>
    </row>
    <row r="644" spans="1:26" ht="12.75" customHeight="1" x14ac:dyDescent="0.25">
      <c r="A644" s="103"/>
      <c r="B644" s="103"/>
      <c r="C644" s="103"/>
      <c r="D644" s="103"/>
      <c r="E644" s="103"/>
      <c r="F644" s="103"/>
      <c r="G644" s="103"/>
      <c r="H644" s="103"/>
      <c r="I644" s="103"/>
      <c r="J644" s="103"/>
      <c r="K644" s="103"/>
      <c r="L644" s="103"/>
      <c r="M644" s="103"/>
      <c r="N644" s="103"/>
      <c r="O644" s="103"/>
      <c r="P644" s="103"/>
      <c r="Q644" s="103"/>
      <c r="R644" s="103"/>
      <c r="S644" s="103"/>
      <c r="T644" s="103"/>
      <c r="U644" s="103"/>
      <c r="V644" s="103"/>
      <c r="W644" s="103"/>
      <c r="X644" s="103"/>
      <c r="Y644" s="103"/>
      <c r="Z644" s="103"/>
    </row>
    <row r="645" spans="1:26" ht="12.75" customHeight="1" x14ac:dyDescent="0.25">
      <c r="A645" s="103"/>
      <c r="B645" s="103"/>
      <c r="C645" s="103"/>
      <c r="D645" s="103"/>
      <c r="E645" s="103"/>
      <c r="F645" s="103"/>
      <c r="G645" s="103"/>
      <c r="H645" s="103"/>
      <c r="I645" s="103"/>
      <c r="J645" s="103"/>
      <c r="K645" s="103"/>
      <c r="L645" s="103"/>
      <c r="M645" s="103"/>
      <c r="N645" s="103"/>
      <c r="O645" s="103"/>
      <c r="P645" s="103"/>
      <c r="Q645" s="103"/>
      <c r="R645" s="103"/>
      <c r="S645" s="103"/>
      <c r="T645" s="103"/>
      <c r="U645" s="103"/>
      <c r="V645" s="103"/>
      <c r="W645" s="103"/>
      <c r="X645" s="103"/>
      <c r="Y645" s="103"/>
      <c r="Z645" s="103"/>
    </row>
    <row r="646" spans="1:26" ht="12.75" customHeight="1" x14ac:dyDescent="0.25">
      <c r="A646" s="103"/>
      <c r="B646" s="103"/>
      <c r="C646" s="103"/>
      <c r="D646" s="103"/>
      <c r="E646" s="103"/>
      <c r="F646" s="103"/>
      <c r="G646" s="103"/>
      <c r="H646" s="103"/>
      <c r="I646" s="103"/>
      <c r="J646" s="103"/>
      <c r="K646" s="103"/>
      <c r="L646" s="103"/>
      <c r="M646" s="103"/>
      <c r="N646" s="103"/>
      <c r="O646" s="103"/>
      <c r="P646" s="103"/>
      <c r="Q646" s="103"/>
      <c r="R646" s="103"/>
      <c r="S646" s="103"/>
      <c r="T646" s="103"/>
      <c r="U646" s="103"/>
      <c r="V646" s="103"/>
      <c r="W646" s="103"/>
      <c r="X646" s="103"/>
      <c r="Y646" s="103"/>
      <c r="Z646" s="103"/>
    </row>
    <row r="647" spans="1:26" ht="12.75" customHeight="1" x14ac:dyDescent="0.25">
      <c r="A647" s="103"/>
      <c r="B647" s="103"/>
      <c r="C647" s="103"/>
      <c r="D647" s="103"/>
      <c r="E647" s="103"/>
      <c r="F647" s="103"/>
      <c r="G647" s="103"/>
      <c r="H647" s="103"/>
      <c r="I647" s="103"/>
      <c r="J647" s="103"/>
      <c r="K647" s="103"/>
      <c r="L647" s="103"/>
      <c r="M647" s="103"/>
      <c r="N647" s="103"/>
      <c r="O647" s="103"/>
      <c r="P647" s="103"/>
      <c r="Q647" s="103"/>
      <c r="R647" s="103"/>
      <c r="S647" s="103"/>
      <c r="T647" s="103"/>
      <c r="U647" s="103"/>
      <c r="V647" s="103"/>
      <c r="W647" s="103"/>
      <c r="X647" s="103"/>
      <c r="Y647" s="103"/>
      <c r="Z647" s="103"/>
    </row>
    <row r="648" spans="1:26" ht="12.75" customHeight="1" x14ac:dyDescent="0.25">
      <c r="A648" s="103"/>
      <c r="B648" s="103"/>
      <c r="C648" s="103"/>
      <c r="D648" s="103"/>
      <c r="E648" s="103"/>
      <c r="F648" s="103"/>
      <c r="G648" s="103"/>
      <c r="H648" s="103"/>
      <c r="I648" s="103"/>
      <c r="J648" s="103"/>
      <c r="K648" s="103"/>
      <c r="L648" s="103"/>
      <c r="M648" s="103"/>
      <c r="N648" s="103"/>
      <c r="O648" s="103"/>
      <c r="P648" s="103"/>
      <c r="Q648" s="103"/>
      <c r="R648" s="103"/>
      <c r="S648" s="103"/>
      <c r="T648" s="103"/>
      <c r="U648" s="103"/>
      <c r="V648" s="103"/>
      <c r="W648" s="103"/>
      <c r="X648" s="103"/>
      <c r="Y648" s="103"/>
      <c r="Z648" s="103"/>
    </row>
    <row r="649" spans="1:26" ht="12.75" customHeight="1" x14ac:dyDescent="0.25">
      <c r="A649" s="103"/>
      <c r="B649" s="103"/>
      <c r="C649" s="103"/>
      <c r="D649" s="103"/>
      <c r="E649" s="103"/>
      <c r="F649" s="103"/>
      <c r="G649" s="103"/>
      <c r="H649" s="103"/>
      <c r="I649" s="103"/>
      <c r="J649" s="103"/>
      <c r="K649" s="103"/>
      <c r="L649" s="103"/>
      <c r="M649" s="103"/>
      <c r="N649" s="103"/>
      <c r="O649" s="103"/>
      <c r="P649" s="103"/>
      <c r="Q649" s="103"/>
      <c r="R649" s="103"/>
      <c r="S649" s="103"/>
      <c r="T649" s="103"/>
      <c r="U649" s="103"/>
      <c r="V649" s="103"/>
      <c r="W649" s="103"/>
      <c r="X649" s="103"/>
      <c r="Y649" s="103"/>
      <c r="Z649" s="103"/>
    </row>
    <row r="650" spans="1:26" ht="12.75" customHeight="1" x14ac:dyDescent="0.25">
      <c r="A650" s="103"/>
      <c r="B650" s="103"/>
      <c r="C650" s="103"/>
      <c r="D650" s="103"/>
      <c r="E650" s="103"/>
      <c r="F650" s="103"/>
      <c r="G650" s="103"/>
      <c r="H650" s="103"/>
      <c r="I650" s="103"/>
      <c r="J650" s="103"/>
      <c r="K650" s="103"/>
      <c r="L650" s="103"/>
      <c r="M650" s="103"/>
      <c r="N650" s="103"/>
      <c r="O650" s="103"/>
      <c r="P650" s="103"/>
      <c r="Q650" s="103"/>
      <c r="R650" s="103"/>
      <c r="S650" s="103"/>
      <c r="T650" s="103"/>
      <c r="U650" s="103"/>
      <c r="V650" s="103"/>
      <c r="W650" s="103"/>
      <c r="X650" s="103"/>
      <c r="Y650" s="103"/>
      <c r="Z650" s="103"/>
    </row>
    <row r="651" spans="1:26" ht="12.75" customHeight="1" x14ac:dyDescent="0.25">
      <c r="A651" s="103"/>
      <c r="B651" s="103"/>
      <c r="C651" s="103"/>
      <c r="D651" s="103"/>
      <c r="E651" s="103"/>
      <c r="F651" s="103"/>
      <c r="G651" s="103"/>
      <c r="H651" s="103"/>
      <c r="I651" s="103"/>
      <c r="J651" s="103"/>
      <c r="K651" s="103"/>
      <c r="L651" s="103"/>
      <c r="M651" s="103"/>
      <c r="N651" s="103"/>
      <c r="O651" s="103"/>
      <c r="P651" s="103"/>
      <c r="Q651" s="103"/>
      <c r="R651" s="103"/>
      <c r="S651" s="103"/>
      <c r="T651" s="103"/>
      <c r="U651" s="103"/>
      <c r="V651" s="103"/>
      <c r="W651" s="103"/>
      <c r="X651" s="103"/>
      <c r="Y651" s="103"/>
      <c r="Z651" s="103"/>
    </row>
    <row r="652" spans="1:26" ht="12.75" customHeight="1" x14ac:dyDescent="0.25">
      <c r="A652" s="103"/>
      <c r="B652" s="103"/>
      <c r="C652" s="103"/>
      <c r="D652" s="103"/>
      <c r="E652" s="103"/>
      <c r="F652" s="103"/>
      <c r="G652" s="103"/>
      <c r="H652" s="103"/>
      <c r="I652" s="103"/>
      <c r="J652" s="103"/>
      <c r="K652" s="103"/>
      <c r="L652" s="103"/>
      <c r="M652" s="103"/>
      <c r="N652" s="103"/>
      <c r="O652" s="103"/>
      <c r="P652" s="103"/>
      <c r="Q652" s="103"/>
      <c r="R652" s="103"/>
      <c r="S652" s="103"/>
      <c r="T652" s="103"/>
      <c r="U652" s="103"/>
      <c r="V652" s="103"/>
      <c r="W652" s="103"/>
      <c r="X652" s="103"/>
      <c r="Y652" s="103"/>
      <c r="Z652" s="103"/>
    </row>
    <row r="653" spans="1:26" ht="12.75" customHeight="1" x14ac:dyDescent="0.25">
      <c r="A653" s="103"/>
      <c r="B653" s="103"/>
      <c r="C653" s="103"/>
      <c r="D653" s="103"/>
      <c r="E653" s="103"/>
      <c r="F653" s="103"/>
      <c r="G653" s="103"/>
      <c r="H653" s="103"/>
      <c r="I653" s="103"/>
      <c r="J653" s="103"/>
      <c r="K653" s="103"/>
      <c r="L653" s="103"/>
      <c r="M653" s="103"/>
      <c r="N653" s="103"/>
      <c r="O653" s="103"/>
      <c r="P653" s="103"/>
      <c r="Q653" s="103"/>
      <c r="R653" s="103"/>
      <c r="S653" s="103"/>
      <c r="T653" s="103"/>
      <c r="U653" s="103"/>
      <c r="V653" s="103"/>
      <c r="W653" s="103"/>
      <c r="X653" s="103"/>
      <c r="Y653" s="103"/>
      <c r="Z653" s="103"/>
    </row>
    <row r="654" spans="1:26" ht="12.75" customHeight="1" x14ac:dyDescent="0.25">
      <c r="A654" s="103"/>
      <c r="B654" s="103"/>
      <c r="C654" s="103"/>
      <c r="D654" s="103"/>
      <c r="E654" s="103"/>
      <c r="F654" s="103"/>
      <c r="G654" s="103"/>
      <c r="H654" s="103"/>
      <c r="I654" s="103"/>
      <c r="J654" s="103"/>
      <c r="K654" s="103"/>
      <c r="L654" s="103"/>
      <c r="M654" s="103"/>
      <c r="N654" s="103"/>
      <c r="O654" s="103"/>
      <c r="P654" s="103"/>
      <c r="Q654" s="103"/>
      <c r="R654" s="103"/>
      <c r="S654" s="103"/>
      <c r="T654" s="103"/>
      <c r="U654" s="103"/>
      <c r="V654" s="103"/>
      <c r="W654" s="103"/>
      <c r="X654" s="103"/>
      <c r="Y654" s="103"/>
      <c r="Z654" s="103"/>
    </row>
    <row r="655" spans="1:26" ht="12.75" customHeight="1" x14ac:dyDescent="0.25">
      <c r="A655" s="103"/>
      <c r="B655" s="103"/>
      <c r="C655" s="103"/>
      <c r="D655" s="103"/>
      <c r="E655" s="103"/>
      <c r="F655" s="103"/>
      <c r="G655" s="103"/>
      <c r="H655" s="103"/>
      <c r="I655" s="103"/>
      <c r="J655" s="103"/>
      <c r="K655" s="103"/>
      <c r="L655" s="103"/>
      <c r="M655" s="103"/>
      <c r="N655" s="103"/>
      <c r="O655" s="103"/>
      <c r="P655" s="103"/>
      <c r="Q655" s="103"/>
      <c r="R655" s="103"/>
      <c r="S655" s="103"/>
      <c r="T655" s="103"/>
      <c r="U655" s="103"/>
      <c r="V655" s="103"/>
      <c r="W655" s="103"/>
      <c r="X655" s="103"/>
      <c r="Y655" s="103"/>
      <c r="Z655" s="103"/>
    </row>
    <row r="656" spans="1:26" ht="12.75" customHeight="1" x14ac:dyDescent="0.25">
      <c r="A656" s="103"/>
      <c r="B656" s="103"/>
      <c r="C656" s="103"/>
      <c r="D656" s="103"/>
      <c r="E656" s="103"/>
      <c r="F656" s="103"/>
      <c r="G656" s="103"/>
      <c r="H656" s="103"/>
      <c r="I656" s="103"/>
      <c r="J656" s="103"/>
      <c r="K656" s="103"/>
      <c r="L656" s="103"/>
      <c r="M656" s="103"/>
      <c r="N656" s="103"/>
      <c r="O656" s="103"/>
      <c r="P656" s="103"/>
      <c r="Q656" s="103"/>
      <c r="R656" s="103"/>
      <c r="S656" s="103"/>
      <c r="T656" s="103"/>
      <c r="U656" s="103"/>
      <c r="V656" s="103"/>
      <c r="W656" s="103"/>
      <c r="X656" s="103"/>
      <c r="Y656" s="103"/>
      <c r="Z656" s="103"/>
    </row>
    <row r="657" spans="1:26" ht="12.75" customHeight="1" x14ac:dyDescent="0.25">
      <c r="A657" s="103"/>
      <c r="B657" s="103"/>
      <c r="C657" s="103"/>
      <c r="D657" s="103"/>
      <c r="E657" s="103"/>
      <c r="F657" s="103"/>
      <c r="G657" s="103"/>
      <c r="H657" s="103"/>
      <c r="I657" s="103"/>
      <c r="J657" s="103"/>
      <c r="K657" s="103"/>
      <c r="L657" s="103"/>
      <c r="M657" s="103"/>
      <c r="N657" s="103"/>
      <c r="O657" s="103"/>
      <c r="P657" s="103"/>
      <c r="Q657" s="103"/>
      <c r="R657" s="103"/>
      <c r="S657" s="103"/>
      <c r="T657" s="103"/>
      <c r="U657" s="103"/>
      <c r="V657" s="103"/>
      <c r="W657" s="103"/>
      <c r="X657" s="103"/>
      <c r="Y657" s="103"/>
      <c r="Z657" s="103"/>
    </row>
    <row r="658" spans="1:26" ht="12.75" customHeight="1" x14ac:dyDescent="0.25">
      <c r="A658" s="103"/>
      <c r="B658" s="103"/>
      <c r="C658" s="103"/>
      <c r="D658" s="103"/>
      <c r="E658" s="103"/>
      <c r="F658" s="103"/>
      <c r="G658" s="103"/>
      <c r="H658" s="103"/>
      <c r="I658" s="103"/>
      <c r="J658" s="103"/>
      <c r="K658" s="103"/>
      <c r="L658" s="103"/>
      <c r="M658" s="103"/>
      <c r="N658" s="103"/>
      <c r="O658" s="103"/>
      <c r="P658" s="103"/>
      <c r="Q658" s="103"/>
      <c r="R658" s="103"/>
      <c r="S658" s="103"/>
      <c r="T658" s="103"/>
      <c r="U658" s="103"/>
      <c r="V658" s="103"/>
      <c r="W658" s="103"/>
      <c r="X658" s="103"/>
      <c r="Y658" s="103"/>
      <c r="Z658" s="103"/>
    </row>
    <row r="659" spans="1:26" ht="12.75" customHeight="1" x14ac:dyDescent="0.25">
      <c r="A659" s="103"/>
      <c r="B659" s="103"/>
      <c r="C659" s="103"/>
      <c r="D659" s="103"/>
      <c r="E659" s="103"/>
      <c r="F659" s="103"/>
      <c r="G659" s="103"/>
      <c r="H659" s="103"/>
      <c r="I659" s="103"/>
      <c r="J659" s="103"/>
      <c r="K659" s="103"/>
      <c r="L659" s="103"/>
      <c r="M659" s="103"/>
      <c r="N659" s="103"/>
      <c r="O659" s="103"/>
      <c r="P659" s="103"/>
      <c r="Q659" s="103"/>
      <c r="R659" s="103"/>
      <c r="S659" s="103"/>
      <c r="T659" s="103"/>
      <c r="U659" s="103"/>
      <c r="V659" s="103"/>
      <c r="W659" s="103"/>
      <c r="X659" s="103"/>
      <c r="Y659" s="103"/>
      <c r="Z659" s="103"/>
    </row>
    <row r="660" spans="1:26" ht="12.75" customHeight="1" x14ac:dyDescent="0.25">
      <c r="A660" s="103"/>
      <c r="B660" s="103"/>
      <c r="C660" s="103"/>
      <c r="D660" s="103"/>
      <c r="E660" s="103"/>
      <c r="F660" s="103"/>
      <c r="G660" s="103"/>
      <c r="H660" s="103"/>
      <c r="I660" s="103"/>
      <c r="J660" s="103"/>
      <c r="K660" s="103"/>
      <c r="L660" s="103"/>
      <c r="M660" s="103"/>
      <c r="N660" s="103"/>
      <c r="O660" s="103"/>
      <c r="P660" s="103"/>
      <c r="Q660" s="103"/>
      <c r="R660" s="103"/>
      <c r="S660" s="103"/>
      <c r="T660" s="103"/>
      <c r="U660" s="103"/>
      <c r="V660" s="103"/>
      <c r="W660" s="103"/>
      <c r="X660" s="103"/>
      <c r="Y660" s="103"/>
      <c r="Z660" s="103"/>
    </row>
    <row r="661" spans="1:26" ht="12.75" customHeight="1" x14ac:dyDescent="0.25">
      <c r="A661" s="103"/>
      <c r="B661" s="103"/>
      <c r="C661" s="103"/>
      <c r="D661" s="103"/>
      <c r="E661" s="103"/>
      <c r="F661" s="103"/>
      <c r="G661" s="103"/>
      <c r="H661" s="103"/>
      <c r="I661" s="103"/>
      <c r="J661" s="103"/>
      <c r="K661" s="103"/>
      <c r="L661" s="103"/>
      <c r="M661" s="103"/>
      <c r="N661" s="103"/>
      <c r="O661" s="103"/>
      <c r="P661" s="103"/>
      <c r="Q661" s="103"/>
      <c r="R661" s="103"/>
      <c r="S661" s="103"/>
      <c r="T661" s="103"/>
      <c r="U661" s="103"/>
      <c r="V661" s="103"/>
      <c r="W661" s="103"/>
      <c r="X661" s="103"/>
      <c r="Y661" s="103"/>
      <c r="Z661" s="103"/>
    </row>
    <row r="662" spans="1:26" ht="12.75" customHeight="1" x14ac:dyDescent="0.25">
      <c r="A662" s="103"/>
      <c r="B662" s="103"/>
      <c r="C662" s="103"/>
      <c r="D662" s="103"/>
      <c r="E662" s="103"/>
      <c r="F662" s="103"/>
      <c r="G662" s="103"/>
      <c r="H662" s="103"/>
      <c r="I662" s="103"/>
      <c r="J662" s="103"/>
      <c r="K662" s="103"/>
      <c r="L662" s="103"/>
      <c r="M662" s="103"/>
      <c r="N662" s="103"/>
      <c r="O662" s="103"/>
      <c r="P662" s="103"/>
      <c r="Q662" s="103"/>
      <c r="R662" s="103"/>
      <c r="S662" s="103"/>
      <c r="T662" s="103"/>
      <c r="U662" s="103"/>
      <c r="V662" s="103"/>
      <c r="W662" s="103"/>
      <c r="X662" s="103"/>
      <c r="Y662" s="103"/>
      <c r="Z662" s="103"/>
    </row>
    <row r="663" spans="1:26" ht="12.75" customHeight="1" x14ac:dyDescent="0.25">
      <c r="A663" s="103"/>
      <c r="B663" s="103"/>
      <c r="C663" s="103"/>
      <c r="D663" s="103"/>
      <c r="E663" s="103"/>
      <c r="F663" s="103"/>
      <c r="G663" s="103"/>
      <c r="H663" s="103"/>
      <c r="I663" s="103"/>
      <c r="J663" s="103"/>
      <c r="K663" s="103"/>
      <c r="L663" s="103"/>
      <c r="M663" s="103"/>
      <c r="N663" s="103"/>
      <c r="O663" s="103"/>
      <c r="P663" s="103"/>
      <c r="Q663" s="103"/>
      <c r="R663" s="103"/>
      <c r="S663" s="103"/>
      <c r="T663" s="103"/>
      <c r="U663" s="103"/>
      <c r="V663" s="103"/>
      <c r="W663" s="103"/>
      <c r="X663" s="103"/>
      <c r="Y663" s="103"/>
      <c r="Z663" s="103"/>
    </row>
    <row r="664" spans="1:26" ht="12.75" customHeight="1" x14ac:dyDescent="0.25">
      <c r="A664" s="103"/>
      <c r="B664" s="103"/>
      <c r="C664" s="103"/>
      <c r="D664" s="103"/>
      <c r="E664" s="103"/>
      <c r="F664" s="103"/>
      <c r="G664" s="103"/>
      <c r="H664" s="103"/>
      <c r="I664" s="103"/>
      <c r="J664" s="103"/>
      <c r="K664" s="103"/>
      <c r="L664" s="103"/>
      <c r="M664" s="103"/>
      <c r="N664" s="103"/>
      <c r="O664" s="103"/>
      <c r="P664" s="103"/>
      <c r="Q664" s="103"/>
      <c r="R664" s="103"/>
      <c r="S664" s="103"/>
      <c r="T664" s="103"/>
      <c r="U664" s="103"/>
      <c r="V664" s="103"/>
      <c r="W664" s="103"/>
      <c r="X664" s="103"/>
      <c r="Y664" s="103"/>
      <c r="Z664" s="103"/>
    </row>
    <row r="665" spans="1:26" ht="12.75" customHeight="1" x14ac:dyDescent="0.25">
      <c r="A665" s="103"/>
      <c r="B665" s="103"/>
      <c r="C665" s="103"/>
      <c r="D665" s="103"/>
      <c r="E665" s="103"/>
      <c r="F665" s="103"/>
      <c r="G665" s="103"/>
      <c r="H665" s="103"/>
      <c r="I665" s="103"/>
      <c r="J665" s="103"/>
      <c r="K665" s="103"/>
      <c r="L665" s="103"/>
      <c r="M665" s="103"/>
      <c r="N665" s="103"/>
      <c r="O665" s="103"/>
      <c r="P665" s="103"/>
      <c r="Q665" s="103"/>
      <c r="R665" s="103"/>
      <c r="S665" s="103"/>
      <c r="T665" s="103"/>
      <c r="U665" s="103"/>
      <c r="V665" s="103"/>
      <c r="W665" s="103"/>
      <c r="X665" s="103"/>
      <c r="Y665" s="103"/>
      <c r="Z665" s="103"/>
    </row>
    <row r="666" spans="1:26" ht="12.75" customHeight="1" x14ac:dyDescent="0.25">
      <c r="A666" s="103"/>
      <c r="B666" s="103"/>
      <c r="C666" s="103"/>
      <c r="D666" s="103"/>
      <c r="E666" s="103"/>
      <c r="F666" s="103"/>
      <c r="G666" s="103"/>
      <c r="H666" s="103"/>
      <c r="I666" s="103"/>
      <c r="J666" s="103"/>
      <c r="K666" s="103"/>
      <c r="L666" s="103"/>
      <c r="M666" s="103"/>
      <c r="N666" s="103"/>
      <c r="O666" s="103"/>
      <c r="P666" s="103"/>
      <c r="Q666" s="103"/>
      <c r="R666" s="103"/>
      <c r="S666" s="103"/>
      <c r="T666" s="103"/>
      <c r="U666" s="103"/>
      <c r="V666" s="103"/>
      <c r="W666" s="103"/>
      <c r="X666" s="103"/>
      <c r="Y666" s="103"/>
      <c r="Z666" s="103"/>
    </row>
    <row r="667" spans="1:26" ht="12.75" customHeight="1" x14ac:dyDescent="0.25">
      <c r="A667" s="103"/>
      <c r="B667" s="103"/>
      <c r="C667" s="103"/>
      <c r="D667" s="103"/>
      <c r="E667" s="103"/>
      <c r="F667" s="103"/>
      <c r="G667" s="103"/>
      <c r="H667" s="103"/>
      <c r="I667" s="103"/>
      <c r="J667" s="103"/>
      <c r="K667" s="103"/>
      <c r="L667" s="103"/>
      <c r="M667" s="103"/>
      <c r="N667" s="103"/>
      <c r="O667" s="103"/>
      <c r="P667" s="103"/>
      <c r="Q667" s="103"/>
      <c r="R667" s="103"/>
      <c r="S667" s="103"/>
      <c r="T667" s="103"/>
      <c r="U667" s="103"/>
      <c r="V667" s="103"/>
      <c r="W667" s="103"/>
      <c r="X667" s="103"/>
      <c r="Y667" s="103"/>
      <c r="Z667" s="103"/>
    </row>
    <row r="668" spans="1:26" ht="12.75" customHeight="1" x14ac:dyDescent="0.25">
      <c r="A668" s="103"/>
      <c r="B668" s="103"/>
      <c r="C668" s="103"/>
      <c r="D668" s="103"/>
      <c r="E668" s="103"/>
      <c r="F668" s="103"/>
      <c r="G668" s="103"/>
      <c r="H668" s="103"/>
      <c r="I668" s="103"/>
      <c r="J668" s="103"/>
      <c r="K668" s="103"/>
      <c r="L668" s="103"/>
      <c r="M668" s="103"/>
      <c r="N668" s="103"/>
      <c r="O668" s="103"/>
      <c r="P668" s="103"/>
      <c r="Q668" s="103"/>
      <c r="R668" s="103"/>
      <c r="S668" s="103"/>
      <c r="T668" s="103"/>
      <c r="U668" s="103"/>
      <c r="V668" s="103"/>
      <c r="W668" s="103"/>
      <c r="X668" s="103"/>
      <c r="Y668" s="103"/>
      <c r="Z668" s="103"/>
    </row>
    <row r="669" spans="1:26" ht="12.75" customHeight="1" x14ac:dyDescent="0.25">
      <c r="A669" s="103"/>
      <c r="B669" s="103"/>
      <c r="C669" s="103"/>
      <c r="D669" s="103"/>
      <c r="E669" s="103"/>
      <c r="F669" s="103"/>
      <c r="G669" s="103"/>
      <c r="H669" s="103"/>
      <c r="I669" s="103"/>
      <c r="J669" s="103"/>
      <c r="K669" s="103"/>
      <c r="L669" s="103"/>
      <c r="M669" s="103"/>
      <c r="N669" s="103"/>
      <c r="O669" s="103"/>
      <c r="P669" s="103"/>
      <c r="Q669" s="103"/>
      <c r="R669" s="103"/>
      <c r="S669" s="103"/>
      <c r="T669" s="103"/>
      <c r="U669" s="103"/>
      <c r="V669" s="103"/>
      <c r="W669" s="103"/>
      <c r="X669" s="103"/>
      <c r="Y669" s="103"/>
      <c r="Z669" s="103"/>
    </row>
    <row r="670" spans="1:26" ht="12.75" customHeight="1" x14ac:dyDescent="0.25">
      <c r="A670" s="103"/>
      <c r="B670" s="103"/>
      <c r="C670" s="103"/>
      <c r="D670" s="103"/>
      <c r="E670" s="103"/>
      <c r="F670" s="103"/>
      <c r="G670" s="103"/>
      <c r="H670" s="103"/>
      <c r="I670" s="103"/>
      <c r="J670" s="103"/>
      <c r="K670" s="103"/>
      <c r="L670" s="103"/>
      <c r="M670" s="103"/>
      <c r="N670" s="103"/>
      <c r="O670" s="103"/>
      <c r="P670" s="103"/>
      <c r="Q670" s="103"/>
      <c r="R670" s="103"/>
      <c r="S670" s="103"/>
      <c r="T670" s="103"/>
      <c r="U670" s="103"/>
      <c r="V670" s="103"/>
      <c r="W670" s="103"/>
      <c r="X670" s="103"/>
      <c r="Y670" s="103"/>
      <c r="Z670" s="103"/>
    </row>
    <row r="671" spans="1:26" ht="12.75" customHeight="1" x14ac:dyDescent="0.25">
      <c r="A671" s="103"/>
      <c r="B671" s="103"/>
      <c r="C671" s="103"/>
      <c r="D671" s="103"/>
      <c r="E671" s="103"/>
      <c r="F671" s="103"/>
      <c r="G671" s="103"/>
      <c r="H671" s="103"/>
      <c r="I671" s="103"/>
      <c r="J671" s="103"/>
      <c r="K671" s="103"/>
      <c r="L671" s="103"/>
      <c r="M671" s="103"/>
      <c r="N671" s="103"/>
      <c r="O671" s="103"/>
      <c r="P671" s="103"/>
      <c r="Q671" s="103"/>
      <c r="R671" s="103"/>
      <c r="S671" s="103"/>
      <c r="T671" s="103"/>
      <c r="U671" s="103"/>
      <c r="V671" s="103"/>
      <c r="W671" s="103"/>
      <c r="X671" s="103"/>
      <c r="Y671" s="103"/>
      <c r="Z671" s="103"/>
    </row>
    <row r="672" spans="1:26" ht="12.75" customHeight="1" x14ac:dyDescent="0.25">
      <c r="A672" s="103"/>
      <c r="B672" s="103"/>
      <c r="C672" s="103"/>
      <c r="D672" s="103"/>
      <c r="E672" s="103"/>
      <c r="F672" s="103"/>
      <c r="G672" s="103"/>
      <c r="H672" s="103"/>
      <c r="I672" s="103"/>
      <c r="J672" s="103"/>
      <c r="K672" s="103"/>
      <c r="L672" s="103"/>
      <c r="M672" s="103"/>
      <c r="N672" s="103"/>
      <c r="O672" s="103"/>
      <c r="P672" s="103"/>
      <c r="Q672" s="103"/>
      <c r="R672" s="103"/>
      <c r="S672" s="103"/>
      <c r="T672" s="103"/>
      <c r="U672" s="103"/>
      <c r="V672" s="103"/>
      <c r="W672" s="103"/>
      <c r="X672" s="103"/>
      <c r="Y672" s="103"/>
      <c r="Z672" s="103"/>
    </row>
    <row r="673" spans="1:26" ht="12.75" customHeight="1" x14ac:dyDescent="0.25">
      <c r="A673" s="103"/>
      <c r="B673" s="103"/>
      <c r="C673" s="103"/>
      <c r="D673" s="103"/>
      <c r="E673" s="103"/>
      <c r="F673" s="103"/>
      <c r="G673" s="103"/>
      <c r="H673" s="103"/>
      <c r="I673" s="103"/>
      <c r="J673" s="103"/>
      <c r="K673" s="103"/>
      <c r="L673" s="103"/>
      <c r="M673" s="103"/>
      <c r="N673" s="103"/>
      <c r="O673" s="103"/>
      <c r="P673" s="103"/>
      <c r="Q673" s="103"/>
      <c r="R673" s="103"/>
      <c r="S673" s="103"/>
      <c r="T673" s="103"/>
      <c r="U673" s="103"/>
      <c r="V673" s="103"/>
      <c r="W673" s="103"/>
      <c r="X673" s="103"/>
      <c r="Y673" s="103"/>
      <c r="Z673" s="103"/>
    </row>
    <row r="674" spans="1:26" ht="12.75" customHeight="1" x14ac:dyDescent="0.25">
      <c r="A674" s="103"/>
      <c r="B674" s="103"/>
      <c r="C674" s="103"/>
      <c r="D674" s="103"/>
      <c r="E674" s="103"/>
      <c r="F674" s="103"/>
      <c r="G674" s="103"/>
      <c r="H674" s="103"/>
      <c r="I674" s="103"/>
      <c r="J674" s="103"/>
      <c r="K674" s="103"/>
      <c r="L674" s="103"/>
      <c r="M674" s="103"/>
      <c r="N674" s="103"/>
      <c r="O674" s="103"/>
      <c r="P674" s="103"/>
      <c r="Q674" s="103"/>
      <c r="R674" s="103"/>
      <c r="S674" s="103"/>
      <c r="T674" s="103"/>
      <c r="U674" s="103"/>
      <c r="V674" s="103"/>
      <c r="W674" s="103"/>
      <c r="X674" s="103"/>
      <c r="Y674" s="103"/>
      <c r="Z674" s="103"/>
    </row>
    <row r="675" spans="1:26" ht="12.75" customHeight="1" x14ac:dyDescent="0.25">
      <c r="A675" s="103"/>
      <c r="B675" s="103"/>
      <c r="C675" s="103"/>
      <c r="D675" s="103"/>
      <c r="E675" s="103"/>
      <c r="F675" s="103"/>
      <c r="G675" s="103"/>
      <c r="H675" s="103"/>
      <c r="I675" s="103"/>
      <c r="J675" s="103"/>
      <c r="K675" s="103"/>
      <c r="L675" s="103"/>
      <c r="M675" s="103"/>
      <c r="N675" s="103"/>
      <c r="O675" s="103"/>
      <c r="P675" s="103"/>
      <c r="Q675" s="103"/>
      <c r="R675" s="103"/>
      <c r="S675" s="103"/>
      <c r="T675" s="103"/>
      <c r="U675" s="103"/>
      <c r="V675" s="103"/>
      <c r="W675" s="103"/>
      <c r="X675" s="103"/>
      <c r="Y675" s="103"/>
      <c r="Z675" s="103"/>
    </row>
    <row r="676" spans="1:26" ht="12.75" customHeight="1" x14ac:dyDescent="0.25">
      <c r="A676" s="103"/>
      <c r="B676" s="103"/>
      <c r="C676" s="103"/>
      <c r="D676" s="103"/>
      <c r="E676" s="103"/>
      <c r="F676" s="103"/>
      <c r="G676" s="103"/>
      <c r="H676" s="103"/>
      <c r="I676" s="103"/>
      <c r="J676" s="103"/>
      <c r="K676" s="103"/>
      <c r="L676" s="103"/>
      <c r="M676" s="103"/>
      <c r="N676" s="103"/>
      <c r="O676" s="103"/>
      <c r="P676" s="103"/>
      <c r="Q676" s="103"/>
      <c r="R676" s="103"/>
      <c r="S676" s="103"/>
      <c r="T676" s="103"/>
      <c r="U676" s="103"/>
      <c r="V676" s="103"/>
      <c r="W676" s="103"/>
      <c r="X676" s="103"/>
      <c r="Y676" s="103"/>
      <c r="Z676" s="103"/>
    </row>
    <row r="677" spans="1:26" ht="12.75" customHeight="1" x14ac:dyDescent="0.25">
      <c r="A677" s="103"/>
      <c r="B677" s="103"/>
      <c r="C677" s="103"/>
      <c r="D677" s="103"/>
      <c r="E677" s="103"/>
      <c r="F677" s="103"/>
      <c r="G677" s="103"/>
      <c r="H677" s="103"/>
      <c r="I677" s="103"/>
      <c r="J677" s="103"/>
      <c r="K677" s="103"/>
      <c r="L677" s="103"/>
      <c r="M677" s="103"/>
      <c r="N677" s="103"/>
      <c r="O677" s="103"/>
      <c r="P677" s="103"/>
      <c r="Q677" s="103"/>
      <c r="R677" s="103"/>
      <c r="S677" s="103"/>
      <c r="T677" s="103"/>
      <c r="U677" s="103"/>
      <c r="V677" s="103"/>
      <c r="W677" s="103"/>
      <c r="X677" s="103"/>
      <c r="Y677" s="103"/>
      <c r="Z677" s="103"/>
    </row>
    <row r="678" spans="1:26" ht="12.75" customHeight="1" x14ac:dyDescent="0.25">
      <c r="A678" s="103"/>
      <c r="B678" s="103"/>
      <c r="C678" s="103"/>
      <c r="D678" s="103"/>
      <c r="E678" s="103"/>
      <c r="F678" s="103"/>
      <c r="G678" s="103"/>
      <c r="H678" s="103"/>
      <c r="I678" s="103"/>
      <c r="J678" s="103"/>
      <c r="K678" s="103"/>
      <c r="L678" s="103"/>
      <c r="M678" s="103"/>
      <c r="N678" s="103"/>
      <c r="O678" s="103"/>
      <c r="P678" s="103"/>
      <c r="Q678" s="103"/>
      <c r="R678" s="103"/>
      <c r="S678" s="103"/>
      <c r="T678" s="103"/>
      <c r="U678" s="103"/>
      <c r="V678" s="103"/>
      <c r="W678" s="103"/>
      <c r="X678" s="103"/>
      <c r="Y678" s="103"/>
      <c r="Z678" s="103"/>
    </row>
    <row r="679" spans="1:26" ht="12.75" customHeight="1" x14ac:dyDescent="0.25">
      <c r="A679" s="103"/>
      <c r="B679" s="103"/>
      <c r="C679" s="103"/>
      <c r="D679" s="103"/>
      <c r="E679" s="103"/>
      <c r="F679" s="103"/>
      <c r="G679" s="103"/>
      <c r="H679" s="103"/>
      <c r="I679" s="103"/>
      <c r="J679" s="103"/>
      <c r="K679" s="103"/>
      <c r="L679" s="103"/>
      <c r="M679" s="103"/>
      <c r="N679" s="103"/>
      <c r="O679" s="103"/>
      <c r="P679" s="103"/>
      <c r="Q679" s="103"/>
      <c r="R679" s="103"/>
      <c r="S679" s="103"/>
      <c r="T679" s="103"/>
      <c r="U679" s="103"/>
      <c r="V679" s="103"/>
      <c r="W679" s="103"/>
      <c r="X679" s="103"/>
      <c r="Y679" s="103"/>
      <c r="Z679" s="103"/>
    </row>
    <row r="680" spans="1:26" ht="12.75" customHeight="1" x14ac:dyDescent="0.25">
      <c r="A680" s="103"/>
      <c r="B680" s="103"/>
      <c r="C680" s="103"/>
      <c r="D680" s="103"/>
      <c r="E680" s="103"/>
      <c r="F680" s="103"/>
      <c r="G680" s="103"/>
      <c r="H680" s="103"/>
      <c r="I680" s="103"/>
      <c r="J680" s="103"/>
      <c r="K680" s="103"/>
      <c r="L680" s="103"/>
      <c r="M680" s="103"/>
      <c r="N680" s="103"/>
      <c r="O680" s="103"/>
      <c r="P680" s="103"/>
      <c r="Q680" s="103"/>
      <c r="R680" s="103"/>
      <c r="S680" s="103"/>
      <c r="T680" s="103"/>
      <c r="U680" s="103"/>
      <c r="V680" s="103"/>
      <c r="W680" s="103"/>
      <c r="X680" s="103"/>
      <c r="Y680" s="103"/>
      <c r="Z680" s="103"/>
    </row>
    <row r="681" spans="1:26" ht="12.75" customHeight="1" x14ac:dyDescent="0.25">
      <c r="A681" s="103"/>
      <c r="B681" s="103"/>
      <c r="C681" s="103"/>
      <c r="D681" s="103"/>
      <c r="E681" s="103"/>
      <c r="F681" s="103"/>
      <c r="G681" s="103"/>
      <c r="H681" s="103"/>
      <c r="I681" s="103"/>
      <c r="J681" s="103"/>
      <c r="K681" s="103"/>
      <c r="L681" s="103"/>
      <c r="M681" s="103"/>
      <c r="N681" s="103"/>
      <c r="O681" s="103"/>
      <c r="P681" s="103"/>
      <c r="Q681" s="103"/>
      <c r="R681" s="103"/>
      <c r="S681" s="103"/>
      <c r="T681" s="103"/>
      <c r="U681" s="103"/>
      <c r="V681" s="103"/>
      <c r="W681" s="103"/>
      <c r="X681" s="103"/>
      <c r="Y681" s="103"/>
      <c r="Z681" s="103"/>
    </row>
    <row r="682" spans="1:26" ht="12.75" customHeight="1" x14ac:dyDescent="0.25">
      <c r="A682" s="103"/>
      <c r="B682" s="103"/>
      <c r="C682" s="103"/>
      <c r="D682" s="103"/>
      <c r="E682" s="103"/>
      <c r="F682" s="103"/>
      <c r="G682" s="103"/>
      <c r="H682" s="103"/>
      <c r="I682" s="103"/>
      <c r="J682" s="103"/>
      <c r="K682" s="103"/>
      <c r="L682" s="103"/>
      <c r="M682" s="103"/>
      <c r="N682" s="103"/>
      <c r="O682" s="103"/>
      <c r="P682" s="103"/>
      <c r="Q682" s="103"/>
      <c r="R682" s="103"/>
      <c r="S682" s="103"/>
      <c r="T682" s="103"/>
      <c r="U682" s="103"/>
      <c r="V682" s="103"/>
      <c r="W682" s="103"/>
      <c r="X682" s="103"/>
      <c r="Y682" s="103"/>
      <c r="Z682" s="103"/>
    </row>
    <row r="683" spans="1:26" ht="12.75" customHeight="1" x14ac:dyDescent="0.25">
      <c r="A683" s="103"/>
      <c r="B683" s="103"/>
      <c r="C683" s="103"/>
      <c r="D683" s="103"/>
      <c r="E683" s="103"/>
      <c r="F683" s="103"/>
      <c r="G683" s="103"/>
      <c r="H683" s="103"/>
      <c r="I683" s="103"/>
      <c r="J683" s="103"/>
      <c r="K683" s="103"/>
      <c r="L683" s="103"/>
      <c r="M683" s="103"/>
      <c r="N683" s="103"/>
      <c r="O683" s="103"/>
      <c r="P683" s="103"/>
      <c r="Q683" s="103"/>
      <c r="R683" s="103"/>
      <c r="S683" s="103"/>
      <c r="T683" s="103"/>
      <c r="U683" s="103"/>
      <c r="V683" s="103"/>
      <c r="W683" s="103"/>
      <c r="X683" s="103"/>
      <c r="Y683" s="103"/>
      <c r="Z683" s="103"/>
    </row>
    <row r="684" spans="1:26" ht="12.75" customHeight="1" x14ac:dyDescent="0.25">
      <c r="A684" s="103"/>
      <c r="B684" s="103"/>
      <c r="C684" s="103"/>
      <c r="D684" s="103"/>
      <c r="E684" s="103"/>
      <c r="F684" s="103"/>
      <c r="G684" s="103"/>
      <c r="H684" s="103"/>
      <c r="I684" s="103"/>
      <c r="J684" s="103"/>
      <c r="K684" s="103"/>
      <c r="L684" s="103"/>
      <c r="M684" s="103"/>
      <c r="N684" s="103"/>
      <c r="O684" s="103"/>
      <c r="P684" s="103"/>
      <c r="Q684" s="103"/>
      <c r="R684" s="103"/>
      <c r="S684" s="103"/>
      <c r="T684" s="103"/>
      <c r="U684" s="103"/>
      <c r="V684" s="103"/>
      <c r="W684" s="103"/>
      <c r="X684" s="103"/>
      <c r="Y684" s="103"/>
      <c r="Z684" s="103"/>
    </row>
    <row r="685" spans="1:26" ht="12.75" customHeight="1" x14ac:dyDescent="0.25">
      <c r="A685" s="103"/>
      <c r="B685" s="103"/>
      <c r="C685" s="103"/>
      <c r="D685" s="103"/>
      <c r="E685" s="103"/>
      <c r="F685" s="103"/>
      <c r="G685" s="103"/>
      <c r="H685" s="103"/>
      <c r="I685" s="103"/>
      <c r="J685" s="103"/>
      <c r="K685" s="103"/>
      <c r="L685" s="103"/>
      <c r="M685" s="103"/>
      <c r="N685" s="103"/>
      <c r="O685" s="103"/>
      <c r="P685" s="103"/>
      <c r="Q685" s="103"/>
      <c r="R685" s="103"/>
      <c r="S685" s="103"/>
      <c r="T685" s="103"/>
      <c r="U685" s="103"/>
      <c r="V685" s="103"/>
      <c r="W685" s="103"/>
      <c r="X685" s="103"/>
      <c r="Y685" s="103"/>
      <c r="Z685" s="103"/>
    </row>
    <row r="686" spans="1:26" ht="12.75" customHeight="1" x14ac:dyDescent="0.25">
      <c r="A686" s="103"/>
      <c r="B686" s="103"/>
      <c r="C686" s="103"/>
      <c r="D686" s="103"/>
      <c r="E686" s="103"/>
      <c r="F686" s="103"/>
      <c r="G686" s="103"/>
      <c r="H686" s="103"/>
      <c r="I686" s="103"/>
      <c r="J686" s="103"/>
      <c r="K686" s="103"/>
      <c r="L686" s="103"/>
      <c r="M686" s="103"/>
      <c r="N686" s="103"/>
      <c r="O686" s="103"/>
      <c r="P686" s="103"/>
      <c r="Q686" s="103"/>
      <c r="R686" s="103"/>
      <c r="S686" s="103"/>
      <c r="T686" s="103"/>
      <c r="U686" s="103"/>
      <c r="V686" s="103"/>
      <c r="W686" s="103"/>
      <c r="X686" s="103"/>
      <c r="Y686" s="103"/>
      <c r="Z686" s="103"/>
    </row>
    <row r="687" spans="1:26" ht="12.75" customHeight="1" x14ac:dyDescent="0.25">
      <c r="A687" s="103"/>
      <c r="B687" s="103"/>
      <c r="C687" s="103"/>
      <c r="D687" s="103"/>
      <c r="E687" s="103"/>
      <c r="F687" s="103"/>
      <c r="G687" s="103"/>
      <c r="H687" s="103"/>
      <c r="I687" s="103"/>
      <c r="J687" s="103"/>
      <c r="K687" s="103"/>
      <c r="L687" s="103"/>
      <c r="M687" s="103"/>
      <c r="N687" s="103"/>
      <c r="O687" s="103"/>
      <c r="P687" s="103"/>
      <c r="Q687" s="103"/>
      <c r="R687" s="103"/>
      <c r="S687" s="103"/>
      <c r="T687" s="103"/>
      <c r="U687" s="103"/>
      <c r="V687" s="103"/>
      <c r="W687" s="103"/>
      <c r="X687" s="103"/>
      <c r="Y687" s="103"/>
      <c r="Z687" s="103"/>
    </row>
    <row r="688" spans="1:26" ht="12.75" customHeight="1" x14ac:dyDescent="0.25">
      <c r="A688" s="103"/>
      <c r="B688" s="103"/>
      <c r="C688" s="103"/>
      <c r="D688" s="103"/>
      <c r="E688" s="103"/>
      <c r="F688" s="103"/>
      <c r="G688" s="103"/>
      <c r="H688" s="103"/>
      <c r="I688" s="103"/>
      <c r="J688" s="103"/>
      <c r="K688" s="103"/>
      <c r="L688" s="103"/>
      <c r="M688" s="103"/>
      <c r="N688" s="103"/>
      <c r="O688" s="103"/>
      <c r="P688" s="103"/>
      <c r="Q688" s="103"/>
      <c r="R688" s="103"/>
      <c r="S688" s="103"/>
      <c r="T688" s="103"/>
      <c r="U688" s="103"/>
      <c r="V688" s="103"/>
      <c r="W688" s="103"/>
      <c r="X688" s="103"/>
      <c r="Y688" s="103"/>
      <c r="Z688" s="103"/>
    </row>
    <row r="689" spans="1:26" ht="12.75" customHeight="1" x14ac:dyDescent="0.25">
      <c r="A689" s="103"/>
      <c r="B689" s="103"/>
      <c r="C689" s="103"/>
      <c r="D689" s="103"/>
      <c r="E689" s="103"/>
      <c r="F689" s="103"/>
      <c r="G689" s="103"/>
      <c r="H689" s="103"/>
      <c r="I689" s="103"/>
      <c r="J689" s="103"/>
      <c r="K689" s="103"/>
      <c r="L689" s="103"/>
      <c r="M689" s="103"/>
      <c r="N689" s="103"/>
      <c r="O689" s="103"/>
      <c r="P689" s="103"/>
      <c r="Q689" s="103"/>
      <c r="R689" s="103"/>
      <c r="S689" s="103"/>
      <c r="T689" s="103"/>
      <c r="U689" s="103"/>
      <c r="V689" s="103"/>
      <c r="W689" s="103"/>
      <c r="X689" s="103"/>
      <c r="Y689" s="103"/>
      <c r="Z689" s="103"/>
    </row>
    <row r="690" spans="1:26" ht="12.75" customHeight="1" x14ac:dyDescent="0.25">
      <c r="A690" s="103"/>
      <c r="B690" s="103"/>
      <c r="C690" s="103"/>
      <c r="D690" s="103"/>
      <c r="E690" s="103"/>
      <c r="F690" s="103"/>
      <c r="G690" s="103"/>
      <c r="H690" s="103"/>
      <c r="I690" s="103"/>
      <c r="J690" s="103"/>
      <c r="K690" s="103"/>
      <c r="L690" s="103"/>
      <c r="M690" s="103"/>
      <c r="N690" s="103"/>
      <c r="O690" s="103"/>
      <c r="P690" s="103"/>
      <c r="Q690" s="103"/>
      <c r="R690" s="103"/>
      <c r="S690" s="103"/>
      <c r="T690" s="103"/>
      <c r="U690" s="103"/>
      <c r="V690" s="103"/>
      <c r="W690" s="103"/>
      <c r="X690" s="103"/>
      <c r="Y690" s="103"/>
      <c r="Z690" s="103"/>
    </row>
    <row r="691" spans="1:26" ht="12.75" customHeight="1" x14ac:dyDescent="0.25">
      <c r="A691" s="103"/>
      <c r="B691" s="103"/>
      <c r="C691" s="103"/>
      <c r="D691" s="103"/>
      <c r="E691" s="103"/>
      <c r="F691" s="103"/>
      <c r="G691" s="103"/>
      <c r="H691" s="103"/>
      <c r="I691" s="103"/>
      <c r="J691" s="103"/>
      <c r="K691" s="103"/>
      <c r="L691" s="103"/>
      <c r="M691" s="103"/>
      <c r="N691" s="103"/>
      <c r="O691" s="103"/>
      <c r="P691" s="103"/>
      <c r="Q691" s="103"/>
      <c r="R691" s="103"/>
      <c r="S691" s="103"/>
      <c r="T691" s="103"/>
      <c r="U691" s="103"/>
      <c r="V691" s="103"/>
      <c r="W691" s="103"/>
      <c r="X691" s="103"/>
      <c r="Y691" s="103"/>
      <c r="Z691" s="103"/>
    </row>
    <row r="692" spans="1:26" ht="12.75" customHeight="1" x14ac:dyDescent="0.25">
      <c r="A692" s="103"/>
      <c r="B692" s="103"/>
      <c r="C692" s="103"/>
      <c r="D692" s="103"/>
      <c r="E692" s="103"/>
      <c r="F692" s="103"/>
      <c r="G692" s="103"/>
      <c r="H692" s="103"/>
      <c r="I692" s="103"/>
      <c r="J692" s="103"/>
      <c r="K692" s="103"/>
      <c r="L692" s="103"/>
      <c r="M692" s="103"/>
      <c r="N692" s="103"/>
      <c r="O692" s="103"/>
      <c r="P692" s="103"/>
      <c r="Q692" s="103"/>
      <c r="R692" s="103"/>
      <c r="S692" s="103"/>
      <c r="T692" s="103"/>
      <c r="U692" s="103"/>
      <c r="V692" s="103"/>
      <c r="W692" s="103"/>
      <c r="X692" s="103"/>
      <c r="Y692" s="103"/>
      <c r="Z692" s="103"/>
    </row>
    <row r="693" spans="1:26" ht="12.75" customHeight="1" x14ac:dyDescent="0.25">
      <c r="A693" s="103"/>
      <c r="B693" s="103"/>
      <c r="C693" s="103"/>
      <c r="D693" s="103"/>
      <c r="E693" s="103"/>
      <c r="F693" s="103"/>
      <c r="G693" s="103"/>
      <c r="H693" s="103"/>
      <c r="I693" s="103"/>
      <c r="J693" s="103"/>
      <c r="K693" s="103"/>
      <c r="L693" s="103"/>
      <c r="M693" s="103"/>
      <c r="N693" s="103"/>
      <c r="O693" s="103"/>
      <c r="P693" s="103"/>
      <c r="Q693" s="103"/>
      <c r="R693" s="103"/>
      <c r="S693" s="103"/>
      <c r="T693" s="103"/>
      <c r="U693" s="103"/>
      <c r="V693" s="103"/>
      <c r="W693" s="103"/>
      <c r="X693" s="103"/>
      <c r="Y693" s="103"/>
      <c r="Z693" s="103"/>
    </row>
    <row r="694" spans="1:26" ht="12.75" customHeight="1" x14ac:dyDescent="0.25">
      <c r="A694" s="103"/>
      <c r="B694" s="103"/>
      <c r="C694" s="103"/>
      <c r="D694" s="103"/>
      <c r="E694" s="103"/>
      <c r="F694" s="103"/>
      <c r="G694" s="103"/>
      <c r="H694" s="103"/>
      <c r="I694" s="103"/>
      <c r="J694" s="103"/>
      <c r="K694" s="103"/>
      <c r="L694" s="103"/>
      <c r="M694" s="103"/>
      <c r="N694" s="103"/>
      <c r="O694" s="103"/>
      <c r="P694" s="103"/>
      <c r="Q694" s="103"/>
      <c r="R694" s="103"/>
      <c r="S694" s="103"/>
      <c r="T694" s="103"/>
      <c r="U694" s="103"/>
      <c r="V694" s="103"/>
      <c r="W694" s="103"/>
      <c r="X694" s="103"/>
      <c r="Y694" s="103"/>
      <c r="Z694" s="103"/>
    </row>
    <row r="695" spans="1:26" ht="12.75" customHeight="1" x14ac:dyDescent="0.25">
      <c r="A695" s="103"/>
      <c r="B695" s="103"/>
      <c r="C695" s="103"/>
      <c r="D695" s="103"/>
      <c r="E695" s="103"/>
      <c r="F695" s="103"/>
      <c r="G695" s="103"/>
      <c r="H695" s="103"/>
      <c r="I695" s="103"/>
      <c r="J695" s="103"/>
      <c r="K695" s="103"/>
      <c r="L695" s="103"/>
      <c r="M695" s="103"/>
      <c r="N695" s="103"/>
      <c r="O695" s="103"/>
      <c r="P695" s="103"/>
      <c r="Q695" s="103"/>
      <c r="R695" s="103"/>
      <c r="S695" s="103"/>
      <c r="T695" s="103"/>
      <c r="U695" s="103"/>
      <c r="V695" s="103"/>
      <c r="W695" s="103"/>
      <c r="X695" s="103"/>
      <c r="Y695" s="103"/>
      <c r="Z695" s="103"/>
    </row>
    <row r="696" spans="1:26" ht="12.75" customHeight="1" x14ac:dyDescent="0.25">
      <c r="A696" s="103"/>
      <c r="B696" s="103"/>
      <c r="C696" s="103"/>
      <c r="D696" s="103"/>
      <c r="E696" s="103"/>
      <c r="F696" s="103"/>
      <c r="G696" s="103"/>
      <c r="H696" s="103"/>
      <c r="I696" s="103"/>
      <c r="J696" s="103"/>
      <c r="K696" s="103"/>
      <c r="L696" s="103"/>
      <c r="M696" s="103"/>
      <c r="N696" s="103"/>
      <c r="O696" s="103"/>
      <c r="P696" s="103"/>
      <c r="Q696" s="103"/>
      <c r="R696" s="103"/>
      <c r="S696" s="103"/>
      <c r="T696" s="103"/>
      <c r="U696" s="103"/>
      <c r="V696" s="103"/>
      <c r="W696" s="103"/>
      <c r="X696" s="103"/>
      <c r="Y696" s="103"/>
      <c r="Z696" s="103"/>
    </row>
    <row r="697" spans="1:26" ht="12.75" customHeight="1" x14ac:dyDescent="0.25">
      <c r="A697" s="103"/>
      <c r="B697" s="103"/>
      <c r="C697" s="103"/>
      <c r="D697" s="103"/>
      <c r="E697" s="103"/>
      <c r="F697" s="103"/>
      <c r="G697" s="103"/>
      <c r="H697" s="103"/>
      <c r="I697" s="103"/>
      <c r="J697" s="103"/>
      <c r="K697" s="103"/>
      <c r="L697" s="103"/>
      <c r="M697" s="103"/>
      <c r="N697" s="103"/>
      <c r="O697" s="103"/>
      <c r="P697" s="103"/>
      <c r="Q697" s="103"/>
      <c r="R697" s="103"/>
      <c r="S697" s="103"/>
      <c r="T697" s="103"/>
      <c r="U697" s="103"/>
      <c r="V697" s="103"/>
      <c r="W697" s="103"/>
      <c r="X697" s="103"/>
      <c r="Y697" s="103"/>
      <c r="Z697" s="103"/>
    </row>
    <row r="698" spans="1:26" ht="12.75" customHeight="1" x14ac:dyDescent="0.25">
      <c r="A698" s="103"/>
      <c r="B698" s="103"/>
      <c r="C698" s="103"/>
      <c r="D698" s="103"/>
      <c r="E698" s="103"/>
      <c r="F698" s="103"/>
      <c r="G698" s="103"/>
      <c r="H698" s="103"/>
      <c r="I698" s="103"/>
      <c r="J698" s="103"/>
      <c r="K698" s="103"/>
      <c r="L698" s="103"/>
      <c r="M698" s="103"/>
      <c r="N698" s="103"/>
      <c r="O698" s="103"/>
      <c r="P698" s="103"/>
      <c r="Q698" s="103"/>
      <c r="R698" s="103"/>
      <c r="S698" s="103"/>
      <c r="T698" s="103"/>
      <c r="U698" s="103"/>
      <c r="V698" s="103"/>
      <c r="W698" s="103"/>
      <c r="X698" s="103"/>
      <c r="Y698" s="103"/>
      <c r="Z698" s="103"/>
    </row>
    <row r="699" spans="1:26" ht="12.75" customHeight="1" x14ac:dyDescent="0.25">
      <c r="A699" s="103"/>
      <c r="B699" s="103"/>
      <c r="C699" s="103"/>
      <c r="D699" s="103"/>
      <c r="E699" s="103"/>
      <c r="F699" s="103"/>
      <c r="G699" s="103"/>
      <c r="H699" s="103"/>
      <c r="I699" s="103"/>
      <c r="J699" s="103"/>
      <c r="K699" s="103"/>
      <c r="L699" s="103"/>
      <c r="M699" s="103"/>
      <c r="N699" s="103"/>
      <c r="O699" s="103"/>
      <c r="P699" s="103"/>
      <c r="Q699" s="103"/>
      <c r="R699" s="103"/>
      <c r="S699" s="103"/>
      <c r="T699" s="103"/>
      <c r="U699" s="103"/>
      <c r="V699" s="103"/>
      <c r="W699" s="103"/>
      <c r="X699" s="103"/>
      <c r="Y699" s="103"/>
      <c r="Z699" s="103"/>
    </row>
    <row r="700" spans="1:26" ht="12.75" customHeight="1" x14ac:dyDescent="0.25">
      <c r="A700" s="103"/>
      <c r="B700" s="103"/>
      <c r="C700" s="103"/>
      <c r="D700" s="103"/>
      <c r="E700" s="103"/>
      <c r="F700" s="103"/>
      <c r="G700" s="103"/>
      <c r="H700" s="103"/>
      <c r="I700" s="103"/>
      <c r="J700" s="103"/>
      <c r="K700" s="103"/>
      <c r="L700" s="103"/>
      <c r="M700" s="103"/>
      <c r="N700" s="103"/>
      <c r="O700" s="103"/>
      <c r="P700" s="103"/>
      <c r="Q700" s="103"/>
      <c r="R700" s="103"/>
      <c r="S700" s="103"/>
      <c r="T700" s="103"/>
      <c r="U700" s="103"/>
      <c r="V700" s="103"/>
      <c r="W700" s="103"/>
      <c r="X700" s="103"/>
      <c r="Y700" s="103"/>
      <c r="Z700" s="103"/>
    </row>
    <row r="701" spans="1:26" ht="12.75" customHeight="1" x14ac:dyDescent="0.25">
      <c r="A701" s="103"/>
      <c r="B701" s="103"/>
      <c r="C701" s="103"/>
      <c r="D701" s="103"/>
      <c r="E701" s="103"/>
      <c r="F701" s="103"/>
      <c r="G701" s="103"/>
      <c r="H701" s="103"/>
      <c r="I701" s="103"/>
      <c r="J701" s="103"/>
      <c r="K701" s="103"/>
      <c r="L701" s="103"/>
      <c r="M701" s="103"/>
      <c r="N701" s="103"/>
      <c r="O701" s="103"/>
      <c r="P701" s="103"/>
      <c r="Q701" s="103"/>
      <c r="R701" s="103"/>
      <c r="S701" s="103"/>
      <c r="T701" s="103"/>
      <c r="U701" s="103"/>
      <c r="V701" s="103"/>
      <c r="W701" s="103"/>
      <c r="X701" s="103"/>
      <c r="Y701" s="103"/>
      <c r="Z701" s="103"/>
    </row>
    <row r="702" spans="1:26" ht="12.75" customHeight="1" x14ac:dyDescent="0.25">
      <c r="A702" s="103"/>
      <c r="B702" s="103"/>
      <c r="C702" s="103"/>
      <c r="D702" s="103"/>
      <c r="E702" s="103"/>
      <c r="F702" s="103"/>
      <c r="G702" s="103"/>
      <c r="H702" s="103"/>
      <c r="I702" s="103"/>
      <c r="J702" s="103"/>
      <c r="K702" s="103"/>
      <c r="L702" s="103"/>
      <c r="M702" s="103"/>
      <c r="N702" s="103"/>
      <c r="O702" s="103"/>
      <c r="P702" s="103"/>
      <c r="Q702" s="103"/>
      <c r="R702" s="103"/>
      <c r="S702" s="103"/>
      <c r="T702" s="103"/>
      <c r="U702" s="103"/>
      <c r="V702" s="103"/>
      <c r="W702" s="103"/>
      <c r="X702" s="103"/>
      <c r="Y702" s="103"/>
      <c r="Z702" s="103"/>
    </row>
    <row r="703" spans="1:26" ht="12.75" customHeight="1" x14ac:dyDescent="0.25">
      <c r="A703" s="103"/>
      <c r="B703" s="103"/>
      <c r="C703" s="103"/>
      <c r="D703" s="103"/>
      <c r="E703" s="103"/>
      <c r="F703" s="103"/>
      <c r="G703" s="103"/>
      <c r="H703" s="103"/>
      <c r="I703" s="103"/>
      <c r="J703" s="103"/>
      <c r="K703" s="103"/>
      <c r="L703" s="103"/>
      <c r="M703" s="103"/>
      <c r="N703" s="103"/>
      <c r="O703" s="103"/>
      <c r="P703" s="103"/>
      <c r="Q703" s="103"/>
      <c r="R703" s="103"/>
      <c r="S703" s="103"/>
      <c r="T703" s="103"/>
      <c r="U703" s="103"/>
      <c r="V703" s="103"/>
      <c r="W703" s="103"/>
      <c r="X703" s="103"/>
      <c r="Y703" s="103"/>
      <c r="Z703" s="103"/>
    </row>
    <row r="704" spans="1:26" ht="12.75" customHeight="1" x14ac:dyDescent="0.25">
      <c r="A704" s="103"/>
      <c r="B704" s="103"/>
      <c r="C704" s="103"/>
      <c r="D704" s="103"/>
      <c r="E704" s="103"/>
      <c r="F704" s="103"/>
      <c r="G704" s="103"/>
      <c r="H704" s="103"/>
      <c r="I704" s="103"/>
      <c r="J704" s="103"/>
      <c r="K704" s="103"/>
      <c r="L704" s="103"/>
      <c r="M704" s="103"/>
      <c r="N704" s="103"/>
      <c r="O704" s="103"/>
      <c r="P704" s="103"/>
      <c r="Q704" s="103"/>
      <c r="R704" s="103"/>
      <c r="S704" s="103"/>
      <c r="T704" s="103"/>
      <c r="U704" s="103"/>
      <c r="V704" s="103"/>
      <c r="W704" s="103"/>
      <c r="X704" s="103"/>
      <c r="Y704" s="103"/>
      <c r="Z704" s="103"/>
    </row>
    <row r="705" spans="1:26" ht="12.75" customHeight="1" x14ac:dyDescent="0.25">
      <c r="A705" s="103"/>
      <c r="B705" s="103"/>
      <c r="C705" s="103"/>
      <c r="D705" s="103"/>
      <c r="E705" s="103"/>
      <c r="F705" s="103"/>
      <c r="G705" s="103"/>
      <c r="H705" s="103"/>
      <c r="I705" s="103"/>
      <c r="J705" s="103"/>
      <c r="K705" s="103"/>
      <c r="L705" s="103"/>
      <c r="M705" s="103"/>
      <c r="N705" s="103"/>
      <c r="O705" s="103"/>
      <c r="P705" s="103"/>
      <c r="Q705" s="103"/>
      <c r="R705" s="103"/>
      <c r="S705" s="103"/>
      <c r="T705" s="103"/>
      <c r="U705" s="103"/>
      <c r="V705" s="103"/>
      <c r="W705" s="103"/>
      <c r="X705" s="103"/>
      <c r="Y705" s="103"/>
      <c r="Z705" s="103"/>
    </row>
    <row r="706" spans="1:26" ht="12.75" customHeight="1" x14ac:dyDescent="0.25">
      <c r="A706" s="103"/>
      <c r="B706" s="103"/>
      <c r="C706" s="103"/>
      <c r="D706" s="103"/>
      <c r="E706" s="103"/>
      <c r="F706" s="103"/>
      <c r="G706" s="103"/>
      <c r="H706" s="103"/>
      <c r="I706" s="103"/>
      <c r="J706" s="103"/>
      <c r="K706" s="103"/>
      <c r="L706" s="103"/>
      <c r="M706" s="103"/>
      <c r="N706" s="103"/>
      <c r="O706" s="103"/>
      <c r="P706" s="103"/>
      <c r="Q706" s="103"/>
      <c r="R706" s="103"/>
      <c r="S706" s="103"/>
      <c r="T706" s="103"/>
      <c r="U706" s="103"/>
      <c r="V706" s="103"/>
      <c r="W706" s="103"/>
      <c r="X706" s="103"/>
      <c r="Y706" s="103"/>
      <c r="Z706" s="103"/>
    </row>
    <row r="707" spans="1:26" ht="12.75" customHeight="1" x14ac:dyDescent="0.25">
      <c r="A707" s="103"/>
      <c r="B707" s="103"/>
      <c r="C707" s="103"/>
      <c r="D707" s="103"/>
      <c r="E707" s="103"/>
      <c r="F707" s="103"/>
      <c r="G707" s="103"/>
      <c r="H707" s="103"/>
      <c r="I707" s="103"/>
      <c r="J707" s="103"/>
      <c r="K707" s="103"/>
      <c r="L707" s="103"/>
      <c r="M707" s="103"/>
      <c r="N707" s="103"/>
      <c r="O707" s="103"/>
      <c r="P707" s="103"/>
      <c r="Q707" s="103"/>
      <c r="R707" s="103"/>
      <c r="S707" s="103"/>
      <c r="T707" s="103"/>
      <c r="U707" s="103"/>
      <c r="V707" s="103"/>
      <c r="W707" s="103"/>
      <c r="X707" s="103"/>
      <c r="Y707" s="103"/>
      <c r="Z707" s="103"/>
    </row>
    <row r="708" spans="1:26" ht="12.75" customHeight="1" x14ac:dyDescent="0.25">
      <c r="A708" s="103"/>
      <c r="B708" s="103"/>
      <c r="C708" s="103"/>
      <c r="D708" s="103"/>
      <c r="E708" s="103"/>
      <c r="F708" s="103"/>
      <c r="G708" s="103"/>
      <c r="H708" s="103"/>
      <c r="I708" s="103"/>
      <c r="J708" s="103"/>
      <c r="K708" s="103"/>
      <c r="L708" s="103"/>
      <c r="M708" s="103"/>
      <c r="N708" s="103"/>
      <c r="O708" s="103"/>
      <c r="P708" s="103"/>
      <c r="Q708" s="103"/>
      <c r="R708" s="103"/>
      <c r="S708" s="103"/>
      <c r="T708" s="103"/>
      <c r="U708" s="103"/>
      <c r="V708" s="103"/>
      <c r="W708" s="103"/>
      <c r="X708" s="103"/>
      <c r="Y708" s="103"/>
      <c r="Z708" s="103"/>
    </row>
    <row r="709" spans="1:26" ht="12.75" customHeight="1" x14ac:dyDescent="0.25">
      <c r="A709" s="103"/>
      <c r="B709" s="103"/>
      <c r="C709" s="103"/>
      <c r="D709" s="103"/>
      <c r="E709" s="103"/>
      <c r="F709" s="103"/>
      <c r="G709" s="103"/>
      <c r="H709" s="103"/>
      <c r="I709" s="103"/>
      <c r="J709" s="103"/>
      <c r="K709" s="103"/>
      <c r="L709" s="103"/>
      <c r="M709" s="103"/>
      <c r="N709" s="103"/>
      <c r="O709" s="103"/>
      <c r="P709" s="103"/>
      <c r="Q709" s="103"/>
      <c r="R709" s="103"/>
      <c r="S709" s="103"/>
      <c r="T709" s="103"/>
      <c r="U709" s="103"/>
      <c r="V709" s="103"/>
      <c r="W709" s="103"/>
      <c r="X709" s="103"/>
      <c r="Y709" s="103"/>
      <c r="Z709" s="103"/>
    </row>
    <row r="710" spans="1:26" ht="12.75" customHeight="1" x14ac:dyDescent="0.25">
      <c r="A710" s="103"/>
      <c r="B710" s="103"/>
      <c r="C710" s="103"/>
      <c r="D710" s="103"/>
      <c r="E710" s="103"/>
      <c r="F710" s="103"/>
      <c r="G710" s="103"/>
      <c r="H710" s="103"/>
      <c r="I710" s="103"/>
      <c r="J710" s="103"/>
      <c r="K710" s="103"/>
      <c r="L710" s="103"/>
      <c r="M710" s="103"/>
      <c r="N710" s="103"/>
      <c r="O710" s="103"/>
      <c r="P710" s="103"/>
      <c r="Q710" s="103"/>
      <c r="R710" s="103"/>
      <c r="S710" s="103"/>
      <c r="T710" s="103"/>
      <c r="U710" s="103"/>
      <c r="V710" s="103"/>
      <c r="W710" s="103"/>
      <c r="X710" s="103"/>
      <c r="Y710" s="103"/>
      <c r="Z710" s="103"/>
    </row>
    <row r="711" spans="1:26" ht="12.75" customHeight="1" x14ac:dyDescent="0.25">
      <c r="A711" s="103"/>
      <c r="B711" s="103"/>
      <c r="C711" s="103"/>
      <c r="D711" s="103"/>
      <c r="E711" s="103"/>
      <c r="F711" s="103"/>
      <c r="G711" s="103"/>
      <c r="H711" s="103"/>
      <c r="I711" s="103"/>
      <c r="J711" s="103"/>
      <c r="K711" s="103"/>
      <c r="L711" s="103"/>
      <c r="M711" s="103"/>
      <c r="N711" s="103"/>
      <c r="O711" s="103"/>
      <c r="P711" s="103"/>
      <c r="Q711" s="103"/>
      <c r="R711" s="103"/>
      <c r="S711" s="103"/>
      <c r="T711" s="103"/>
      <c r="U711" s="103"/>
      <c r="V711" s="103"/>
      <c r="W711" s="103"/>
      <c r="X711" s="103"/>
      <c r="Y711" s="103"/>
      <c r="Z711" s="103"/>
    </row>
    <row r="712" spans="1:26" ht="12.75" customHeight="1" x14ac:dyDescent="0.25">
      <c r="A712" s="103"/>
      <c r="B712" s="103"/>
      <c r="C712" s="103"/>
      <c r="D712" s="103"/>
      <c r="E712" s="103"/>
      <c r="F712" s="103"/>
      <c r="G712" s="103"/>
      <c r="H712" s="103"/>
      <c r="I712" s="103"/>
      <c r="J712" s="103"/>
      <c r="K712" s="103"/>
      <c r="L712" s="103"/>
      <c r="M712" s="103"/>
      <c r="N712" s="103"/>
      <c r="O712" s="103"/>
      <c r="P712" s="103"/>
      <c r="Q712" s="103"/>
      <c r="R712" s="103"/>
      <c r="S712" s="103"/>
      <c r="T712" s="103"/>
      <c r="U712" s="103"/>
      <c r="V712" s="103"/>
      <c r="W712" s="103"/>
      <c r="X712" s="103"/>
      <c r="Y712" s="103"/>
      <c r="Z712" s="103"/>
    </row>
    <row r="713" spans="1:26" ht="12.75" customHeight="1" x14ac:dyDescent="0.25">
      <c r="A713" s="103"/>
      <c r="B713" s="103"/>
      <c r="C713" s="103"/>
      <c r="D713" s="103"/>
      <c r="E713" s="103"/>
      <c r="F713" s="103"/>
      <c r="G713" s="103"/>
      <c r="H713" s="103"/>
      <c r="I713" s="103"/>
      <c r="J713" s="103"/>
      <c r="K713" s="103"/>
      <c r="L713" s="103"/>
      <c r="M713" s="103"/>
      <c r="N713" s="103"/>
      <c r="O713" s="103"/>
      <c r="P713" s="103"/>
      <c r="Q713" s="103"/>
      <c r="R713" s="103"/>
      <c r="S713" s="103"/>
      <c r="T713" s="103"/>
      <c r="U713" s="103"/>
      <c r="V713" s="103"/>
      <c r="W713" s="103"/>
      <c r="X713" s="103"/>
      <c r="Y713" s="103"/>
      <c r="Z713" s="103"/>
    </row>
    <row r="714" spans="1:26" ht="12.75" customHeight="1" x14ac:dyDescent="0.25">
      <c r="A714" s="103"/>
      <c r="B714" s="103"/>
      <c r="C714" s="103"/>
      <c r="D714" s="103"/>
      <c r="E714" s="103"/>
      <c r="F714" s="103"/>
      <c r="G714" s="103"/>
      <c r="H714" s="103"/>
      <c r="I714" s="103"/>
      <c r="J714" s="103"/>
      <c r="K714" s="103"/>
      <c r="L714" s="103"/>
      <c r="M714" s="103"/>
      <c r="N714" s="103"/>
      <c r="O714" s="103"/>
      <c r="P714" s="103"/>
      <c r="Q714" s="103"/>
      <c r="R714" s="103"/>
      <c r="S714" s="103"/>
      <c r="T714" s="103"/>
      <c r="U714" s="103"/>
      <c r="V714" s="103"/>
      <c r="W714" s="103"/>
      <c r="X714" s="103"/>
      <c r="Y714" s="103"/>
      <c r="Z714" s="103"/>
    </row>
    <row r="715" spans="1:26" ht="12.75" customHeight="1" x14ac:dyDescent="0.25">
      <c r="A715" s="103"/>
      <c r="B715" s="103"/>
      <c r="C715" s="103"/>
      <c r="D715" s="103"/>
      <c r="E715" s="103"/>
      <c r="F715" s="103"/>
      <c r="G715" s="103"/>
      <c r="H715" s="103"/>
      <c r="I715" s="103"/>
      <c r="J715" s="103"/>
      <c r="K715" s="103"/>
      <c r="L715" s="103"/>
      <c r="M715" s="103"/>
      <c r="N715" s="103"/>
      <c r="O715" s="103"/>
      <c r="P715" s="103"/>
      <c r="Q715" s="103"/>
      <c r="R715" s="103"/>
      <c r="S715" s="103"/>
      <c r="T715" s="103"/>
      <c r="U715" s="103"/>
      <c r="V715" s="103"/>
      <c r="W715" s="103"/>
      <c r="X715" s="103"/>
      <c r="Y715" s="103"/>
      <c r="Z715" s="103"/>
    </row>
    <row r="716" spans="1:26" ht="12.75" customHeight="1" x14ac:dyDescent="0.25">
      <c r="A716" s="103"/>
      <c r="B716" s="103"/>
      <c r="C716" s="103"/>
      <c r="D716" s="103"/>
      <c r="E716" s="103"/>
      <c r="F716" s="103"/>
      <c r="G716" s="103"/>
      <c r="H716" s="103"/>
      <c r="I716" s="103"/>
      <c r="J716" s="103"/>
      <c r="K716" s="103"/>
      <c r="L716" s="103"/>
      <c r="M716" s="103"/>
      <c r="N716" s="103"/>
      <c r="O716" s="103"/>
      <c r="P716" s="103"/>
      <c r="Q716" s="103"/>
      <c r="R716" s="103"/>
      <c r="S716" s="103"/>
      <c r="T716" s="103"/>
      <c r="U716" s="103"/>
      <c r="V716" s="103"/>
      <c r="W716" s="103"/>
      <c r="X716" s="103"/>
      <c r="Y716" s="103"/>
      <c r="Z716" s="103"/>
    </row>
    <row r="717" spans="1:26" ht="12.75" customHeight="1" x14ac:dyDescent="0.25">
      <c r="A717" s="103"/>
      <c r="B717" s="103"/>
      <c r="C717" s="103"/>
      <c r="D717" s="103"/>
      <c r="E717" s="103"/>
      <c r="F717" s="103"/>
      <c r="G717" s="103"/>
      <c r="H717" s="103"/>
      <c r="I717" s="103"/>
      <c r="J717" s="103"/>
      <c r="K717" s="103"/>
      <c r="L717" s="103"/>
      <c r="M717" s="103"/>
      <c r="N717" s="103"/>
      <c r="O717" s="103"/>
      <c r="P717" s="103"/>
      <c r="Q717" s="103"/>
      <c r="R717" s="103"/>
      <c r="S717" s="103"/>
      <c r="T717" s="103"/>
      <c r="U717" s="103"/>
      <c r="V717" s="103"/>
      <c r="W717" s="103"/>
      <c r="X717" s="103"/>
      <c r="Y717" s="103"/>
      <c r="Z717" s="103"/>
    </row>
    <row r="718" spans="1:26" ht="12.75" customHeight="1" x14ac:dyDescent="0.25">
      <c r="A718" s="103"/>
      <c r="B718" s="103"/>
      <c r="C718" s="103"/>
      <c r="D718" s="103"/>
      <c r="E718" s="103"/>
      <c r="F718" s="103"/>
      <c r="G718" s="103"/>
      <c r="H718" s="103"/>
      <c r="I718" s="103"/>
      <c r="J718" s="103"/>
      <c r="K718" s="103"/>
      <c r="L718" s="103"/>
      <c r="M718" s="103"/>
      <c r="N718" s="103"/>
      <c r="O718" s="103"/>
      <c r="P718" s="103"/>
      <c r="Q718" s="103"/>
      <c r="R718" s="103"/>
      <c r="S718" s="103"/>
      <c r="T718" s="103"/>
      <c r="U718" s="103"/>
      <c r="V718" s="103"/>
      <c r="W718" s="103"/>
      <c r="X718" s="103"/>
      <c r="Y718" s="103"/>
      <c r="Z718" s="103"/>
    </row>
    <row r="719" spans="1:26" ht="12.75" customHeight="1" x14ac:dyDescent="0.25">
      <c r="A719" s="103"/>
      <c r="B719" s="103"/>
      <c r="C719" s="103"/>
      <c r="D719" s="103"/>
      <c r="E719" s="103"/>
      <c r="F719" s="103"/>
      <c r="G719" s="103"/>
      <c r="H719" s="103"/>
      <c r="I719" s="103"/>
      <c r="J719" s="103"/>
      <c r="K719" s="103"/>
      <c r="L719" s="103"/>
      <c r="M719" s="103"/>
      <c r="N719" s="103"/>
      <c r="O719" s="103"/>
      <c r="P719" s="103"/>
      <c r="Q719" s="103"/>
      <c r="R719" s="103"/>
      <c r="S719" s="103"/>
      <c r="T719" s="103"/>
      <c r="U719" s="103"/>
      <c r="V719" s="103"/>
      <c r="W719" s="103"/>
      <c r="X719" s="103"/>
      <c r="Y719" s="103"/>
      <c r="Z719" s="103"/>
    </row>
    <row r="720" spans="1:26" ht="12.75" customHeight="1" x14ac:dyDescent="0.25">
      <c r="A720" s="103"/>
      <c r="B720" s="103"/>
      <c r="C720" s="103"/>
      <c r="D720" s="103"/>
      <c r="E720" s="103"/>
      <c r="F720" s="103"/>
      <c r="G720" s="103"/>
      <c r="H720" s="103"/>
      <c r="I720" s="103"/>
      <c r="J720" s="103"/>
      <c r="K720" s="103"/>
      <c r="L720" s="103"/>
      <c r="M720" s="103"/>
      <c r="N720" s="103"/>
      <c r="O720" s="103"/>
      <c r="P720" s="103"/>
      <c r="Q720" s="103"/>
      <c r="R720" s="103"/>
      <c r="S720" s="103"/>
      <c r="T720" s="103"/>
      <c r="U720" s="103"/>
      <c r="V720" s="103"/>
      <c r="W720" s="103"/>
      <c r="X720" s="103"/>
      <c r="Y720" s="103"/>
      <c r="Z720" s="103"/>
    </row>
    <row r="721" spans="1:26" ht="12.75" customHeight="1" x14ac:dyDescent="0.25">
      <c r="A721" s="103"/>
      <c r="B721" s="103"/>
      <c r="C721" s="103"/>
      <c r="D721" s="103"/>
      <c r="E721" s="103"/>
      <c r="F721" s="103"/>
      <c r="G721" s="103"/>
      <c r="H721" s="103"/>
      <c r="I721" s="103"/>
      <c r="J721" s="103"/>
      <c r="K721" s="103"/>
      <c r="L721" s="103"/>
      <c r="M721" s="103"/>
      <c r="N721" s="103"/>
      <c r="O721" s="103"/>
      <c r="P721" s="103"/>
      <c r="Q721" s="103"/>
      <c r="R721" s="103"/>
      <c r="S721" s="103"/>
      <c r="T721" s="103"/>
      <c r="U721" s="103"/>
      <c r="V721" s="103"/>
      <c r="W721" s="103"/>
      <c r="X721" s="103"/>
      <c r="Y721" s="103"/>
      <c r="Z721" s="103"/>
    </row>
    <row r="722" spans="1:26" ht="12.75" customHeight="1" x14ac:dyDescent="0.25">
      <c r="A722" s="103"/>
      <c r="B722" s="103"/>
      <c r="C722" s="103"/>
      <c r="D722" s="103"/>
      <c r="E722" s="103"/>
      <c r="F722" s="103"/>
      <c r="G722" s="103"/>
      <c r="H722" s="103"/>
      <c r="I722" s="103"/>
      <c r="J722" s="103"/>
      <c r="K722" s="103"/>
      <c r="L722" s="103"/>
      <c r="M722" s="103"/>
      <c r="N722" s="103"/>
      <c r="O722" s="103"/>
      <c r="P722" s="103"/>
      <c r="Q722" s="103"/>
      <c r="R722" s="103"/>
      <c r="S722" s="103"/>
      <c r="T722" s="103"/>
      <c r="U722" s="103"/>
      <c r="V722" s="103"/>
      <c r="W722" s="103"/>
      <c r="X722" s="103"/>
      <c r="Y722" s="103"/>
      <c r="Z722" s="103"/>
    </row>
    <row r="723" spans="1:26" ht="12.75" customHeight="1" x14ac:dyDescent="0.25">
      <c r="A723" s="103"/>
      <c r="B723" s="103"/>
      <c r="C723" s="103"/>
      <c r="D723" s="103"/>
      <c r="E723" s="103"/>
      <c r="F723" s="103"/>
      <c r="G723" s="103"/>
      <c r="H723" s="103"/>
      <c r="I723" s="103"/>
      <c r="J723" s="103"/>
      <c r="K723" s="103"/>
      <c r="L723" s="103"/>
      <c r="M723" s="103"/>
      <c r="N723" s="103"/>
      <c r="O723" s="103"/>
      <c r="P723" s="103"/>
      <c r="Q723" s="103"/>
      <c r="R723" s="103"/>
      <c r="S723" s="103"/>
      <c r="T723" s="103"/>
      <c r="U723" s="103"/>
      <c r="V723" s="103"/>
      <c r="W723" s="103"/>
      <c r="X723" s="103"/>
      <c r="Y723" s="103"/>
      <c r="Z723" s="103"/>
    </row>
    <row r="724" spans="1:26" ht="12.75" customHeight="1" x14ac:dyDescent="0.25">
      <c r="A724" s="103"/>
      <c r="B724" s="103"/>
      <c r="C724" s="103"/>
      <c r="D724" s="103"/>
      <c r="E724" s="103"/>
      <c r="F724" s="103"/>
      <c r="G724" s="103"/>
      <c r="H724" s="103"/>
      <c r="I724" s="103"/>
      <c r="J724" s="103"/>
      <c r="K724" s="103"/>
      <c r="L724" s="103"/>
      <c r="M724" s="103"/>
      <c r="N724" s="103"/>
      <c r="O724" s="103"/>
      <c r="P724" s="103"/>
      <c r="Q724" s="103"/>
      <c r="R724" s="103"/>
      <c r="S724" s="103"/>
      <c r="T724" s="103"/>
      <c r="U724" s="103"/>
      <c r="V724" s="103"/>
      <c r="W724" s="103"/>
      <c r="X724" s="103"/>
      <c r="Y724" s="103"/>
      <c r="Z724" s="103"/>
    </row>
    <row r="725" spans="1:26" ht="12.75" customHeight="1" x14ac:dyDescent="0.25">
      <c r="A725" s="103"/>
      <c r="B725" s="103"/>
      <c r="C725" s="103"/>
      <c r="D725" s="103"/>
      <c r="E725" s="103"/>
      <c r="F725" s="103"/>
      <c r="G725" s="103"/>
      <c r="H725" s="103"/>
      <c r="I725" s="103"/>
      <c r="J725" s="103"/>
      <c r="K725" s="103"/>
      <c r="L725" s="103"/>
      <c r="M725" s="103"/>
      <c r="N725" s="103"/>
      <c r="O725" s="103"/>
      <c r="P725" s="103"/>
      <c r="Q725" s="103"/>
      <c r="R725" s="103"/>
      <c r="S725" s="103"/>
      <c r="T725" s="103"/>
      <c r="U725" s="103"/>
      <c r="V725" s="103"/>
      <c r="W725" s="103"/>
      <c r="X725" s="103"/>
      <c r="Y725" s="103"/>
      <c r="Z725" s="103"/>
    </row>
    <row r="726" spans="1:26" ht="12.75" customHeight="1" x14ac:dyDescent="0.25">
      <c r="A726" s="103"/>
      <c r="B726" s="103"/>
      <c r="C726" s="103"/>
      <c r="D726" s="103"/>
      <c r="E726" s="103"/>
      <c r="F726" s="103"/>
      <c r="G726" s="103"/>
      <c r="H726" s="103"/>
      <c r="I726" s="103"/>
      <c r="J726" s="103"/>
      <c r="K726" s="103"/>
      <c r="L726" s="103"/>
      <c r="M726" s="103"/>
      <c r="N726" s="103"/>
      <c r="O726" s="103"/>
      <c r="P726" s="103"/>
      <c r="Q726" s="103"/>
      <c r="R726" s="103"/>
      <c r="S726" s="103"/>
      <c r="T726" s="103"/>
      <c r="U726" s="103"/>
      <c r="V726" s="103"/>
      <c r="W726" s="103"/>
      <c r="X726" s="103"/>
      <c r="Y726" s="103"/>
      <c r="Z726" s="103"/>
    </row>
    <row r="727" spans="1:26" ht="12.75" customHeight="1" x14ac:dyDescent="0.25">
      <c r="A727" s="103"/>
      <c r="B727" s="103"/>
      <c r="C727" s="103"/>
      <c r="D727" s="103"/>
      <c r="E727" s="103"/>
      <c r="F727" s="103"/>
      <c r="G727" s="103"/>
      <c r="H727" s="103"/>
      <c r="I727" s="103"/>
      <c r="J727" s="103"/>
      <c r="K727" s="103"/>
      <c r="L727" s="103"/>
      <c r="M727" s="103"/>
      <c r="N727" s="103"/>
      <c r="O727" s="103"/>
      <c r="P727" s="103"/>
      <c r="Q727" s="103"/>
      <c r="R727" s="103"/>
      <c r="S727" s="103"/>
      <c r="T727" s="103"/>
      <c r="U727" s="103"/>
      <c r="V727" s="103"/>
      <c r="W727" s="103"/>
      <c r="X727" s="103"/>
      <c r="Y727" s="103"/>
      <c r="Z727" s="103"/>
    </row>
    <row r="728" spans="1:26" ht="12.75" customHeight="1" x14ac:dyDescent="0.25">
      <c r="A728" s="103"/>
      <c r="B728" s="103"/>
      <c r="C728" s="103"/>
      <c r="D728" s="103"/>
      <c r="E728" s="103"/>
      <c r="F728" s="103"/>
      <c r="G728" s="103"/>
      <c r="H728" s="103"/>
      <c r="I728" s="103"/>
      <c r="J728" s="103"/>
      <c r="K728" s="103"/>
      <c r="L728" s="103"/>
      <c r="M728" s="103"/>
      <c r="N728" s="103"/>
      <c r="O728" s="103"/>
      <c r="P728" s="103"/>
      <c r="Q728" s="103"/>
      <c r="R728" s="103"/>
      <c r="S728" s="103"/>
      <c r="T728" s="103"/>
      <c r="U728" s="103"/>
      <c r="V728" s="103"/>
      <c r="W728" s="103"/>
      <c r="X728" s="103"/>
      <c r="Y728" s="103"/>
      <c r="Z728" s="103"/>
    </row>
    <row r="729" spans="1:26" ht="12.75" customHeight="1" x14ac:dyDescent="0.25">
      <c r="A729" s="103"/>
      <c r="B729" s="103"/>
      <c r="C729" s="103"/>
      <c r="D729" s="103"/>
      <c r="E729" s="103"/>
      <c r="F729" s="103"/>
      <c r="G729" s="103"/>
      <c r="H729" s="103"/>
      <c r="I729" s="103"/>
      <c r="J729" s="103"/>
      <c r="K729" s="103"/>
      <c r="L729" s="103"/>
      <c r="M729" s="103"/>
      <c r="N729" s="103"/>
      <c r="O729" s="103"/>
      <c r="P729" s="103"/>
      <c r="Q729" s="103"/>
      <c r="R729" s="103"/>
      <c r="S729" s="103"/>
      <c r="T729" s="103"/>
      <c r="U729" s="103"/>
      <c r="V729" s="103"/>
      <c r="W729" s="103"/>
      <c r="X729" s="103"/>
      <c r="Y729" s="103"/>
      <c r="Z729" s="103"/>
    </row>
    <row r="730" spans="1:26" ht="12.75" customHeight="1" x14ac:dyDescent="0.25">
      <c r="A730" s="103"/>
      <c r="B730" s="103"/>
      <c r="C730" s="103"/>
      <c r="D730" s="103"/>
      <c r="E730" s="103"/>
      <c r="F730" s="103"/>
      <c r="G730" s="103"/>
      <c r="H730" s="103"/>
      <c r="I730" s="103"/>
      <c r="J730" s="103"/>
      <c r="K730" s="103"/>
      <c r="L730" s="103"/>
      <c r="M730" s="103"/>
      <c r="N730" s="103"/>
      <c r="O730" s="103"/>
      <c r="P730" s="103"/>
      <c r="Q730" s="103"/>
      <c r="R730" s="103"/>
      <c r="S730" s="103"/>
      <c r="T730" s="103"/>
      <c r="U730" s="103"/>
      <c r="V730" s="103"/>
      <c r="W730" s="103"/>
      <c r="X730" s="103"/>
      <c r="Y730" s="103"/>
      <c r="Z730" s="103"/>
    </row>
    <row r="731" spans="1:26" ht="12.75" customHeight="1" x14ac:dyDescent="0.25">
      <c r="A731" s="103"/>
      <c r="B731" s="103"/>
      <c r="C731" s="103"/>
      <c r="D731" s="103"/>
      <c r="E731" s="103"/>
      <c r="F731" s="103"/>
      <c r="G731" s="103"/>
      <c r="H731" s="103"/>
      <c r="I731" s="103"/>
      <c r="J731" s="103"/>
      <c r="K731" s="103"/>
      <c r="L731" s="103"/>
      <c r="M731" s="103"/>
      <c r="N731" s="103"/>
      <c r="O731" s="103"/>
      <c r="P731" s="103"/>
      <c r="Q731" s="103"/>
      <c r="R731" s="103"/>
      <c r="S731" s="103"/>
      <c r="T731" s="103"/>
      <c r="U731" s="103"/>
      <c r="V731" s="103"/>
      <c r="W731" s="103"/>
      <c r="X731" s="103"/>
      <c r="Y731" s="103"/>
      <c r="Z731" s="103"/>
    </row>
    <row r="732" spans="1:26" ht="12.75" customHeight="1" x14ac:dyDescent="0.25">
      <c r="A732" s="103"/>
      <c r="B732" s="103"/>
      <c r="C732" s="103"/>
      <c r="D732" s="103"/>
      <c r="E732" s="103"/>
      <c r="F732" s="103"/>
      <c r="G732" s="103"/>
      <c r="H732" s="103"/>
      <c r="I732" s="103"/>
      <c r="J732" s="103"/>
      <c r="K732" s="103"/>
      <c r="L732" s="103"/>
      <c r="M732" s="103"/>
      <c r="N732" s="103"/>
      <c r="O732" s="103"/>
      <c r="P732" s="103"/>
      <c r="Q732" s="103"/>
      <c r="R732" s="103"/>
      <c r="S732" s="103"/>
      <c r="T732" s="103"/>
      <c r="U732" s="103"/>
      <c r="V732" s="103"/>
      <c r="W732" s="103"/>
      <c r="X732" s="103"/>
      <c r="Y732" s="103"/>
      <c r="Z732" s="103"/>
    </row>
    <row r="733" spans="1:26" ht="12.75" customHeight="1" x14ac:dyDescent="0.25">
      <c r="A733" s="103"/>
      <c r="B733" s="103"/>
      <c r="C733" s="103"/>
      <c r="D733" s="103"/>
      <c r="E733" s="103"/>
      <c r="F733" s="103"/>
      <c r="G733" s="103"/>
      <c r="H733" s="103"/>
      <c r="I733" s="103"/>
      <c r="J733" s="103"/>
      <c r="K733" s="103"/>
      <c r="L733" s="103"/>
      <c r="M733" s="103"/>
      <c r="N733" s="103"/>
      <c r="O733" s="103"/>
      <c r="P733" s="103"/>
      <c r="Q733" s="103"/>
      <c r="R733" s="103"/>
      <c r="S733" s="103"/>
      <c r="T733" s="103"/>
      <c r="U733" s="103"/>
      <c r="V733" s="103"/>
      <c r="W733" s="103"/>
      <c r="X733" s="103"/>
      <c r="Y733" s="103"/>
      <c r="Z733" s="103"/>
    </row>
    <row r="734" spans="1:26" ht="12.75" customHeight="1" x14ac:dyDescent="0.25">
      <c r="A734" s="103"/>
      <c r="B734" s="103"/>
      <c r="C734" s="103"/>
      <c r="D734" s="103"/>
      <c r="E734" s="103"/>
      <c r="F734" s="103"/>
      <c r="G734" s="103"/>
      <c r="H734" s="103"/>
      <c r="I734" s="103"/>
      <c r="J734" s="103"/>
      <c r="K734" s="103"/>
      <c r="L734" s="103"/>
      <c r="M734" s="103"/>
      <c r="N734" s="103"/>
      <c r="O734" s="103"/>
      <c r="P734" s="103"/>
      <c r="Q734" s="103"/>
      <c r="R734" s="103"/>
      <c r="S734" s="103"/>
      <c r="T734" s="103"/>
      <c r="U734" s="103"/>
      <c r="V734" s="103"/>
      <c r="W734" s="103"/>
      <c r="X734" s="103"/>
      <c r="Y734" s="103"/>
      <c r="Z734" s="103"/>
    </row>
    <row r="735" spans="1:26" ht="12.75" customHeight="1" x14ac:dyDescent="0.25">
      <c r="A735" s="103"/>
      <c r="B735" s="103"/>
      <c r="C735" s="103"/>
      <c r="D735" s="103"/>
      <c r="E735" s="103"/>
      <c r="F735" s="103"/>
      <c r="G735" s="103"/>
      <c r="H735" s="103"/>
      <c r="I735" s="103"/>
      <c r="J735" s="103"/>
      <c r="K735" s="103"/>
      <c r="L735" s="103"/>
      <c r="M735" s="103"/>
      <c r="N735" s="103"/>
      <c r="O735" s="103"/>
      <c r="P735" s="103"/>
      <c r="Q735" s="103"/>
      <c r="R735" s="103"/>
      <c r="S735" s="103"/>
      <c r="T735" s="103"/>
      <c r="U735" s="103"/>
      <c r="V735" s="103"/>
      <c r="W735" s="103"/>
      <c r="X735" s="103"/>
      <c r="Y735" s="103"/>
      <c r="Z735" s="103"/>
    </row>
    <row r="736" spans="1:26" ht="12.75" customHeight="1" x14ac:dyDescent="0.25">
      <c r="A736" s="103"/>
      <c r="B736" s="103"/>
      <c r="C736" s="103"/>
      <c r="D736" s="103"/>
      <c r="E736" s="103"/>
      <c r="F736" s="103"/>
      <c r="G736" s="103"/>
      <c r="H736" s="103"/>
      <c r="I736" s="103"/>
      <c r="J736" s="103"/>
      <c r="K736" s="103"/>
      <c r="L736" s="103"/>
      <c r="M736" s="103"/>
      <c r="N736" s="103"/>
      <c r="O736" s="103"/>
      <c r="P736" s="103"/>
      <c r="Q736" s="103"/>
      <c r="R736" s="103"/>
      <c r="S736" s="103"/>
      <c r="T736" s="103"/>
      <c r="U736" s="103"/>
      <c r="V736" s="103"/>
      <c r="W736" s="103"/>
      <c r="X736" s="103"/>
      <c r="Y736" s="103"/>
      <c r="Z736" s="103"/>
    </row>
    <row r="737" spans="1:26" ht="12.75" customHeight="1" x14ac:dyDescent="0.25">
      <c r="A737" s="103"/>
      <c r="B737" s="103"/>
      <c r="C737" s="103"/>
      <c r="D737" s="103"/>
      <c r="E737" s="103"/>
      <c r="F737" s="103"/>
      <c r="G737" s="103"/>
      <c r="H737" s="103"/>
      <c r="I737" s="103"/>
      <c r="J737" s="103"/>
      <c r="K737" s="103"/>
      <c r="L737" s="103"/>
      <c r="M737" s="103"/>
      <c r="N737" s="103"/>
      <c r="O737" s="103"/>
      <c r="P737" s="103"/>
      <c r="Q737" s="103"/>
      <c r="R737" s="103"/>
      <c r="S737" s="103"/>
      <c r="T737" s="103"/>
      <c r="U737" s="103"/>
      <c r="V737" s="103"/>
      <c r="W737" s="103"/>
      <c r="X737" s="103"/>
      <c r="Y737" s="103"/>
      <c r="Z737" s="103"/>
    </row>
    <row r="738" spans="1:26" ht="12.75" customHeight="1" x14ac:dyDescent="0.25">
      <c r="A738" s="103"/>
      <c r="B738" s="103"/>
      <c r="C738" s="103"/>
      <c r="D738" s="103"/>
      <c r="E738" s="103"/>
      <c r="F738" s="103"/>
      <c r="G738" s="103"/>
      <c r="H738" s="103"/>
      <c r="I738" s="103"/>
      <c r="J738" s="103"/>
      <c r="K738" s="103"/>
      <c r="L738" s="103"/>
      <c r="M738" s="103"/>
      <c r="N738" s="103"/>
      <c r="O738" s="103"/>
      <c r="P738" s="103"/>
      <c r="Q738" s="103"/>
      <c r="R738" s="103"/>
      <c r="S738" s="103"/>
      <c r="T738" s="103"/>
      <c r="U738" s="103"/>
      <c r="V738" s="103"/>
      <c r="W738" s="103"/>
      <c r="X738" s="103"/>
      <c r="Y738" s="103"/>
      <c r="Z738" s="103"/>
    </row>
    <row r="739" spans="1:26" ht="12.75" customHeight="1" x14ac:dyDescent="0.25">
      <c r="A739" s="103"/>
      <c r="B739" s="103"/>
      <c r="C739" s="103"/>
      <c r="D739" s="103"/>
      <c r="E739" s="103"/>
      <c r="F739" s="103"/>
      <c r="G739" s="103"/>
      <c r="H739" s="103"/>
      <c r="I739" s="103"/>
      <c r="J739" s="103"/>
      <c r="K739" s="103"/>
      <c r="L739" s="103"/>
      <c r="M739" s="103"/>
      <c r="N739" s="103"/>
      <c r="O739" s="103"/>
      <c r="P739" s="103"/>
      <c r="Q739" s="103"/>
      <c r="R739" s="103"/>
      <c r="S739" s="103"/>
      <c r="T739" s="103"/>
      <c r="U739" s="103"/>
      <c r="V739" s="103"/>
      <c r="W739" s="103"/>
      <c r="X739" s="103"/>
      <c r="Y739" s="103"/>
      <c r="Z739" s="103"/>
    </row>
    <row r="740" spans="1:26" ht="12.75" customHeight="1" x14ac:dyDescent="0.25">
      <c r="A740" s="103"/>
      <c r="B740" s="103"/>
      <c r="C740" s="103"/>
      <c r="D740" s="103"/>
      <c r="E740" s="103"/>
      <c r="F740" s="103"/>
      <c r="G740" s="103"/>
      <c r="H740" s="103"/>
      <c r="I740" s="103"/>
      <c r="J740" s="103"/>
      <c r="K740" s="103"/>
      <c r="L740" s="103"/>
      <c r="M740" s="103"/>
      <c r="N740" s="103"/>
      <c r="O740" s="103"/>
      <c r="P740" s="103"/>
      <c r="Q740" s="103"/>
      <c r="R740" s="103"/>
      <c r="S740" s="103"/>
      <c r="T740" s="103"/>
      <c r="U740" s="103"/>
      <c r="V740" s="103"/>
      <c r="W740" s="103"/>
      <c r="X740" s="103"/>
      <c r="Y740" s="103"/>
      <c r="Z740" s="103"/>
    </row>
    <row r="741" spans="1:26" ht="12.75" customHeight="1" x14ac:dyDescent="0.25">
      <c r="A741" s="103"/>
      <c r="B741" s="103"/>
      <c r="C741" s="103"/>
      <c r="D741" s="103"/>
      <c r="E741" s="103"/>
      <c r="F741" s="103"/>
      <c r="G741" s="103"/>
      <c r="H741" s="103"/>
      <c r="I741" s="103"/>
      <c r="J741" s="103"/>
      <c r="K741" s="103"/>
      <c r="L741" s="103"/>
      <c r="M741" s="103"/>
      <c r="N741" s="103"/>
      <c r="O741" s="103"/>
      <c r="P741" s="103"/>
      <c r="Q741" s="103"/>
      <c r="R741" s="103"/>
      <c r="S741" s="103"/>
      <c r="T741" s="103"/>
      <c r="U741" s="103"/>
      <c r="V741" s="103"/>
      <c r="W741" s="103"/>
      <c r="X741" s="103"/>
      <c r="Y741" s="103"/>
      <c r="Z741" s="103"/>
    </row>
    <row r="742" spans="1:26" ht="12.75" customHeight="1" x14ac:dyDescent="0.25">
      <c r="A742" s="103"/>
      <c r="B742" s="103"/>
      <c r="C742" s="103"/>
      <c r="D742" s="103"/>
      <c r="E742" s="103"/>
      <c r="F742" s="103"/>
      <c r="G742" s="103"/>
      <c r="H742" s="103"/>
      <c r="I742" s="103"/>
      <c r="J742" s="103"/>
      <c r="K742" s="103"/>
      <c r="L742" s="103"/>
      <c r="M742" s="103"/>
      <c r="N742" s="103"/>
      <c r="O742" s="103"/>
      <c r="P742" s="103"/>
      <c r="Q742" s="103"/>
      <c r="R742" s="103"/>
      <c r="S742" s="103"/>
      <c r="T742" s="103"/>
      <c r="U742" s="103"/>
      <c r="V742" s="103"/>
      <c r="W742" s="103"/>
      <c r="X742" s="103"/>
      <c r="Y742" s="103"/>
      <c r="Z742" s="103"/>
    </row>
    <row r="743" spans="1:26" ht="12.75" customHeight="1" x14ac:dyDescent="0.25">
      <c r="A743" s="103"/>
      <c r="B743" s="103"/>
      <c r="C743" s="103"/>
      <c r="D743" s="103"/>
      <c r="E743" s="103"/>
      <c r="F743" s="103"/>
      <c r="G743" s="103"/>
      <c r="H743" s="103"/>
      <c r="I743" s="103"/>
      <c r="J743" s="103"/>
      <c r="K743" s="103"/>
      <c r="L743" s="103"/>
      <c r="M743" s="103"/>
      <c r="N743" s="103"/>
      <c r="O743" s="103"/>
      <c r="P743" s="103"/>
      <c r="Q743" s="103"/>
      <c r="R743" s="103"/>
      <c r="S743" s="103"/>
      <c r="T743" s="103"/>
      <c r="U743" s="103"/>
      <c r="V743" s="103"/>
      <c r="W743" s="103"/>
      <c r="X743" s="103"/>
      <c r="Y743" s="103"/>
      <c r="Z743" s="103"/>
    </row>
    <row r="744" spans="1:26" ht="12.75" customHeight="1" x14ac:dyDescent="0.25">
      <c r="A744" s="103"/>
      <c r="B744" s="103"/>
      <c r="C744" s="103"/>
      <c r="D744" s="103"/>
      <c r="E744" s="103"/>
      <c r="F744" s="103"/>
      <c r="G744" s="103"/>
      <c r="H744" s="103"/>
      <c r="I744" s="103"/>
      <c r="J744" s="103"/>
      <c r="K744" s="103"/>
      <c r="L744" s="103"/>
      <c r="M744" s="103"/>
      <c r="N744" s="103"/>
      <c r="O744" s="103"/>
      <c r="P744" s="103"/>
      <c r="Q744" s="103"/>
      <c r="R744" s="103"/>
      <c r="S744" s="103"/>
      <c r="T744" s="103"/>
      <c r="U744" s="103"/>
      <c r="V744" s="103"/>
      <c r="W744" s="103"/>
      <c r="X744" s="103"/>
      <c r="Y744" s="103"/>
      <c r="Z744" s="103"/>
    </row>
    <row r="745" spans="1:26" ht="12.75" customHeight="1" x14ac:dyDescent="0.25">
      <c r="A745" s="103"/>
      <c r="B745" s="103"/>
      <c r="C745" s="103"/>
      <c r="D745" s="103"/>
      <c r="E745" s="103"/>
      <c r="F745" s="103"/>
      <c r="G745" s="103"/>
      <c r="H745" s="103"/>
      <c r="I745" s="103"/>
      <c r="J745" s="103"/>
      <c r="K745" s="103"/>
      <c r="L745" s="103"/>
      <c r="M745" s="103"/>
      <c r="N745" s="103"/>
      <c r="O745" s="103"/>
      <c r="P745" s="103"/>
      <c r="Q745" s="103"/>
      <c r="R745" s="103"/>
      <c r="S745" s="103"/>
      <c r="T745" s="103"/>
      <c r="U745" s="103"/>
      <c r="V745" s="103"/>
      <c r="W745" s="103"/>
      <c r="X745" s="103"/>
      <c r="Y745" s="103"/>
      <c r="Z745" s="103"/>
    </row>
    <row r="746" spans="1:26" ht="12.75" customHeight="1" x14ac:dyDescent="0.25">
      <c r="A746" s="103"/>
      <c r="B746" s="103"/>
      <c r="C746" s="103"/>
      <c r="D746" s="103"/>
      <c r="E746" s="103"/>
      <c r="F746" s="103"/>
      <c r="G746" s="103"/>
      <c r="H746" s="103"/>
      <c r="I746" s="103"/>
      <c r="J746" s="103"/>
      <c r="K746" s="103"/>
      <c r="L746" s="103"/>
      <c r="M746" s="103"/>
      <c r="N746" s="103"/>
      <c r="O746" s="103"/>
      <c r="P746" s="103"/>
      <c r="Q746" s="103"/>
      <c r="R746" s="103"/>
      <c r="S746" s="103"/>
      <c r="T746" s="103"/>
      <c r="U746" s="103"/>
      <c r="V746" s="103"/>
      <c r="W746" s="103"/>
      <c r="X746" s="103"/>
      <c r="Y746" s="103"/>
      <c r="Z746" s="103"/>
    </row>
    <row r="747" spans="1:26" ht="12.75" customHeight="1" x14ac:dyDescent="0.25">
      <c r="A747" s="103"/>
      <c r="B747" s="103"/>
      <c r="C747" s="103"/>
      <c r="D747" s="103"/>
      <c r="E747" s="103"/>
      <c r="F747" s="103"/>
      <c r="G747" s="103"/>
      <c r="H747" s="103"/>
      <c r="I747" s="103"/>
      <c r="J747" s="103"/>
      <c r="K747" s="103"/>
      <c r="L747" s="103"/>
      <c r="M747" s="103"/>
      <c r="N747" s="103"/>
      <c r="O747" s="103"/>
      <c r="P747" s="103"/>
      <c r="Q747" s="103"/>
      <c r="R747" s="103"/>
      <c r="S747" s="103"/>
      <c r="T747" s="103"/>
      <c r="U747" s="103"/>
      <c r="V747" s="103"/>
      <c r="W747" s="103"/>
      <c r="X747" s="103"/>
      <c r="Y747" s="103"/>
      <c r="Z747" s="103"/>
    </row>
    <row r="748" spans="1:26" ht="12.75" customHeight="1" x14ac:dyDescent="0.25">
      <c r="A748" s="103"/>
      <c r="B748" s="103"/>
      <c r="C748" s="103"/>
      <c r="D748" s="103"/>
      <c r="E748" s="103"/>
      <c r="F748" s="103"/>
      <c r="G748" s="103"/>
      <c r="H748" s="103"/>
      <c r="I748" s="103"/>
      <c r="J748" s="103"/>
      <c r="K748" s="103"/>
      <c r="L748" s="103"/>
      <c r="M748" s="103"/>
      <c r="N748" s="103"/>
      <c r="O748" s="103"/>
      <c r="P748" s="103"/>
      <c r="Q748" s="103"/>
      <c r="R748" s="103"/>
      <c r="S748" s="103"/>
      <c r="T748" s="103"/>
      <c r="U748" s="103"/>
      <c r="V748" s="103"/>
      <c r="W748" s="103"/>
      <c r="X748" s="103"/>
      <c r="Y748" s="103"/>
      <c r="Z748" s="103"/>
    </row>
    <row r="749" spans="1:26" ht="12.75" customHeight="1" x14ac:dyDescent="0.25">
      <c r="A749" s="103"/>
      <c r="B749" s="103"/>
      <c r="C749" s="103"/>
      <c r="D749" s="103"/>
      <c r="E749" s="103"/>
      <c r="F749" s="103"/>
      <c r="G749" s="103"/>
      <c r="H749" s="103"/>
      <c r="I749" s="103"/>
      <c r="J749" s="103"/>
      <c r="K749" s="103"/>
      <c r="L749" s="103"/>
      <c r="M749" s="103"/>
      <c r="N749" s="103"/>
      <c r="O749" s="103"/>
      <c r="P749" s="103"/>
      <c r="Q749" s="103"/>
      <c r="R749" s="103"/>
      <c r="S749" s="103"/>
      <c r="T749" s="103"/>
      <c r="U749" s="103"/>
      <c r="V749" s="103"/>
      <c r="W749" s="103"/>
      <c r="X749" s="103"/>
      <c r="Y749" s="103"/>
      <c r="Z749" s="103"/>
    </row>
    <row r="750" spans="1:26" ht="12.75" customHeight="1" x14ac:dyDescent="0.25">
      <c r="A750" s="103"/>
      <c r="B750" s="103"/>
      <c r="C750" s="103"/>
      <c r="D750" s="103"/>
      <c r="E750" s="103"/>
      <c r="F750" s="103"/>
      <c r="G750" s="103"/>
      <c r="H750" s="103"/>
      <c r="I750" s="103"/>
      <c r="J750" s="103"/>
      <c r="K750" s="103"/>
      <c r="L750" s="103"/>
      <c r="M750" s="103"/>
      <c r="N750" s="103"/>
      <c r="O750" s="103"/>
      <c r="P750" s="103"/>
      <c r="Q750" s="103"/>
      <c r="R750" s="103"/>
      <c r="S750" s="103"/>
      <c r="T750" s="103"/>
      <c r="U750" s="103"/>
      <c r="V750" s="103"/>
      <c r="W750" s="103"/>
      <c r="X750" s="103"/>
      <c r="Y750" s="103"/>
      <c r="Z750" s="103"/>
    </row>
    <row r="751" spans="1:26" ht="12.75" customHeight="1" x14ac:dyDescent="0.25">
      <c r="A751" s="103"/>
      <c r="B751" s="103"/>
      <c r="C751" s="103"/>
      <c r="D751" s="103"/>
      <c r="E751" s="103"/>
      <c r="F751" s="103"/>
      <c r="G751" s="103"/>
      <c r="H751" s="103"/>
      <c r="I751" s="103"/>
      <c r="J751" s="103"/>
      <c r="K751" s="103"/>
      <c r="L751" s="103"/>
      <c r="M751" s="103"/>
      <c r="N751" s="103"/>
      <c r="O751" s="103"/>
      <c r="P751" s="103"/>
      <c r="Q751" s="103"/>
      <c r="R751" s="103"/>
      <c r="S751" s="103"/>
      <c r="T751" s="103"/>
      <c r="U751" s="103"/>
      <c r="V751" s="103"/>
      <c r="W751" s="103"/>
      <c r="X751" s="103"/>
      <c r="Y751" s="103"/>
      <c r="Z751" s="103"/>
    </row>
    <row r="752" spans="1:26" ht="12.75" customHeight="1" x14ac:dyDescent="0.25">
      <c r="A752" s="103"/>
      <c r="B752" s="103"/>
      <c r="C752" s="103"/>
      <c r="D752" s="103"/>
      <c r="E752" s="103"/>
      <c r="F752" s="103"/>
      <c r="G752" s="103"/>
      <c r="H752" s="103"/>
      <c r="I752" s="103"/>
      <c r="J752" s="103"/>
      <c r="K752" s="103"/>
      <c r="L752" s="103"/>
      <c r="M752" s="103"/>
      <c r="N752" s="103"/>
      <c r="O752" s="103"/>
      <c r="P752" s="103"/>
      <c r="Q752" s="103"/>
      <c r="R752" s="103"/>
      <c r="S752" s="103"/>
      <c r="T752" s="103"/>
      <c r="U752" s="103"/>
      <c r="V752" s="103"/>
      <c r="W752" s="103"/>
      <c r="X752" s="103"/>
      <c r="Y752" s="103"/>
      <c r="Z752" s="103"/>
    </row>
    <row r="753" spans="1:26" ht="12.75" customHeight="1" x14ac:dyDescent="0.25">
      <c r="A753" s="103"/>
      <c r="B753" s="103"/>
      <c r="C753" s="103"/>
      <c r="D753" s="103"/>
      <c r="E753" s="103"/>
      <c r="F753" s="103"/>
      <c r="G753" s="103"/>
      <c r="H753" s="103"/>
      <c r="I753" s="103"/>
      <c r="J753" s="103"/>
      <c r="K753" s="103"/>
      <c r="L753" s="103"/>
      <c r="M753" s="103"/>
      <c r="N753" s="103"/>
      <c r="O753" s="103"/>
      <c r="P753" s="103"/>
      <c r="Q753" s="103"/>
      <c r="R753" s="103"/>
      <c r="S753" s="103"/>
      <c r="T753" s="103"/>
      <c r="U753" s="103"/>
      <c r="V753" s="103"/>
      <c r="W753" s="103"/>
      <c r="X753" s="103"/>
      <c r="Y753" s="103"/>
      <c r="Z753" s="103"/>
    </row>
    <row r="754" spans="1:26" ht="12.75" customHeight="1" x14ac:dyDescent="0.25">
      <c r="A754" s="103"/>
      <c r="B754" s="103"/>
      <c r="C754" s="103"/>
      <c r="D754" s="103"/>
      <c r="E754" s="103"/>
      <c r="F754" s="103"/>
      <c r="G754" s="103"/>
      <c r="H754" s="103"/>
      <c r="I754" s="103"/>
      <c r="J754" s="103"/>
      <c r="K754" s="103"/>
      <c r="L754" s="103"/>
      <c r="M754" s="103"/>
      <c r="N754" s="103"/>
      <c r="O754" s="103"/>
      <c r="P754" s="103"/>
      <c r="Q754" s="103"/>
      <c r="R754" s="103"/>
      <c r="S754" s="103"/>
      <c r="T754" s="103"/>
      <c r="U754" s="103"/>
      <c r="V754" s="103"/>
      <c r="W754" s="103"/>
      <c r="X754" s="103"/>
      <c r="Y754" s="103"/>
      <c r="Z754" s="103"/>
    </row>
    <row r="755" spans="1:26" ht="12.75" customHeight="1" x14ac:dyDescent="0.25">
      <c r="A755" s="103"/>
      <c r="B755" s="103"/>
      <c r="C755" s="103"/>
      <c r="D755" s="103"/>
      <c r="E755" s="103"/>
      <c r="F755" s="103"/>
      <c r="G755" s="103"/>
      <c r="H755" s="103"/>
      <c r="I755" s="103"/>
      <c r="J755" s="103"/>
      <c r="K755" s="103"/>
      <c r="L755" s="103"/>
      <c r="M755" s="103"/>
      <c r="N755" s="103"/>
      <c r="O755" s="103"/>
      <c r="P755" s="103"/>
      <c r="Q755" s="103"/>
      <c r="R755" s="103"/>
      <c r="S755" s="103"/>
      <c r="T755" s="103"/>
      <c r="U755" s="103"/>
      <c r="V755" s="103"/>
      <c r="W755" s="103"/>
      <c r="X755" s="103"/>
      <c r="Y755" s="103"/>
      <c r="Z755" s="103"/>
    </row>
    <row r="756" spans="1:26" ht="12.75" customHeight="1" x14ac:dyDescent="0.25">
      <c r="A756" s="103"/>
      <c r="B756" s="103"/>
      <c r="C756" s="103"/>
      <c r="D756" s="103"/>
      <c r="E756" s="103"/>
      <c r="F756" s="103"/>
      <c r="G756" s="103"/>
      <c r="H756" s="103"/>
      <c r="I756" s="103"/>
      <c r="J756" s="103"/>
      <c r="K756" s="103"/>
      <c r="L756" s="103"/>
      <c r="M756" s="103"/>
      <c r="N756" s="103"/>
      <c r="O756" s="103"/>
      <c r="P756" s="103"/>
      <c r="Q756" s="103"/>
      <c r="R756" s="103"/>
      <c r="S756" s="103"/>
      <c r="T756" s="103"/>
      <c r="U756" s="103"/>
      <c r="V756" s="103"/>
      <c r="W756" s="103"/>
      <c r="X756" s="103"/>
      <c r="Y756" s="103"/>
      <c r="Z756" s="103"/>
    </row>
    <row r="757" spans="1:26" ht="12.75" customHeight="1" x14ac:dyDescent="0.25">
      <c r="A757" s="103"/>
      <c r="B757" s="103"/>
      <c r="C757" s="103"/>
      <c r="D757" s="103"/>
      <c r="E757" s="103"/>
      <c r="F757" s="103"/>
      <c r="G757" s="103"/>
      <c r="H757" s="103"/>
      <c r="I757" s="103"/>
      <c r="J757" s="103"/>
      <c r="K757" s="103"/>
      <c r="L757" s="103"/>
      <c r="M757" s="103"/>
      <c r="N757" s="103"/>
      <c r="O757" s="103"/>
      <c r="P757" s="103"/>
      <c r="Q757" s="103"/>
      <c r="R757" s="103"/>
      <c r="S757" s="103"/>
      <c r="T757" s="103"/>
      <c r="U757" s="103"/>
      <c r="V757" s="103"/>
      <c r="W757" s="103"/>
      <c r="X757" s="103"/>
      <c r="Y757" s="103"/>
      <c r="Z757" s="103"/>
    </row>
    <row r="758" spans="1:26" ht="12.75" customHeight="1" x14ac:dyDescent="0.25">
      <c r="A758" s="103"/>
      <c r="B758" s="103"/>
      <c r="C758" s="103"/>
      <c r="D758" s="103"/>
      <c r="E758" s="103"/>
      <c r="F758" s="103"/>
      <c r="G758" s="103"/>
      <c r="H758" s="103"/>
      <c r="I758" s="103"/>
      <c r="J758" s="103"/>
      <c r="K758" s="103"/>
      <c r="L758" s="103"/>
      <c r="M758" s="103"/>
      <c r="N758" s="103"/>
      <c r="O758" s="103"/>
      <c r="P758" s="103"/>
      <c r="Q758" s="103"/>
      <c r="R758" s="103"/>
      <c r="S758" s="103"/>
      <c r="T758" s="103"/>
      <c r="U758" s="103"/>
      <c r="V758" s="103"/>
      <c r="W758" s="103"/>
      <c r="X758" s="103"/>
      <c r="Y758" s="103"/>
      <c r="Z758" s="103"/>
    </row>
    <row r="759" spans="1:26" ht="12.75" customHeight="1" x14ac:dyDescent="0.25">
      <c r="A759" s="103"/>
      <c r="B759" s="103"/>
      <c r="C759" s="103"/>
      <c r="D759" s="103"/>
      <c r="E759" s="103"/>
      <c r="F759" s="103"/>
      <c r="G759" s="103"/>
      <c r="H759" s="103"/>
      <c r="I759" s="103"/>
      <c r="J759" s="103"/>
      <c r="K759" s="103"/>
      <c r="L759" s="103"/>
      <c r="M759" s="103"/>
      <c r="N759" s="103"/>
      <c r="O759" s="103"/>
      <c r="P759" s="103"/>
      <c r="Q759" s="103"/>
      <c r="R759" s="103"/>
      <c r="S759" s="103"/>
      <c r="T759" s="103"/>
      <c r="U759" s="103"/>
      <c r="V759" s="103"/>
      <c r="W759" s="103"/>
      <c r="X759" s="103"/>
      <c r="Y759" s="103"/>
      <c r="Z759" s="103"/>
    </row>
    <row r="760" spans="1:26" ht="12.75" customHeight="1" x14ac:dyDescent="0.25">
      <c r="A760" s="103"/>
      <c r="B760" s="103"/>
      <c r="C760" s="103"/>
      <c r="D760" s="103"/>
      <c r="E760" s="103"/>
      <c r="F760" s="103"/>
      <c r="G760" s="103"/>
      <c r="H760" s="103"/>
      <c r="I760" s="103"/>
      <c r="J760" s="103"/>
      <c r="K760" s="103"/>
      <c r="L760" s="103"/>
      <c r="M760" s="103"/>
      <c r="N760" s="103"/>
      <c r="O760" s="103"/>
      <c r="P760" s="103"/>
      <c r="Q760" s="103"/>
      <c r="R760" s="103"/>
      <c r="S760" s="103"/>
      <c r="T760" s="103"/>
      <c r="U760" s="103"/>
      <c r="V760" s="103"/>
      <c r="W760" s="103"/>
      <c r="X760" s="103"/>
      <c r="Y760" s="103"/>
      <c r="Z760" s="103"/>
    </row>
    <row r="761" spans="1:26" ht="12.75" customHeight="1" x14ac:dyDescent="0.25">
      <c r="A761" s="103"/>
      <c r="B761" s="103"/>
      <c r="C761" s="103"/>
      <c r="D761" s="103"/>
      <c r="E761" s="103"/>
      <c r="F761" s="103"/>
      <c r="G761" s="103"/>
      <c r="H761" s="103"/>
      <c r="I761" s="103"/>
      <c r="J761" s="103"/>
      <c r="K761" s="103"/>
      <c r="L761" s="103"/>
      <c r="M761" s="103"/>
      <c r="N761" s="103"/>
      <c r="O761" s="103"/>
      <c r="P761" s="103"/>
      <c r="Q761" s="103"/>
      <c r="R761" s="103"/>
      <c r="S761" s="103"/>
      <c r="T761" s="103"/>
      <c r="U761" s="103"/>
      <c r="V761" s="103"/>
      <c r="W761" s="103"/>
      <c r="X761" s="103"/>
      <c r="Y761" s="103"/>
      <c r="Z761" s="103"/>
    </row>
    <row r="762" spans="1:26" ht="12.75" customHeight="1" x14ac:dyDescent="0.25">
      <c r="A762" s="103"/>
      <c r="B762" s="103"/>
      <c r="C762" s="103"/>
      <c r="D762" s="103"/>
      <c r="E762" s="103"/>
      <c r="F762" s="103"/>
      <c r="G762" s="103"/>
      <c r="H762" s="103"/>
      <c r="I762" s="103"/>
      <c r="J762" s="103"/>
      <c r="K762" s="103"/>
      <c r="L762" s="103"/>
      <c r="M762" s="103"/>
      <c r="N762" s="103"/>
      <c r="O762" s="103"/>
      <c r="P762" s="103"/>
      <c r="Q762" s="103"/>
      <c r="R762" s="103"/>
      <c r="S762" s="103"/>
      <c r="T762" s="103"/>
      <c r="U762" s="103"/>
      <c r="V762" s="103"/>
      <c r="W762" s="103"/>
      <c r="X762" s="103"/>
      <c r="Y762" s="103"/>
      <c r="Z762" s="103"/>
    </row>
    <row r="763" spans="1:26" ht="12.75" customHeight="1" x14ac:dyDescent="0.25">
      <c r="A763" s="103"/>
      <c r="B763" s="103"/>
      <c r="C763" s="103"/>
      <c r="D763" s="103"/>
      <c r="E763" s="103"/>
      <c r="F763" s="103"/>
      <c r="G763" s="103"/>
      <c r="H763" s="103"/>
      <c r="I763" s="103"/>
      <c r="J763" s="103"/>
      <c r="K763" s="103"/>
      <c r="L763" s="103"/>
      <c r="M763" s="103"/>
      <c r="N763" s="103"/>
      <c r="O763" s="103"/>
      <c r="P763" s="103"/>
      <c r="Q763" s="103"/>
      <c r="R763" s="103"/>
      <c r="S763" s="103"/>
      <c r="T763" s="103"/>
      <c r="U763" s="103"/>
      <c r="V763" s="103"/>
      <c r="W763" s="103"/>
      <c r="X763" s="103"/>
      <c r="Y763" s="103"/>
      <c r="Z763" s="103"/>
    </row>
    <row r="764" spans="1:26" ht="12.75" customHeight="1" x14ac:dyDescent="0.25">
      <c r="A764" s="103"/>
      <c r="B764" s="103"/>
      <c r="C764" s="103"/>
      <c r="D764" s="103"/>
      <c r="E764" s="103"/>
      <c r="F764" s="103"/>
      <c r="G764" s="103"/>
      <c r="H764" s="103"/>
      <c r="I764" s="103"/>
      <c r="J764" s="103"/>
      <c r="K764" s="103"/>
      <c r="L764" s="103"/>
      <c r="M764" s="103"/>
      <c r="N764" s="103"/>
      <c r="O764" s="103"/>
      <c r="P764" s="103"/>
      <c r="Q764" s="103"/>
      <c r="R764" s="103"/>
      <c r="S764" s="103"/>
      <c r="T764" s="103"/>
      <c r="U764" s="103"/>
      <c r="V764" s="103"/>
      <c r="W764" s="103"/>
      <c r="X764" s="103"/>
      <c r="Y764" s="103"/>
      <c r="Z764" s="103"/>
    </row>
    <row r="765" spans="1:26" ht="12.75" customHeight="1" x14ac:dyDescent="0.25">
      <c r="A765" s="103"/>
      <c r="B765" s="103"/>
      <c r="C765" s="103"/>
      <c r="D765" s="103"/>
      <c r="E765" s="103"/>
      <c r="F765" s="103"/>
      <c r="G765" s="103"/>
      <c r="H765" s="103"/>
      <c r="I765" s="103"/>
      <c r="J765" s="103"/>
      <c r="K765" s="103"/>
      <c r="L765" s="103"/>
      <c r="M765" s="103"/>
      <c r="N765" s="103"/>
      <c r="O765" s="103"/>
      <c r="P765" s="103"/>
      <c r="Q765" s="103"/>
      <c r="R765" s="103"/>
      <c r="S765" s="103"/>
      <c r="T765" s="103"/>
      <c r="U765" s="103"/>
      <c r="V765" s="103"/>
      <c r="W765" s="103"/>
      <c r="X765" s="103"/>
      <c r="Y765" s="103"/>
      <c r="Z765" s="103"/>
    </row>
    <row r="766" spans="1:26" ht="12.75" customHeight="1" x14ac:dyDescent="0.25">
      <c r="A766" s="103"/>
      <c r="B766" s="103"/>
      <c r="C766" s="103"/>
      <c r="D766" s="103"/>
      <c r="E766" s="103"/>
      <c r="F766" s="103"/>
      <c r="G766" s="103"/>
      <c r="H766" s="103"/>
      <c r="I766" s="103"/>
      <c r="J766" s="103"/>
      <c r="K766" s="103"/>
      <c r="L766" s="103"/>
      <c r="M766" s="103"/>
      <c r="N766" s="103"/>
      <c r="O766" s="103"/>
      <c r="P766" s="103"/>
      <c r="Q766" s="103"/>
      <c r="R766" s="103"/>
      <c r="S766" s="103"/>
      <c r="T766" s="103"/>
      <c r="U766" s="103"/>
      <c r="V766" s="103"/>
      <c r="W766" s="103"/>
      <c r="X766" s="103"/>
      <c r="Y766" s="103"/>
      <c r="Z766" s="103"/>
    </row>
    <row r="767" spans="1:26" ht="12.75" customHeight="1" x14ac:dyDescent="0.25">
      <c r="A767" s="103"/>
      <c r="B767" s="103"/>
      <c r="C767" s="103"/>
      <c r="D767" s="103"/>
      <c r="E767" s="103"/>
      <c r="F767" s="103"/>
      <c r="G767" s="103"/>
      <c r="H767" s="103"/>
      <c r="I767" s="103"/>
      <c r="J767" s="103"/>
      <c r="K767" s="103"/>
      <c r="L767" s="103"/>
      <c r="M767" s="103"/>
      <c r="N767" s="103"/>
      <c r="O767" s="103"/>
      <c r="P767" s="103"/>
      <c r="Q767" s="103"/>
      <c r="R767" s="103"/>
      <c r="S767" s="103"/>
      <c r="T767" s="103"/>
      <c r="U767" s="103"/>
      <c r="V767" s="103"/>
      <c r="W767" s="103"/>
      <c r="X767" s="103"/>
      <c r="Y767" s="103"/>
      <c r="Z767" s="103"/>
    </row>
    <row r="768" spans="1:26" ht="12.75" customHeight="1" x14ac:dyDescent="0.25">
      <c r="A768" s="103"/>
      <c r="B768" s="103"/>
      <c r="C768" s="103"/>
      <c r="D768" s="103"/>
      <c r="E768" s="103"/>
      <c r="F768" s="103"/>
      <c r="G768" s="103"/>
      <c r="H768" s="103"/>
      <c r="I768" s="103"/>
      <c r="J768" s="103"/>
      <c r="K768" s="103"/>
      <c r="L768" s="103"/>
      <c r="M768" s="103"/>
      <c r="N768" s="103"/>
      <c r="O768" s="103"/>
      <c r="P768" s="103"/>
      <c r="Q768" s="103"/>
      <c r="R768" s="103"/>
      <c r="S768" s="103"/>
      <c r="T768" s="103"/>
      <c r="U768" s="103"/>
      <c r="V768" s="103"/>
      <c r="W768" s="103"/>
      <c r="X768" s="103"/>
      <c r="Y768" s="103"/>
      <c r="Z768" s="103"/>
    </row>
    <row r="769" spans="1:26" ht="12.75" customHeight="1" x14ac:dyDescent="0.25">
      <c r="A769" s="103"/>
      <c r="B769" s="103"/>
      <c r="C769" s="103"/>
      <c r="D769" s="103"/>
      <c r="E769" s="103"/>
      <c r="F769" s="103"/>
      <c r="G769" s="103"/>
      <c r="H769" s="103"/>
      <c r="I769" s="103"/>
      <c r="J769" s="103"/>
      <c r="K769" s="103"/>
      <c r="L769" s="103"/>
      <c r="M769" s="103"/>
      <c r="N769" s="103"/>
      <c r="O769" s="103"/>
      <c r="P769" s="103"/>
      <c r="Q769" s="103"/>
      <c r="R769" s="103"/>
      <c r="S769" s="103"/>
      <c r="T769" s="103"/>
      <c r="U769" s="103"/>
      <c r="V769" s="103"/>
      <c r="W769" s="103"/>
      <c r="X769" s="103"/>
      <c r="Y769" s="103"/>
      <c r="Z769" s="103"/>
    </row>
    <row r="770" spans="1:26" ht="12.75" customHeight="1" x14ac:dyDescent="0.25">
      <c r="A770" s="103"/>
      <c r="B770" s="103"/>
      <c r="C770" s="103"/>
      <c r="D770" s="103"/>
      <c r="E770" s="103"/>
      <c r="F770" s="103"/>
      <c r="G770" s="103"/>
      <c r="H770" s="103"/>
      <c r="I770" s="103"/>
      <c r="J770" s="103"/>
      <c r="K770" s="103"/>
      <c r="L770" s="103"/>
      <c r="M770" s="103"/>
      <c r="N770" s="103"/>
      <c r="O770" s="103"/>
      <c r="P770" s="103"/>
      <c r="Q770" s="103"/>
      <c r="R770" s="103"/>
      <c r="S770" s="103"/>
      <c r="T770" s="103"/>
      <c r="U770" s="103"/>
      <c r="V770" s="103"/>
      <c r="W770" s="103"/>
      <c r="X770" s="103"/>
      <c r="Y770" s="103"/>
      <c r="Z770" s="103"/>
    </row>
    <row r="771" spans="1:26" ht="12.75" customHeight="1" x14ac:dyDescent="0.25">
      <c r="A771" s="103"/>
      <c r="B771" s="103"/>
      <c r="C771" s="103"/>
      <c r="D771" s="103"/>
      <c r="E771" s="103"/>
      <c r="F771" s="103"/>
      <c r="G771" s="103"/>
      <c r="H771" s="103"/>
      <c r="I771" s="103"/>
      <c r="J771" s="103"/>
      <c r="K771" s="103"/>
      <c r="L771" s="103"/>
      <c r="M771" s="103"/>
      <c r="N771" s="103"/>
      <c r="O771" s="103"/>
      <c r="P771" s="103"/>
      <c r="Q771" s="103"/>
      <c r="R771" s="103"/>
      <c r="S771" s="103"/>
      <c r="T771" s="103"/>
      <c r="U771" s="103"/>
      <c r="V771" s="103"/>
      <c r="W771" s="103"/>
      <c r="X771" s="103"/>
      <c r="Y771" s="103"/>
      <c r="Z771" s="103"/>
    </row>
    <row r="772" spans="1:26" ht="12.75" customHeight="1" x14ac:dyDescent="0.25">
      <c r="A772" s="103"/>
      <c r="B772" s="103"/>
      <c r="C772" s="103"/>
      <c r="D772" s="103"/>
      <c r="E772" s="103"/>
      <c r="F772" s="103"/>
      <c r="G772" s="103"/>
      <c r="H772" s="103"/>
      <c r="I772" s="103"/>
      <c r="J772" s="103"/>
      <c r="K772" s="103"/>
      <c r="L772" s="103"/>
      <c r="M772" s="103"/>
      <c r="N772" s="103"/>
      <c r="O772" s="103"/>
      <c r="P772" s="103"/>
      <c r="Q772" s="103"/>
      <c r="R772" s="103"/>
      <c r="S772" s="103"/>
      <c r="T772" s="103"/>
      <c r="U772" s="103"/>
      <c r="V772" s="103"/>
      <c r="W772" s="103"/>
      <c r="X772" s="103"/>
      <c r="Y772" s="103"/>
      <c r="Z772" s="103"/>
    </row>
    <row r="773" spans="1:26" ht="12.75" customHeight="1" x14ac:dyDescent="0.25">
      <c r="A773" s="103"/>
      <c r="B773" s="103"/>
      <c r="C773" s="103"/>
      <c r="D773" s="103"/>
      <c r="E773" s="103"/>
      <c r="F773" s="103"/>
      <c r="G773" s="103"/>
      <c r="H773" s="103"/>
      <c r="I773" s="103"/>
      <c r="J773" s="103"/>
      <c r="K773" s="103"/>
      <c r="L773" s="103"/>
      <c r="M773" s="103"/>
      <c r="N773" s="103"/>
      <c r="O773" s="103"/>
      <c r="P773" s="103"/>
      <c r="Q773" s="103"/>
      <c r="R773" s="103"/>
      <c r="S773" s="103"/>
      <c r="T773" s="103"/>
      <c r="U773" s="103"/>
      <c r="V773" s="103"/>
      <c r="W773" s="103"/>
      <c r="X773" s="103"/>
      <c r="Y773" s="103"/>
      <c r="Z773" s="103"/>
    </row>
    <row r="774" spans="1:26" ht="12.75" customHeight="1" x14ac:dyDescent="0.25">
      <c r="A774" s="103"/>
      <c r="B774" s="103"/>
      <c r="C774" s="103"/>
      <c r="D774" s="103"/>
      <c r="E774" s="103"/>
      <c r="F774" s="103"/>
      <c r="G774" s="103"/>
      <c r="H774" s="103"/>
      <c r="I774" s="103"/>
      <c r="J774" s="103"/>
      <c r="K774" s="103"/>
      <c r="L774" s="103"/>
      <c r="M774" s="103"/>
      <c r="N774" s="103"/>
      <c r="O774" s="103"/>
      <c r="P774" s="103"/>
      <c r="Q774" s="103"/>
      <c r="R774" s="103"/>
      <c r="S774" s="103"/>
      <c r="T774" s="103"/>
      <c r="U774" s="103"/>
      <c r="V774" s="103"/>
      <c r="W774" s="103"/>
      <c r="X774" s="103"/>
      <c r="Y774" s="103"/>
      <c r="Z774" s="103"/>
    </row>
    <row r="775" spans="1:26" ht="12.75" customHeight="1" x14ac:dyDescent="0.25">
      <c r="A775" s="103"/>
      <c r="B775" s="103"/>
      <c r="C775" s="103"/>
      <c r="D775" s="103"/>
      <c r="E775" s="103"/>
      <c r="F775" s="103"/>
      <c r="G775" s="103"/>
      <c r="H775" s="103"/>
      <c r="I775" s="103"/>
      <c r="J775" s="103"/>
      <c r="K775" s="103"/>
      <c r="L775" s="103"/>
      <c r="M775" s="103"/>
      <c r="N775" s="103"/>
      <c r="O775" s="103"/>
      <c r="P775" s="103"/>
      <c r="Q775" s="103"/>
      <c r="R775" s="103"/>
      <c r="S775" s="103"/>
      <c r="T775" s="103"/>
      <c r="U775" s="103"/>
      <c r="V775" s="103"/>
      <c r="W775" s="103"/>
      <c r="X775" s="103"/>
      <c r="Y775" s="103"/>
      <c r="Z775" s="103"/>
    </row>
    <row r="776" spans="1:26" ht="12.75" customHeight="1" x14ac:dyDescent="0.25">
      <c r="A776" s="103"/>
      <c r="B776" s="103"/>
      <c r="C776" s="103"/>
      <c r="D776" s="103"/>
      <c r="E776" s="103"/>
      <c r="F776" s="103"/>
      <c r="G776" s="103"/>
      <c r="H776" s="103"/>
      <c r="I776" s="103"/>
      <c r="J776" s="103"/>
      <c r="K776" s="103"/>
      <c r="L776" s="103"/>
      <c r="M776" s="103"/>
      <c r="N776" s="103"/>
      <c r="O776" s="103"/>
      <c r="P776" s="103"/>
      <c r="Q776" s="103"/>
      <c r="R776" s="103"/>
      <c r="S776" s="103"/>
      <c r="T776" s="103"/>
      <c r="U776" s="103"/>
      <c r="V776" s="103"/>
      <c r="W776" s="103"/>
      <c r="X776" s="103"/>
      <c r="Y776" s="103"/>
      <c r="Z776" s="103"/>
    </row>
    <row r="777" spans="1:26" ht="12.75" customHeight="1" x14ac:dyDescent="0.25">
      <c r="A777" s="103"/>
      <c r="B777" s="103"/>
      <c r="C777" s="103"/>
      <c r="D777" s="103"/>
      <c r="E777" s="103"/>
      <c r="F777" s="103"/>
      <c r="G777" s="103"/>
      <c r="H777" s="103"/>
      <c r="I777" s="103"/>
      <c r="J777" s="103"/>
      <c r="K777" s="103"/>
      <c r="L777" s="103"/>
      <c r="M777" s="103"/>
      <c r="N777" s="103"/>
      <c r="O777" s="103"/>
      <c r="P777" s="103"/>
      <c r="Q777" s="103"/>
      <c r="R777" s="103"/>
      <c r="S777" s="103"/>
      <c r="T777" s="103"/>
      <c r="U777" s="103"/>
      <c r="V777" s="103"/>
      <c r="W777" s="103"/>
      <c r="X777" s="103"/>
      <c r="Y777" s="103"/>
      <c r="Z777" s="103"/>
    </row>
    <row r="778" spans="1:26" ht="12.75" customHeight="1" x14ac:dyDescent="0.25">
      <c r="A778" s="103"/>
      <c r="B778" s="103"/>
      <c r="C778" s="103"/>
      <c r="D778" s="103"/>
      <c r="E778" s="103"/>
      <c r="F778" s="103"/>
      <c r="G778" s="103"/>
      <c r="H778" s="103"/>
      <c r="I778" s="103"/>
      <c r="J778" s="103"/>
      <c r="K778" s="103"/>
      <c r="L778" s="103"/>
      <c r="M778" s="103"/>
      <c r="N778" s="103"/>
      <c r="O778" s="103"/>
      <c r="P778" s="103"/>
      <c r="Q778" s="103"/>
      <c r="R778" s="103"/>
      <c r="S778" s="103"/>
      <c r="T778" s="103"/>
      <c r="U778" s="103"/>
      <c r="V778" s="103"/>
      <c r="W778" s="103"/>
      <c r="X778" s="103"/>
      <c r="Y778" s="103"/>
      <c r="Z778" s="103"/>
    </row>
    <row r="779" spans="1:26" ht="12.75" customHeight="1" x14ac:dyDescent="0.25">
      <c r="A779" s="103"/>
      <c r="B779" s="103"/>
      <c r="C779" s="103"/>
      <c r="D779" s="103"/>
      <c r="E779" s="103"/>
      <c r="F779" s="103"/>
      <c r="G779" s="103"/>
      <c r="H779" s="103"/>
      <c r="I779" s="103"/>
      <c r="J779" s="103"/>
      <c r="K779" s="103"/>
      <c r="L779" s="103"/>
      <c r="M779" s="103"/>
      <c r="N779" s="103"/>
      <c r="O779" s="103"/>
      <c r="P779" s="103"/>
      <c r="Q779" s="103"/>
      <c r="R779" s="103"/>
      <c r="S779" s="103"/>
      <c r="T779" s="103"/>
      <c r="U779" s="103"/>
      <c r="V779" s="103"/>
      <c r="W779" s="103"/>
      <c r="X779" s="103"/>
      <c r="Y779" s="103"/>
      <c r="Z779" s="103"/>
    </row>
    <row r="780" spans="1:26" ht="12.75" customHeight="1" x14ac:dyDescent="0.25">
      <c r="A780" s="103"/>
      <c r="B780" s="103"/>
      <c r="C780" s="103"/>
      <c r="D780" s="103"/>
      <c r="E780" s="103"/>
      <c r="F780" s="103"/>
      <c r="G780" s="103"/>
      <c r="H780" s="103"/>
      <c r="I780" s="103"/>
      <c r="J780" s="103"/>
      <c r="K780" s="103"/>
      <c r="L780" s="103"/>
      <c r="M780" s="103"/>
      <c r="N780" s="103"/>
      <c r="O780" s="103"/>
      <c r="P780" s="103"/>
      <c r="Q780" s="103"/>
      <c r="R780" s="103"/>
      <c r="S780" s="103"/>
      <c r="T780" s="103"/>
      <c r="U780" s="103"/>
      <c r="V780" s="103"/>
      <c r="W780" s="103"/>
      <c r="X780" s="103"/>
      <c r="Y780" s="103"/>
      <c r="Z780" s="103"/>
    </row>
    <row r="781" spans="1:26" ht="12.75" customHeight="1" x14ac:dyDescent="0.25">
      <c r="A781" s="103"/>
      <c r="B781" s="103"/>
      <c r="C781" s="103"/>
      <c r="D781" s="103"/>
      <c r="E781" s="103"/>
      <c r="F781" s="103"/>
      <c r="G781" s="103"/>
      <c r="H781" s="103"/>
      <c r="I781" s="103"/>
      <c r="J781" s="103"/>
      <c r="K781" s="103"/>
      <c r="L781" s="103"/>
      <c r="M781" s="103"/>
      <c r="N781" s="103"/>
      <c r="O781" s="103"/>
      <c r="P781" s="103"/>
      <c r="Q781" s="103"/>
      <c r="R781" s="103"/>
      <c r="S781" s="103"/>
      <c r="T781" s="103"/>
      <c r="U781" s="103"/>
      <c r="V781" s="103"/>
      <c r="W781" s="103"/>
      <c r="X781" s="103"/>
      <c r="Y781" s="103"/>
      <c r="Z781" s="103"/>
    </row>
    <row r="782" spans="1:26" ht="12.75" customHeight="1" x14ac:dyDescent="0.25">
      <c r="A782" s="103"/>
      <c r="B782" s="103"/>
      <c r="C782" s="103"/>
      <c r="D782" s="103"/>
      <c r="E782" s="103"/>
      <c r="F782" s="103"/>
      <c r="G782" s="103"/>
      <c r="H782" s="103"/>
      <c r="I782" s="103"/>
      <c r="J782" s="103"/>
      <c r="K782" s="103"/>
      <c r="L782" s="103"/>
      <c r="M782" s="103"/>
      <c r="N782" s="103"/>
      <c r="O782" s="103"/>
      <c r="P782" s="103"/>
      <c r="Q782" s="103"/>
      <c r="R782" s="103"/>
      <c r="S782" s="103"/>
      <c r="T782" s="103"/>
      <c r="U782" s="103"/>
      <c r="V782" s="103"/>
      <c r="W782" s="103"/>
      <c r="X782" s="103"/>
      <c r="Y782" s="103"/>
      <c r="Z782" s="103"/>
    </row>
    <row r="783" spans="1:26" ht="12.75" customHeight="1" x14ac:dyDescent="0.25">
      <c r="A783" s="103"/>
      <c r="B783" s="103"/>
      <c r="C783" s="103"/>
      <c r="D783" s="103"/>
      <c r="E783" s="103"/>
      <c r="F783" s="103"/>
      <c r="G783" s="103"/>
      <c r="H783" s="103"/>
      <c r="I783" s="103"/>
      <c r="J783" s="103"/>
      <c r="K783" s="103"/>
      <c r="L783" s="103"/>
      <c r="M783" s="103"/>
      <c r="N783" s="103"/>
      <c r="O783" s="103"/>
      <c r="P783" s="103"/>
      <c r="Q783" s="103"/>
      <c r="R783" s="103"/>
      <c r="S783" s="103"/>
      <c r="T783" s="103"/>
      <c r="U783" s="103"/>
      <c r="V783" s="103"/>
      <c r="W783" s="103"/>
      <c r="X783" s="103"/>
      <c r="Y783" s="103"/>
      <c r="Z783" s="103"/>
    </row>
    <row r="784" spans="1:26" ht="12.75" customHeight="1" x14ac:dyDescent="0.25">
      <c r="A784" s="103"/>
      <c r="B784" s="103"/>
      <c r="C784" s="103"/>
      <c r="D784" s="103"/>
      <c r="E784" s="103"/>
      <c r="F784" s="103"/>
      <c r="G784" s="103"/>
      <c r="H784" s="103"/>
      <c r="I784" s="103"/>
      <c r="J784" s="103"/>
      <c r="K784" s="103"/>
      <c r="L784" s="103"/>
      <c r="M784" s="103"/>
      <c r="N784" s="103"/>
      <c r="O784" s="103"/>
      <c r="P784" s="103"/>
      <c r="Q784" s="103"/>
      <c r="R784" s="103"/>
      <c r="S784" s="103"/>
      <c r="T784" s="103"/>
      <c r="U784" s="103"/>
      <c r="V784" s="103"/>
      <c r="W784" s="103"/>
      <c r="X784" s="103"/>
      <c r="Y784" s="103"/>
      <c r="Z784" s="103"/>
    </row>
    <row r="785" spans="1:26" ht="12.75" customHeight="1" x14ac:dyDescent="0.25">
      <c r="A785" s="103"/>
      <c r="B785" s="103"/>
      <c r="C785" s="103"/>
      <c r="D785" s="103"/>
      <c r="E785" s="103"/>
      <c r="F785" s="103"/>
      <c r="G785" s="103"/>
      <c r="H785" s="103"/>
      <c r="I785" s="103"/>
      <c r="J785" s="103"/>
      <c r="K785" s="103"/>
      <c r="L785" s="103"/>
      <c r="M785" s="103"/>
      <c r="N785" s="103"/>
      <c r="O785" s="103"/>
      <c r="P785" s="103"/>
      <c r="Q785" s="103"/>
      <c r="R785" s="103"/>
      <c r="S785" s="103"/>
      <c r="T785" s="103"/>
      <c r="U785" s="103"/>
      <c r="V785" s="103"/>
      <c r="W785" s="103"/>
      <c r="X785" s="103"/>
      <c r="Y785" s="103"/>
      <c r="Z785" s="103"/>
    </row>
    <row r="786" spans="1:26" ht="12.75" customHeight="1" x14ac:dyDescent="0.25">
      <c r="A786" s="103"/>
      <c r="B786" s="103"/>
      <c r="C786" s="103"/>
      <c r="D786" s="103"/>
      <c r="E786" s="103"/>
      <c r="F786" s="103"/>
      <c r="G786" s="103"/>
      <c r="H786" s="103"/>
      <c r="I786" s="103"/>
      <c r="J786" s="103"/>
      <c r="K786" s="103"/>
      <c r="L786" s="103"/>
      <c r="M786" s="103"/>
      <c r="N786" s="103"/>
      <c r="O786" s="103"/>
      <c r="P786" s="103"/>
      <c r="Q786" s="103"/>
      <c r="R786" s="103"/>
      <c r="S786" s="103"/>
      <c r="T786" s="103"/>
      <c r="U786" s="103"/>
      <c r="V786" s="103"/>
      <c r="W786" s="103"/>
      <c r="X786" s="103"/>
      <c r="Y786" s="103"/>
      <c r="Z786" s="103"/>
    </row>
    <row r="787" spans="1:26" ht="12.75" customHeight="1" x14ac:dyDescent="0.25">
      <c r="A787" s="103"/>
      <c r="B787" s="103"/>
      <c r="C787" s="103"/>
      <c r="D787" s="103"/>
      <c r="E787" s="103"/>
      <c r="F787" s="103"/>
      <c r="G787" s="103"/>
      <c r="H787" s="103"/>
      <c r="I787" s="103"/>
      <c r="J787" s="103"/>
      <c r="K787" s="103"/>
      <c r="L787" s="103"/>
      <c r="M787" s="103"/>
      <c r="N787" s="103"/>
      <c r="O787" s="103"/>
      <c r="P787" s="103"/>
      <c r="Q787" s="103"/>
      <c r="R787" s="103"/>
      <c r="S787" s="103"/>
      <c r="T787" s="103"/>
      <c r="U787" s="103"/>
      <c r="V787" s="103"/>
      <c r="W787" s="103"/>
      <c r="X787" s="103"/>
      <c r="Y787" s="103"/>
      <c r="Z787" s="103"/>
    </row>
    <row r="788" spans="1:26" ht="12.75" customHeight="1" x14ac:dyDescent="0.25">
      <c r="A788" s="103"/>
      <c r="B788" s="103"/>
      <c r="C788" s="103"/>
      <c r="D788" s="103"/>
      <c r="E788" s="103"/>
      <c r="F788" s="103"/>
      <c r="G788" s="103"/>
      <c r="H788" s="103"/>
      <c r="I788" s="103"/>
      <c r="J788" s="103"/>
      <c r="K788" s="103"/>
      <c r="L788" s="103"/>
      <c r="M788" s="103"/>
      <c r="N788" s="103"/>
      <c r="O788" s="103"/>
      <c r="P788" s="103"/>
      <c r="Q788" s="103"/>
      <c r="R788" s="103"/>
      <c r="S788" s="103"/>
      <c r="T788" s="103"/>
      <c r="U788" s="103"/>
      <c r="V788" s="103"/>
      <c r="W788" s="103"/>
      <c r="X788" s="103"/>
      <c r="Y788" s="103"/>
      <c r="Z788" s="103"/>
    </row>
    <row r="789" spans="1:26" ht="12.75" customHeight="1" x14ac:dyDescent="0.25">
      <c r="A789" s="103"/>
      <c r="B789" s="103"/>
      <c r="C789" s="103"/>
      <c r="D789" s="103"/>
      <c r="E789" s="103"/>
      <c r="F789" s="103"/>
      <c r="G789" s="103"/>
      <c r="H789" s="103"/>
      <c r="I789" s="103"/>
      <c r="J789" s="103"/>
      <c r="K789" s="103"/>
      <c r="L789" s="103"/>
      <c r="M789" s="103"/>
      <c r="N789" s="103"/>
      <c r="O789" s="103"/>
      <c r="P789" s="103"/>
      <c r="Q789" s="103"/>
      <c r="R789" s="103"/>
      <c r="S789" s="103"/>
      <c r="T789" s="103"/>
      <c r="U789" s="103"/>
      <c r="V789" s="103"/>
      <c r="W789" s="103"/>
      <c r="X789" s="103"/>
      <c r="Y789" s="103"/>
      <c r="Z789" s="103"/>
    </row>
    <row r="790" spans="1:26" ht="12.75" customHeight="1" x14ac:dyDescent="0.25">
      <c r="A790" s="103"/>
      <c r="B790" s="103"/>
      <c r="C790" s="103"/>
      <c r="D790" s="103"/>
      <c r="E790" s="103"/>
      <c r="F790" s="103"/>
      <c r="G790" s="103"/>
      <c r="H790" s="103"/>
      <c r="I790" s="103"/>
      <c r="J790" s="103"/>
      <c r="K790" s="103"/>
      <c r="L790" s="103"/>
      <c r="M790" s="103"/>
      <c r="N790" s="103"/>
      <c r="O790" s="103"/>
      <c r="P790" s="103"/>
      <c r="Q790" s="103"/>
      <c r="R790" s="103"/>
      <c r="S790" s="103"/>
      <c r="T790" s="103"/>
      <c r="U790" s="103"/>
      <c r="V790" s="103"/>
      <c r="W790" s="103"/>
      <c r="X790" s="103"/>
      <c r="Y790" s="103"/>
      <c r="Z790" s="103"/>
    </row>
    <row r="791" spans="1:26" ht="12.75" customHeight="1" x14ac:dyDescent="0.25">
      <c r="A791" s="103"/>
      <c r="B791" s="103"/>
      <c r="C791" s="103"/>
      <c r="D791" s="103"/>
      <c r="E791" s="103"/>
      <c r="F791" s="103"/>
      <c r="G791" s="103"/>
      <c r="H791" s="103"/>
      <c r="I791" s="103"/>
      <c r="J791" s="103"/>
      <c r="K791" s="103"/>
      <c r="L791" s="103"/>
      <c r="M791" s="103"/>
      <c r="N791" s="103"/>
      <c r="O791" s="103"/>
      <c r="P791" s="103"/>
      <c r="Q791" s="103"/>
      <c r="R791" s="103"/>
      <c r="S791" s="103"/>
      <c r="T791" s="103"/>
      <c r="U791" s="103"/>
      <c r="V791" s="103"/>
      <c r="W791" s="103"/>
      <c r="X791" s="103"/>
      <c r="Y791" s="103"/>
      <c r="Z791" s="103"/>
    </row>
    <row r="792" spans="1:26" ht="12.75" customHeight="1" x14ac:dyDescent="0.25">
      <c r="A792" s="103"/>
      <c r="B792" s="103"/>
      <c r="C792" s="103"/>
      <c r="D792" s="103"/>
      <c r="E792" s="103"/>
      <c r="F792" s="103"/>
      <c r="G792" s="103"/>
      <c r="H792" s="103"/>
      <c r="I792" s="103"/>
      <c r="J792" s="103"/>
      <c r="K792" s="103"/>
      <c r="L792" s="103"/>
      <c r="M792" s="103"/>
      <c r="N792" s="103"/>
      <c r="O792" s="103"/>
      <c r="P792" s="103"/>
      <c r="Q792" s="103"/>
      <c r="R792" s="103"/>
      <c r="S792" s="103"/>
      <c r="T792" s="103"/>
      <c r="U792" s="103"/>
      <c r="V792" s="103"/>
      <c r="W792" s="103"/>
      <c r="X792" s="103"/>
      <c r="Y792" s="103"/>
      <c r="Z792" s="103"/>
    </row>
    <row r="793" spans="1:26" ht="12.75" customHeight="1" x14ac:dyDescent="0.25">
      <c r="A793" s="103"/>
      <c r="B793" s="103"/>
      <c r="C793" s="103"/>
      <c r="D793" s="103"/>
      <c r="E793" s="103"/>
      <c r="F793" s="103"/>
      <c r="G793" s="103"/>
      <c r="H793" s="103"/>
      <c r="I793" s="103"/>
      <c r="J793" s="103"/>
      <c r="K793" s="103"/>
      <c r="L793" s="103"/>
      <c r="M793" s="103"/>
      <c r="N793" s="103"/>
      <c r="O793" s="103"/>
      <c r="P793" s="103"/>
      <c r="Q793" s="103"/>
      <c r="R793" s="103"/>
      <c r="S793" s="103"/>
      <c r="T793" s="103"/>
      <c r="U793" s="103"/>
      <c r="V793" s="103"/>
      <c r="W793" s="103"/>
      <c r="X793" s="103"/>
      <c r="Y793" s="103"/>
      <c r="Z793" s="103"/>
    </row>
    <row r="794" spans="1:26" ht="12.75" customHeight="1" x14ac:dyDescent="0.25">
      <c r="A794" s="103"/>
      <c r="B794" s="103"/>
      <c r="C794" s="103"/>
      <c r="D794" s="103"/>
      <c r="E794" s="103"/>
      <c r="F794" s="103"/>
      <c r="G794" s="103"/>
      <c r="H794" s="103"/>
      <c r="I794" s="103"/>
      <c r="J794" s="103"/>
      <c r="K794" s="103"/>
      <c r="L794" s="103"/>
      <c r="M794" s="103"/>
      <c r="N794" s="103"/>
      <c r="O794" s="103"/>
      <c r="P794" s="103"/>
      <c r="Q794" s="103"/>
      <c r="R794" s="103"/>
      <c r="S794" s="103"/>
      <c r="T794" s="103"/>
      <c r="U794" s="103"/>
      <c r="V794" s="103"/>
      <c r="W794" s="103"/>
      <c r="X794" s="103"/>
      <c r="Y794" s="103"/>
      <c r="Z794" s="103"/>
    </row>
    <row r="795" spans="1:26" ht="12.75" customHeight="1" x14ac:dyDescent="0.25">
      <c r="A795" s="103"/>
      <c r="B795" s="103"/>
      <c r="C795" s="103"/>
      <c r="D795" s="103"/>
      <c r="E795" s="103"/>
      <c r="F795" s="103"/>
      <c r="G795" s="103"/>
      <c r="H795" s="103"/>
      <c r="I795" s="103"/>
      <c r="J795" s="103"/>
      <c r="K795" s="103"/>
      <c r="L795" s="103"/>
      <c r="M795" s="103"/>
      <c r="N795" s="103"/>
      <c r="O795" s="103"/>
      <c r="P795" s="103"/>
      <c r="Q795" s="103"/>
      <c r="R795" s="103"/>
      <c r="S795" s="103"/>
      <c r="T795" s="103"/>
      <c r="U795" s="103"/>
      <c r="V795" s="103"/>
      <c r="W795" s="103"/>
      <c r="X795" s="103"/>
      <c r="Y795" s="103"/>
      <c r="Z795" s="103"/>
    </row>
    <row r="796" spans="1:26" ht="12.75" customHeight="1" x14ac:dyDescent="0.25">
      <c r="A796" s="103"/>
      <c r="B796" s="103"/>
      <c r="C796" s="103"/>
      <c r="D796" s="103"/>
      <c r="E796" s="103"/>
      <c r="F796" s="103"/>
      <c r="G796" s="103"/>
      <c r="H796" s="103"/>
      <c r="I796" s="103"/>
      <c r="J796" s="103"/>
      <c r="K796" s="103"/>
      <c r="L796" s="103"/>
      <c r="M796" s="103"/>
      <c r="N796" s="103"/>
      <c r="O796" s="103"/>
      <c r="P796" s="103"/>
      <c r="Q796" s="103"/>
      <c r="R796" s="103"/>
      <c r="S796" s="103"/>
      <c r="T796" s="103"/>
      <c r="U796" s="103"/>
      <c r="V796" s="103"/>
      <c r="W796" s="103"/>
      <c r="X796" s="103"/>
      <c r="Y796" s="103"/>
      <c r="Z796" s="103"/>
    </row>
    <row r="797" spans="1:26" ht="12.75" customHeight="1" x14ac:dyDescent="0.25">
      <c r="A797" s="103"/>
      <c r="B797" s="103"/>
      <c r="C797" s="103"/>
      <c r="D797" s="103"/>
      <c r="E797" s="103"/>
      <c r="F797" s="103"/>
      <c r="G797" s="103"/>
      <c r="H797" s="103"/>
      <c r="I797" s="103"/>
      <c r="J797" s="103"/>
      <c r="K797" s="103"/>
      <c r="L797" s="103"/>
      <c r="M797" s="103"/>
      <c r="N797" s="103"/>
      <c r="O797" s="103"/>
      <c r="P797" s="103"/>
      <c r="Q797" s="103"/>
      <c r="R797" s="103"/>
      <c r="S797" s="103"/>
      <c r="T797" s="103"/>
      <c r="U797" s="103"/>
      <c r="V797" s="103"/>
      <c r="W797" s="103"/>
      <c r="X797" s="103"/>
      <c r="Y797" s="103"/>
      <c r="Z797" s="103"/>
    </row>
    <row r="798" spans="1:26" ht="12.75" customHeight="1" x14ac:dyDescent="0.25">
      <c r="A798" s="103"/>
      <c r="B798" s="103"/>
      <c r="C798" s="103"/>
      <c r="D798" s="103"/>
      <c r="E798" s="103"/>
      <c r="F798" s="103"/>
      <c r="G798" s="103"/>
      <c r="H798" s="103"/>
      <c r="I798" s="103"/>
      <c r="J798" s="103"/>
      <c r="K798" s="103"/>
      <c r="L798" s="103"/>
      <c r="M798" s="103"/>
      <c r="N798" s="103"/>
      <c r="O798" s="103"/>
      <c r="P798" s="103"/>
      <c r="Q798" s="103"/>
      <c r="R798" s="103"/>
      <c r="S798" s="103"/>
      <c r="T798" s="103"/>
      <c r="U798" s="103"/>
      <c r="V798" s="103"/>
      <c r="W798" s="103"/>
      <c r="X798" s="103"/>
      <c r="Y798" s="103"/>
      <c r="Z798" s="103"/>
    </row>
    <row r="799" spans="1:26" ht="12.75" customHeight="1" x14ac:dyDescent="0.25">
      <c r="A799" s="103"/>
      <c r="B799" s="103"/>
      <c r="C799" s="103"/>
      <c r="D799" s="103"/>
      <c r="E799" s="103"/>
      <c r="F799" s="103"/>
      <c r="G799" s="103"/>
      <c r="H799" s="103"/>
      <c r="I799" s="103"/>
      <c r="J799" s="103"/>
      <c r="K799" s="103"/>
      <c r="L799" s="103"/>
      <c r="M799" s="103"/>
      <c r="N799" s="103"/>
      <c r="O799" s="103"/>
      <c r="P799" s="103"/>
      <c r="Q799" s="103"/>
      <c r="R799" s="103"/>
      <c r="S799" s="103"/>
      <c r="T799" s="103"/>
      <c r="U799" s="103"/>
      <c r="V799" s="103"/>
      <c r="W799" s="103"/>
      <c r="X799" s="103"/>
      <c r="Y799" s="103"/>
      <c r="Z799" s="103"/>
    </row>
    <row r="800" spans="1:26" ht="12.75" customHeight="1" x14ac:dyDescent="0.25">
      <c r="A800" s="103"/>
      <c r="B800" s="103"/>
      <c r="C800" s="103"/>
      <c r="D800" s="103"/>
      <c r="E800" s="103"/>
      <c r="F800" s="103"/>
      <c r="G800" s="103"/>
      <c r="H800" s="103"/>
      <c r="I800" s="103"/>
      <c r="J800" s="103"/>
      <c r="K800" s="103"/>
      <c r="L800" s="103"/>
      <c r="M800" s="103"/>
      <c r="N800" s="103"/>
      <c r="O800" s="103"/>
      <c r="P800" s="103"/>
      <c r="Q800" s="103"/>
      <c r="R800" s="103"/>
      <c r="S800" s="103"/>
      <c r="T800" s="103"/>
      <c r="U800" s="103"/>
      <c r="V800" s="103"/>
      <c r="W800" s="103"/>
      <c r="X800" s="103"/>
      <c r="Y800" s="103"/>
      <c r="Z800" s="103"/>
    </row>
    <row r="801" spans="1:26" ht="12.75" customHeight="1" x14ac:dyDescent="0.25">
      <c r="A801" s="103"/>
      <c r="B801" s="103"/>
      <c r="C801" s="103"/>
      <c r="D801" s="103"/>
      <c r="E801" s="103"/>
      <c r="F801" s="103"/>
      <c r="G801" s="103"/>
      <c r="H801" s="103"/>
      <c r="I801" s="103"/>
      <c r="J801" s="103"/>
      <c r="K801" s="103"/>
      <c r="L801" s="103"/>
      <c r="M801" s="103"/>
      <c r="N801" s="103"/>
      <c r="O801" s="103"/>
      <c r="P801" s="103"/>
      <c r="Q801" s="103"/>
      <c r="R801" s="103"/>
      <c r="S801" s="103"/>
      <c r="T801" s="103"/>
      <c r="U801" s="103"/>
      <c r="V801" s="103"/>
      <c r="W801" s="103"/>
      <c r="X801" s="103"/>
      <c r="Y801" s="103"/>
      <c r="Z801" s="103"/>
    </row>
    <row r="802" spans="1:26" ht="12.75" customHeight="1" x14ac:dyDescent="0.25">
      <c r="A802" s="103"/>
      <c r="B802" s="103"/>
      <c r="C802" s="103"/>
      <c r="D802" s="103"/>
      <c r="E802" s="103"/>
      <c r="F802" s="103"/>
      <c r="G802" s="103"/>
      <c r="H802" s="103"/>
      <c r="I802" s="103"/>
      <c r="J802" s="103"/>
      <c r="K802" s="103"/>
      <c r="L802" s="103"/>
      <c r="M802" s="103"/>
      <c r="N802" s="103"/>
      <c r="O802" s="103"/>
      <c r="P802" s="103"/>
      <c r="Q802" s="103"/>
      <c r="R802" s="103"/>
      <c r="S802" s="103"/>
      <c r="T802" s="103"/>
      <c r="U802" s="103"/>
      <c r="V802" s="103"/>
      <c r="W802" s="103"/>
      <c r="X802" s="103"/>
      <c r="Y802" s="103"/>
      <c r="Z802" s="103"/>
    </row>
    <row r="803" spans="1:26" ht="12.75" customHeight="1" x14ac:dyDescent="0.25">
      <c r="A803" s="103"/>
      <c r="B803" s="103"/>
      <c r="C803" s="103"/>
      <c r="D803" s="103"/>
      <c r="E803" s="103"/>
      <c r="F803" s="103"/>
      <c r="G803" s="103"/>
      <c r="H803" s="103"/>
      <c r="I803" s="103"/>
      <c r="J803" s="103"/>
      <c r="K803" s="103"/>
      <c r="L803" s="103"/>
      <c r="M803" s="103"/>
      <c r="N803" s="103"/>
      <c r="O803" s="103"/>
      <c r="P803" s="103"/>
      <c r="Q803" s="103"/>
      <c r="R803" s="103"/>
      <c r="S803" s="103"/>
      <c r="T803" s="103"/>
      <c r="U803" s="103"/>
      <c r="V803" s="103"/>
      <c r="W803" s="103"/>
      <c r="X803" s="103"/>
      <c r="Y803" s="103"/>
      <c r="Z803" s="103"/>
    </row>
    <row r="804" spans="1:26" ht="12.75" customHeight="1" x14ac:dyDescent="0.25">
      <c r="A804" s="103"/>
      <c r="B804" s="103"/>
      <c r="C804" s="103"/>
      <c r="D804" s="103"/>
      <c r="E804" s="103"/>
      <c r="F804" s="103"/>
      <c r="G804" s="103"/>
      <c r="H804" s="103"/>
      <c r="I804" s="103"/>
      <c r="J804" s="103"/>
      <c r="K804" s="103"/>
      <c r="L804" s="103"/>
      <c r="M804" s="103"/>
      <c r="N804" s="103"/>
      <c r="O804" s="103"/>
      <c r="P804" s="103"/>
      <c r="Q804" s="103"/>
      <c r="R804" s="103"/>
      <c r="S804" s="103"/>
      <c r="T804" s="103"/>
      <c r="U804" s="103"/>
      <c r="V804" s="103"/>
      <c r="W804" s="103"/>
      <c r="X804" s="103"/>
      <c r="Y804" s="103"/>
      <c r="Z804" s="103"/>
    </row>
    <row r="805" spans="1:26" ht="12.75" customHeight="1" x14ac:dyDescent="0.25">
      <c r="A805" s="103"/>
      <c r="B805" s="103"/>
      <c r="C805" s="103"/>
      <c r="D805" s="103"/>
      <c r="E805" s="103"/>
      <c r="F805" s="103"/>
      <c r="G805" s="103"/>
      <c r="H805" s="103"/>
      <c r="I805" s="103"/>
      <c r="J805" s="103"/>
      <c r="K805" s="103"/>
      <c r="L805" s="103"/>
      <c r="M805" s="103"/>
      <c r="N805" s="103"/>
      <c r="O805" s="103"/>
      <c r="P805" s="103"/>
      <c r="Q805" s="103"/>
      <c r="R805" s="103"/>
      <c r="S805" s="103"/>
      <c r="T805" s="103"/>
      <c r="U805" s="103"/>
      <c r="V805" s="103"/>
      <c r="W805" s="103"/>
      <c r="X805" s="103"/>
      <c r="Y805" s="103"/>
      <c r="Z805" s="103"/>
    </row>
    <row r="806" spans="1:26" ht="12.75" customHeight="1" x14ac:dyDescent="0.25">
      <c r="A806" s="103"/>
      <c r="B806" s="103"/>
      <c r="C806" s="103"/>
      <c r="D806" s="103"/>
      <c r="E806" s="103"/>
      <c r="F806" s="103"/>
      <c r="G806" s="103"/>
      <c r="H806" s="103"/>
      <c r="I806" s="103"/>
      <c r="J806" s="103"/>
      <c r="K806" s="103"/>
      <c r="L806" s="103"/>
      <c r="M806" s="103"/>
      <c r="N806" s="103"/>
      <c r="O806" s="103"/>
      <c r="P806" s="103"/>
      <c r="Q806" s="103"/>
      <c r="R806" s="103"/>
      <c r="S806" s="103"/>
      <c r="T806" s="103"/>
      <c r="U806" s="103"/>
      <c r="V806" s="103"/>
      <c r="W806" s="103"/>
      <c r="X806" s="103"/>
      <c r="Y806" s="103"/>
      <c r="Z806" s="103"/>
    </row>
    <row r="807" spans="1:26" ht="12.75" customHeight="1" x14ac:dyDescent="0.25">
      <c r="A807" s="103"/>
      <c r="B807" s="103"/>
      <c r="C807" s="103"/>
      <c r="D807" s="103"/>
      <c r="E807" s="103"/>
      <c r="F807" s="103"/>
      <c r="G807" s="103"/>
      <c r="H807" s="103"/>
      <c r="I807" s="103"/>
      <c r="J807" s="103"/>
      <c r="K807" s="103"/>
      <c r="L807" s="103"/>
      <c r="M807" s="103"/>
      <c r="N807" s="103"/>
      <c r="O807" s="103"/>
      <c r="P807" s="103"/>
      <c r="Q807" s="103"/>
      <c r="R807" s="103"/>
      <c r="S807" s="103"/>
      <c r="T807" s="103"/>
      <c r="U807" s="103"/>
      <c r="V807" s="103"/>
      <c r="W807" s="103"/>
      <c r="X807" s="103"/>
      <c r="Y807" s="103"/>
      <c r="Z807" s="103"/>
    </row>
    <row r="808" spans="1:26" ht="12.75" customHeight="1" x14ac:dyDescent="0.25">
      <c r="A808" s="103"/>
      <c r="B808" s="103"/>
      <c r="C808" s="103"/>
      <c r="D808" s="103"/>
      <c r="E808" s="103"/>
      <c r="F808" s="103"/>
      <c r="G808" s="103"/>
      <c r="H808" s="103"/>
      <c r="I808" s="103"/>
      <c r="J808" s="103"/>
      <c r="K808" s="103"/>
      <c r="L808" s="103"/>
      <c r="M808" s="103"/>
      <c r="N808" s="103"/>
      <c r="O808" s="103"/>
      <c r="P808" s="103"/>
      <c r="Q808" s="103"/>
      <c r="R808" s="103"/>
      <c r="S808" s="103"/>
      <c r="T808" s="103"/>
      <c r="U808" s="103"/>
      <c r="V808" s="103"/>
      <c r="W808" s="103"/>
      <c r="X808" s="103"/>
      <c r="Y808" s="103"/>
      <c r="Z808" s="103"/>
    </row>
    <row r="809" spans="1:26" ht="12.75" customHeight="1" x14ac:dyDescent="0.25">
      <c r="A809" s="103"/>
      <c r="B809" s="103"/>
      <c r="C809" s="103"/>
      <c r="D809" s="103"/>
      <c r="E809" s="103"/>
      <c r="F809" s="103"/>
      <c r="G809" s="103"/>
      <c r="H809" s="103"/>
      <c r="I809" s="103"/>
      <c r="J809" s="103"/>
      <c r="K809" s="103"/>
      <c r="L809" s="103"/>
      <c r="M809" s="103"/>
      <c r="N809" s="103"/>
      <c r="O809" s="103"/>
      <c r="P809" s="103"/>
      <c r="Q809" s="103"/>
      <c r="R809" s="103"/>
      <c r="S809" s="103"/>
      <c r="T809" s="103"/>
      <c r="U809" s="103"/>
      <c r="V809" s="103"/>
      <c r="W809" s="103"/>
      <c r="X809" s="103"/>
      <c r="Y809" s="103"/>
      <c r="Z809" s="103"/>
    </row>
    <row r="810" spans="1:26" ht="12.75" customHeight="1" x14ac:dyDescent="0.25">
      <c r="A810" s="103"/>
      <c r="B810" s="103"/>
      <c r="C810" s="103"/>
      <c r="D810" s="103"/>
      <c r="E810" s="103"/>
      <c r="F810" s="103"/>
      <c r="G810" s="103"/>
      <c r="H810" s="103"/>
      <c r="I810" s="103"/>
      <c r="J810" s="103"/>
      <c r="K810" s="103"/>
      <c r="L810" s="103"/>
      <c r="M810" s="103"/>
      <c r="N810" s="103"/>
      <c r="O810" s="103"/>
      <c r="P810" s="103"/>
      <c r="Q810" s="103"/>
      <c r="R810" s="103"/>
      <c r="S810" s="103"/>
      <c r="T810" s="103"/>
      <c r="U810" s="103"/>
      <c r="V810" s="103"/>
      <c r="W810" s="103"/>
      <c r="X810" s="103"/>
      <c r="Y810" s="103"/>
      <c r="Z810" s="103"/>
    </row>
    <row r="811" spans="1:26" ht="12.75" customHeight="1" x14ac:dyDescent="0.25">
      <c r="A811" s="103"/>
      <c r="B811" s="103"/>
      <c r="C811" s="103"/>
      <c r="D811" s="103"/>
      <c r="E811" s="103"/>
      <c r="F811" s="103"/>
      <c r="G811" s="103"/>
      <c r="H811" s="103"/>
      <c r="I811" s="103"/>
      <c r="J811" s="103"/>
      <c r="K811" s="103"/>
      <c r="L811" s="103"/>
      <c r="M811" s="103"/>
      <c r="N811" s="103"/>
      <c r="O811" s="103"/>
      <c r="P811" s="103"/>
      <c r="Q811" s="103"/>
      <c r="R811" s="103"/>
      <c r="S811" s="103"/>
      <c r="T811" s="103"/>
      <c r="U811" s="103"/>
      <c r="V811" s="103"/>
      <c r="W811" s="103"/>
      <c r="X811" s="103"/>
      <c r="Y811" s="103"/>
      <c r="Z811" s="103"/>
    </row>
    <row r="812" spans="1:26" ht="12.75" customHeight="1" x14ac:dyDescent="0.25">
      <c r="A812" s="103"/>
      <c r="B812" s="103"/>
      <c r="C812" s="103"/>
      <c r="D812" s="103"/>
      <c r="E812" s="103"/>
      <c r="F812" s="103"/>
      <c r="G812" s="103"/>
      <c r="H812" s="103"/>
      <c r="I812" s="103"/>
      <c r="J812" s="103"/>
      <c r="K812" s="103"/>
      <c r="L812" s="103"/>
      <c r="M812" s="103"/>
      <c r="N812" s="103"/>
      <c r="O812" s="103"/>
      <c r="P812" s="103"/>
      <c r="Q812" s="103"/>
      <c r="R812" s="103"/>
      <c r="S812" s="103"/>
      <c r="T812" s="103"/>
      <c r="U812" s="103"/>
      <c r="V812" s="103"/>
      <c r="W812" s="103"/>
      <c r="X812" s="103"/>
      <c r="Y812" s="103"/>
      <c r="Z812" s="103"/>
    </row>
    <row r="813" spans="1:26" ht="12.75" customHeight="1" x14ac:dyDescent="0.25">
      <c r="A813" s="103"/>
      <c r="B813" s="103"/>
      <c r="C813" s="103"/>
      <c r="D813" s="103"/>
      <c r="E813" s="103"/>
      <c r="F813" s="103"/>
      <c r="G813" s="103"/>
      <c r="H813" s="103"/>
      <c r="I813" s="103"/>
      <c r="J813" s="103"/>
      <c r="K813" s="103"/>
      <c r="L813" s="103"/>
      <c r="M813" s="103"/>
      <c r="N813" s="103"/>
      <c r="O813" s="103"/>
      <c r="P813" s="103"/>
      <c r="Q813" s="103"/>
      <c r="R813" s="103"/>
      <c r="S813" s="103"/>
      <c r="T813" s="103"/>
      <c r="U813" s="103"/>
      <c r="V813" s="103"/>
      <c r="W813" s="103"/>
      <c r="X813" s="103"/>
      <c r="Y813" s="103"/>
      <c r="Z813" s="103"/>
    </row>
    <row r="814" spans="1:26" ht="12.75" customHeight="1" x14ac:dyDescent="0.25">
      <c r="A814" s="103"/>
      <c r="B814" s="103"/>
      <c r="C814" s="103"/>
      <c r="D814" s="103"/>
      <c r="E814" s="103"/>
      <c r="F814" s="103"/>
      <c r="G814" s="103"/>
      <c r="H814" s="103"/>
      <c r="I814" s="103"/>
      <c r="J814" s="103"/>
      <c r="K814" s="103"/>
      <c r="L814" s="103"/>
      <c r="M814" s="103"/>
      <c r="N814" s="103"/>
      <c r="O814" s="103"/>
      <c r="P814" s="103"/>
      <c r="Q814" s="103"/>
      <c r="R814" s="103"/>
      <c r="S814" s="103"/>
      <c r="T814" s="103"/>
      <c r="U814" s="103"/>
      <c r="V814" s="103"/>
      <c r="W814" s="103"/>
      <c r="X814" s="103"/>
      <c r="Y814" s="103"/>
      <c r="Z814" s="103"/>
    </row>
    <row r="815" spans="1:26" ht="12.75" customHeight="1" x14ac:dyDescent="0.25">
      <c r="A815" s="103"/>
      <c r="B815" s="103"/>
      <c r="C815" s="103"/>
      <c r="D815" s="103"/>
      <c r="E815" s="103"/>
      <c r="F815" s="103"/>
      <c r="G815" s="103"/>
      <c r="H815" s="103"/>
      <c r="I815" s="103"/>
      <c r="J815" s="103"/>
      <c r="K815" s="103"/>
      <c r="L815" s="103"/>
      <c r="M815" s="103"/>
      <c r="N815" s="103"/>
      <c r="O815" s="103"/>
      <c r="P815" s="103"/>
      <c r="Q815" s="103"/>
      <c r="R815" s="103"/>
      <c r="S815" s="103"/>
      <c r="T815" s="103"/>
      <c r="U815" s="103"/>
      <c r="V815" s="103"/>
      <c r="W815" s="103"/>
      <c r="X815" s="103"/>
      <c r="Y815" s="103"/>
      <c r="Z815" s="103"/>
    </row>
    <row r="816" spans="1:26" ht="12.75" customHeight="1" x14ac:dyDescent="0.25">
      <c r="A816" s="103"/>
      <c r="B816" s="103"/>
      <c r="C816" s="103"/>
      <c r="D816" s="103"/>
      <c r="E816" s="103"/>
      <c r="F816" s="103"/>
      <c r="G816" s="103"/>
      <c r="H816" s="103"/>
      <c r="I816" s="103"/>
      <c r="J816" s="103"/>
      <c r="K816" s="103"/>
      <c r="L816" s="103"/>
      <c r="M816" s="103"/>
      <c r="N816" s="103"/>
      <c r="O816" s="103"/>
      <c r="P816" s="103"/>
      <c r="Q816" s="103"/>
      <c r="R816" s="103"/>
      <c r="S816" s="103"/>
      <c r="T816" s="103"/>
      <c r="U816" s="103"/>
      <c r="V816" s="103"/>
      <c r="W816" s="103"/>
      <c r="X816" s="103"/>
      <c r="Y816" s="103"/>
      <c r="Z816" s="103"/>
    </row>
    <row r="817" spans="1:26" ht="12.75" customHeight="1" x14ac:dyDescent="0.25">
      <c r="A817" s="103"/>
      <c r="B817" s="103"/>
      <c r="C817" s="103"/>
      <c r="D817" s="103"/>
      <c r="E817" s="103"/>
      <c r="F817" s="103"/>
      <c r="G817" s="103"/>
      <c r="H817" s="103"/>
      <c r="I817" s="103"/>
      <c r="J817" s="103"/>
      <c r="K817" s="103"/>
      <c r="L817" s="103"/>
      <c r="M817" s="103"/>
      <c r="N817" s="103"/>
      <c r="O817" s="103"/>
      <c r="P817" s="103"/>
      <c r="Q817" s="103"/>
      <c r="R817" s="103"/>
      <c r="S817" s="103"/>
      <c r="T817" s="103"/>
      <c r="U817" s="103"/>
      <c r="V817" s="103"/>
      <c r="W817" s="103"/>
      <c r="X817" s="103"/>
      <c r="Y817" s="103"/>
      <c r="Z817" s="103"/>
    </row>
    <row r="818" spans="1:26" ht="12.75" customHeight="1" x14ac:dyDescent="0.25">
      <c r="A818" s="103"/>
      <c r="B818" s="103"/>
      <c r="C818" s="103"/>
      <c r="D818" s="103"/>
      <c r="E818" s="103"/>
      <c r="F818" s="103"/>
      <c r="G818" s="103"/>
      <c r="H818" s="103"/>
      <c r="I818" s="103"/>
      <c r="J818" s="103"/>
      <c r="K818" s="103"/>
      <c r="L818" s="103"/>
      <c r="M818" s="103"/>
      <c r="N818" s="103"/>
      <c r="O818" s="103"/>
      <c r="P818" s="103"/>
      <c r="Q818" s="103"/>
      <c r="R818" s="103"/>
      <c r="S818" s="103"/>
      <c r="T818" s="103"/>
      <c r="U818" s="103"/>
      <c r="V818" s="103"/>
      <c r="W818" s="103"/>
      <c r="X818" s="103"/>
      <c r="Y818" s="103"/>
      <c r="Z818" s="103"/>
    </row>
    <row r="819" spans="1:26" ht="12.75" customHeight="1" x14ac:dyDescent="0.25">
      <c r="A819" s="103"/>
      <c r="B819" s="103"/>
      <c r="C819" s="103"/>
      <c r="D819" s="103"/>
      <c r="E819" s="103"/>
      <c r="F819" s="103"/>
      <c r="G819" s="103"/>
      <c r="H819" s="103"/>
      <c r="I819" s="103"/>
      <c r="J819" s="103"/>
      <c r="K819" s="103"/>
      <c r="L819" s="103"/>
      <c r="M819" s="103"/>
      <c r="N819" s="103"/>
      <c r="O819" s="103"/>
      <c r="P819" s="103"/>
      <c r="Q819" s="103"/>
      <c r="R819" s="103"/>
      <c r="S819" s="103"/>
      <c r="T819" s="103"/>
      <c r="U819" s="103"/>
      <c r="V819" s="103"/>
      <c r="W819" s="103"/>
      <c r="X819" s="103"/>
      <c r="Y819" s="103"/>
      <c r="Z819" s="103"/>
    </row>
    <row r="820" spans="1:26" ht="12.75" customHeight="1" x14ac:dyDescent="0.25">
      <c r="A820" s="103"/>
      <c r="B820" s="103"/>
      <c r="C820" s="103"/>
      <c r="D820" s="103"/>
      <c r="E820" s="103"/>
      <c r="F820" s="103"/>
      <c r="G820" s="103"/>
      <c r="H820" s="103"/>
      <c r="I820" s="103"/>
      <c r="J820" s="103"/>
      <c r="K820" s="103"/>
      <c r="L820" s="103"/>
      <c r="M820" s="103"/>
      <c r="N820" s="103"/>
      <c r="O820" s="103"/>
      <c r="P820" s="103"/>
      <c r="Q820" s="103"/>
      <c r="R820" s="103"/>
      <c r="S820" s="103"/>
      <c r="T820" s="103"/>
      <c r="U820" s="103"/>
      <c r="V820" s="103"/>
      <c r="W820" s="103"/>
      <c r="X820" s="103"/>
      <c r="Y820" s="103"/>
      <c r="Z820" s="103"/>
    </row>
    <row r="821" spans="1:26" ht="12.75" customHeight="1" x14ac:dyDescent="0.25">
      <c r="A821" s="103"/>
      <c r="B821" s="103"/>
      <c r="C821" s="103"/>
      <c r="D821" s="103"/>
      <c r="E821" s="103"/>
      <c r="F821" s="103"/>
      <c r="G821" s="103"/>
      <c r="H821" s="103"/>
      <c r="I821" s="103"/>
      <c r="J821" s="103"/>
      <c r="K821" s="103"/>
      <c r="L821" s="103"/>
      <c r="M821" s="103"/>
      <c r="N821" s="103"/>
      <c r="O821" s="103"/>
      <c r="P821" s="103"/>
      <c r="Q821" s="103"/>
      <c r="R821" s="103"/>
      <c r="S821" s="103"/>
      <c r="T821" s="103"/>
      <c r="U821" s="103"/>
      <c r="V821" s="103"/>
      <c r="W821" s="103"/>
      <c r="X821" s="103"/>
      <c r="Y821" s="103"/>
      <c r="Z821" s="103"/>
    </row>
    <row r="822" spans="1:26" ht="12.75" customHeight="1" x14ac:dyDescent="0.25">
      <c r="A822" s="103"/>
      <c r="B822" s="103"/>
      <c r="C822" s="103"/>
      <c r="D822" s="103"/>
      <c r="E822" s="103"/>
      <c r="F822" s="103"/>
      <c r="G822" s="103"/>
      <c r="H822" s="103"/>
      <c r="I822" s="103"/>
      <c r="J822" s="103"/>
      <c r="K822" s="103"/>
      <c r="L822" s="103"/>
      <c r="M822" s="103"/>
      <c r="N822" s="103"/>
      <c r="O822" s="103"/>
      <c r="P822" s="103"/>
      <c r="Q822" s="103"/>
      <c r="R822" s="103"/>
      <c r="S822" s="103"/>
      <c r="T822" s="103"/>
      <c r="U822" s="103"/>
      <c r="V822" s="103"/>
      <c r="W822" s="103"/>
      <c r="X822" s="103"/>
      <c r="Y822" s="103"/>
      <c r="Z822" s="103"/>
    </row>
    <row r="823" spans="1:26" ht="12.75" customHeight="1" x14ac:dyDescent="0.25">
      <c r="A823" s="103"/>
      <c r="B823" s="103"/>
      <c r="C823" s="103"/>
      <c r="D823" s="103"/>
      <c r="E823" s="103"/>
      <c r="F823" s="103"/>
      <c r="G823" s="103"/>
      <c r="H823" s="103"/>
      <c r="I823" s="103"/>
      <c r="J823" s="103"/>
      <c r="K823" s="103"/>
      <c r="L823" s="103"/>
      <c r="M823" s="103"/>
      <c r="N823" s="103"/>
      <c r="O823" s="103"/>
      <c r="P823" s="103"/>
      <c r="Q823" s="103"/>
      <c r="R823" s="103"/>
      <c r="S823" s="103"/>
      <c r="T823" s="103"/>
      <c r="U823" s="103"/>
      <c r="V823" s="103"/>
      <c r="W823" s="103"/>
      <c r="X823" s="103"/>
      <c r="Y823" s="103"/>
      <c r="Z823" s="103"/>
    </row>
    <row r="824" spans="1:26" ht="12.75" customHeight="1" x14ac:dyDescent="0.25">
      <c r="A824" s="103"/>
      <c r="B824" s="103"/>
      <c r="C824" s="103"/>
      <c r="D824" s="103"/>
      <c r="E824" s="103"/>
      <c r="F824" s="103"/>
      <c r="G824" s="103"/>
      <c r="H824" s="103"/>
      <c r="I824" s="103"/>
      <c r="J824" s="103"/>
      <c r="K824" s="103"/>
      <c r="L824" s="103"/>
      <c r="M824" s="103"/>
      <c r="N824" s="103"/>
      <c r="O824" s="103"/>
      <c r="P824" s="103"/>
      <c r="Q824" s="103"/>
      <c r="R824" s="103"/>
      <c r="S824" s="103"/>
      <c r="T824" s="103"/>
      <c r="U824" s="103"/>
      <c r="V824" s="103"/>
      <c r="W824" s="103"/>
      <c r="X824" s="103"/>
      <c r="Y824" s="103"/>
      <c r="Z824" s="103"/>
    </row>
    <row r="825" spans="1:26" ht="12.75" customHeight="1" x14ac:dyDescent="0.25">
      <c r="A825" s="103"/>
      <c r="B825" s="103"/>
      <c r="C825" s="103"/>
      <c r="D825" s="103"/>
      <c r="E825" s="103"/>
      <c r="F825" s="103"/>
      <c r="G825" s="103"/>
      <c r="H825" s="103"/>
      <c r="I825" s="103"/>
      <c r="J825" s="103"/>
      <c r="K825" s="103"/>
      <c r="L825" s="103"/>
      <c r="M825" s="103"/>
      <c r="N825" s="103"/>
      <c r="O825" s="103"/>
      <c r="P825" s="103"/>
      <c r="Q825" s="103"/>
      <c r="R825" s="103"/>
      <c r="S825" s="103"/>
      <c r="T825" s="103"/>
      <c r="U825" s="103"/>
      <c r="V825" s="103"/>
      <c r="W825" s="103"/>
      <c r="X825" s="103"/>
      <c r="Y825" s="103"/>
      <c r="Z825" s="103"/>
    </row>
    <row r="826" spans="1:26" ht="12.75" customHeight="1" x14ac:dyDescent="0.25">
      <c r="A826" s="103"/>
      <c r="B826" s="103"/>
      <c r="C826" s="103"/>
      <c r="D826" s="103"/>
      <c r="E826" s="103"/>
      <c r="F826" s="103"/>
      <c r="G826" s="103"/>
      <c r="H826" s="103"/>
      <c r="I826" s="103"/>
      <c r="J826" s="103"/>
      <c r="K826" s="103"/>
      <c r="L826" s="103"/>
      <c r="M826" s="103"/>
      <c r="N826" s="103"/>
      <c r="O826" s="103"/>
      <c r="P826" s="103"/>
      <c r="Q826" s="103"/>
      <c r="R826" s="103"/>
      <c r="S826" s="103"/>
      <c r="T826" s="103"/>
      <c r="U826" s="103"/>
      <c r="V826" s="103"/>
      <c r="W826" s="103"/>
      <c r="X826" s="103"/>
      <c r="Y826" s="103"/>
      <c r="Z826" s="103"/>
    </row>
    <row r="827" spans="1:26" ht="12.75" customHeight="1" x14ac:dyDescent="0.25">
      <c r="A827" s="103"/>
      <c r="B827" s="103"/>
      <c r="C827" s="103"/>
      <c r="D827" s="103"/>
      <c r="E827" s="103"/>
      <c r="F827" s="103"/>
      <c r="G827" s="103"/>
      <c r="H827" s="103"/>
      <c r="I827" s="103"/>
      <c r="J827" s="103"/>
      <c r="K827" s="103"/>
      <c r="L827" s="103"/>
      <c r="M827" s="103"/>
      <c r="N827" s="103"/>
      <c r="O827" s="103"/>
      <c r="P827" s="103"/>
      <c r="Q827" s="103"/>
      <c r="R827" s="103"/>
      <c r="S827" s="103"/>
      <c r="T827" s="103"/>
      <c r="U827" s="103"/>
      <c r="V827" s="103"/>
      <c r="W827" s="103"/>
      <c r="X827" s="103"/>
      <c r="Y827" s="103"/>
      <c r="Z827" s="103"/>
    </row>
    <row r="828" spans="1:26" ht="12.75" customHeight="1" x14ac:dyDescent="0.25">
      <c r="A828" s="103"/>
      <c r="B828" s="103"/>
      <c r="C828" s="103"/>
      <c r="D828" s="103"/>
      <c r="E828" s="103"/>
      <c r="F828" s="103"/>
      <c r="G828" s="103"/>
      <c r="H828" s="103"/>
      <c r="I828" s="103"/>
      <c r="J828" s="103"/>
      <c r="K828" s="103"/>
      <c r="L828" s="103"/>
      <c r="M828" s="103"/>
      <c r="N828" s="103"/>
      <c r="O828" s="103"/>
      <c r="P828" s="103"/>
      <c r="Q828" s="103"/>
      <c r="R828" s="103"/>
      <c r="S828" s="103"/>
      <c r="T828" s="103"/>
      <c r="U828" s="103"/>
      <c r="V828" s="103"/>
      <c r="W828" s="103"/>
      <c r="X828" s="103"/>
      <c r="Y828" s="103"/>
      <c r="Z828" s="103"/>
    </row>
    <row r="829" spans="1:26" ht="12.75" customHeight="1" x14ac:dyDescent="0.25">
      <c r="A829" s="103"/>
      <c r="B829" s="103"/>
      <c r="C829" s="103"/>
      <c r="D829" s="103"/>
      <c r="E829" s="103"/>
      <c r="F829" s="103"/>
      <c r="G829" s="103"/>
      <c r="H829" s="103"/>
      <c r="I829" s="103"/>
      <c r="J829" s="103"/>
      <c r="K829" s="103"/>
      <c r="L829" s="103"/>
      <c r="M829" s="103"/>
      <c r="N829" s="103"/>
      <c r="O829" s="103"/>
      <c r="P829" s="103"/>
      <c r="Q829" s="103"/>
      <c r="R829" s="103"/>
      <c r="S829" s="103"/>
      <c r="T829" s="103"/>
      <c r="U829" s="103"/>
      <c r="V829" s="103"/>
      <c r="W829" s="103"/>
      <c r="X829" s="103"/>
      <c r="Y829" s="103"/>
      <c r="Z829" s="103"/>
    </row>
    <row r="830" spans="1:26" ht="12.75" customHeight="1" x14ac:dyDescent="0.25">
      <c r="A830" s="103"/>
      <c r="B830" s="103"/>
      <c r="C830" s="103"/>
      <c r="D830" s="103"/>
      <c r="E830" s="103"/>
      <c r="F830" s="103"/>
      <c r="G830" s="103"/>
      <c r="H830" s="103"/>
      <c r="I830" s="103"/>
      <c r="J830" s="103"/>
      <c r="K830" s="103"/>
      <c r="L830" s="103"/>
      <c r="M830" s="103"/>
      <c r="N830" s="103"/>
      <c r="O830" s="103"/>
      <c r="P830" s="103"/>
      <c r="Q830" s="103"/>
      <c r="R830" s="103"/>
      <c r="S830" s="103"/>
      <c r="T830" s="103"/>
      <c r="U830" s="103"/>
      <c r="V830" s="103"/>
      <c r="W830" s="103"/>
      <c r="X830" s="103"/>
      <c r="Y830" s="103"/>
      <c r="Z830" s="103"/>
    </row>
    <row r="831" spans="1:26" ht="12.75" customHeight="1" x14ac:dyDescent="0.25">
      <c r="A831" s="103"/>
      <c r="B831" s="103"/>
      <c r="C831" s="103"/>
      <c r="D831" s="103"/>
      <c r="E831" s="103"/>
      <c r="F831" s="103"/>
      <c r="G831" s="103"/>
      <c r="H831" s="103"/>
      <c r="I831" s="103"/>
      <c r="J831" s="103"/>
      <c r="K831" s="103"/>
      <c r="L831" s="103"/>
      <c r="M831" s="103"/>
      <c r="N831" s="103"/>
      <c r="O831" s="103"/>
      <c r="P831" s="103"/>
      <c r="Q831" s="103"/>
      <c r="R831" s="103"/>
      <c r="S831" s="103"/>
      <c r="T831" s="103"/>
      <c r="U831" s="103"/>
      <c r="V831" s="103"/>
      <c r="W831" s="103"/>
      <c r="X831" s="103"/>
      <c r="Y831" s="103"/>
      <c r="Z831" s="103"/>
    </row>
    <row r="832" spans="1:26" ht="12.75" customHeight="1" x14ac:dyDescent="0.25">
      <c r="A832" s="103"/>
      <c r="B832" s="103"/>
      <c r="C832" s="103"/>
      <c r="D832" s="103"/>
      <c r="E832" s="103"/>
      <c r="F832" s="103"/>
      <c r="G832" s="103"/>
      <c r="H832" s="103"/>
      <c r="I832" s="103"/>
      <c r="J832" s="103"/>
      <c r="K832" s="103"/>
      <c r="L832" s="103"/>
      <c r="M832" s="103"/>
      <c r="N832" s="103"/>
      <c r="O832" s="103"/>
      <c r="P832" s="103"/>
      <c r="Q832" s="103"/>
      <c r="R832" s="103"/>
      <c r="S832" s="103"/>
      <c r="T832" s="103"/>
      <c r="U832" s="103"/>
      <c r="V832" s="103"/>
      <c r="W832" s="103"/>
      <c r="X832" s="103"/>
      <c r="Y832" s="103"/>
      <c r="Z832" s="103"/>
    </row>
    <row r="833" spans="1:26" ht="12.75" customHeight="1" x14ac:dyDescent="0.25">
      <c r="A833" s="103"/>
      <c r="B833" s="103"/>
      <c r="C833" s="103"/>
      <c r="D833" s="103"/>
      <c r="E833" s="103"/>
      <c r="F833" s="103"/>
      <c r="G833" s="103"/>
      <c r="H833" s="103"/>
      <c r="I833" s="103"/>
      <c r="J833" s="103"/>
      <c r="K833" s="103"/>
      <c r="L833" s="103"/>
      <c r="M833" s="103"/>
      <c r="N833" s="103"/>
      <c r="O833" s="103"/>
      <c r="P833" s="103"/>
      <c r="Q833" s="103"/>
      <c r="R833" s="103"/>
      <c r="S833" s="103"/>
      <c r="T833" s="103"/>
      <c r="U833" s="103"/>
      <c r="V833" s="103"/>
      <c r="W833" s="103"/>
      <c r="X833" s="103"/>
      <c r="Y833" s="103"/>
      <c r="Z833" s="103"/>
    </row>
    <row r="834" spans="1:26" ht="12.75" customHeight="1" x14ac:dyDescent="0.25">
      <c r="A834" s="103"/>
      <c r="B834" s="103"/>
      <c r="C834" s="103"/>
      <c r="D834" s="103"/>
      <c r="E834" s="103"/>
      <c r="F834" s="103"/>
      <c r="G834" s="103"/>
      <c r="H834" s="103"/>
      <c r="I834" s="103"/>
      <c r="J834" s="103"/>
      <c r="K834" s="103"/>
      <c r="L834" s="103"/>
      <c r="M834" s="103"/>
      <c r="N834" s="103"/>
      <c r="O834" s="103"/>
      <c r="P834" s="103"/>
      <c r="Q834" s="103"/>
      <c r="R834" s="103"/>
      <c r="S834" s="103"/>
      <c r="T834" s="103"/>
      <c r="U834" s="103"/>
      <c r="V834" s="103"/>
      <c r="W834" s="103"/>
      <c r="X834" s="103"/>
      <c r="Y834" s="103"/>
      <c r="Z834" s="103"/>
    </row>
    <row r="835" spans="1:26" ht="12.75" customHeight="1" x14ac:dyDescent="0.25">
      <c r="A835" s="103"/>
      <c r="B835" s="103"/>
      <c r="C835" s="103"/>
      <c r="D835" s="103"/>
      <c r="E835" s="103"/>
      <c r="F835" s="103"/>
      <c r="G835" s="103"/>
      <c r="H835" s="103"/>
      <c r="I835" s="103"/>
      <c r="J835" s="103"/>
      <c r="K835" s="103"/>
      <c r="L835" s="103"/>
      <c r="M835" s="103"/>
      <c r="N835" s="103"/>
      <c r="O835" s="103"/>
      <c r="P835" s="103"/>
      <c r="Q835" s="103"/>
      <c r="R835" s="103"/>
      <c r="S835" s="103"/>
      <c r="T835" s="103"/>
      <c r="U835" s="103"/>
      <c r="V835" s="103"/>
      <c r="W835" s="103"/>
      <c r="X835" s="103"/>
      <c r="Y835" s="103"/>
      <c r="Z835" s="103"/>
    </row>
    <row r="836" spans="1:26" ht="12.75" customHeight="1" x14ac:dyDescent="0.25">
      <c r="A836" s="103"/>
      <c r="B836" s="103"/>
      <c r="C836" s="103"/>
      <c r="D836" s="103"/>
      <c r="E836" s="103"/>
      <c r="F836" s="103"/>
      <c r="G836" s="103"/>
      <c r="H836" s="103"/>
      <c r="I836" s="103"/>
      <c r="J836" s="103"/>
      <c r="K836" s="103"/>
      <c r="L836" s="103"/>
      <c r="M836" s="103"/>
      <c r="N836" s="103"/>
      <c r="O836" s="103"/>
      <c r="P836" s="103"/>
      <c r="Q836" s="103"/>
      <c r="R836" s="103"/>
      <c r="S836" s="103"/>
      <c r="T836" s="103"/>
      <c r="U836" s="103"/>
      <c r="V836" s="103"/>
      <c r="W836" s="103"/>
      <c r="X836" s="103"/>
      <c r="Y836" s="103"/>
      <c r="Z836" s="103"/>
    </row>
    <row r="837" spans="1:26" ht="12.75" customHeight="1" x14ac:dyDescent="0.25">
      <c r="A837" s="103"/>
      <c r="B837" s="103"/>
      <c r="C837" s="103"/>
      <c r="D837" s="103"/>
      <c r="E837" s="103"/>
      <c r="F837" s="103"/>
      <c r="G837" s="103"/>
      <c r="H837" s="103"/>
      <c r="I837" s="103"/>
      <c r="J837" s="103"/>
      <c r="K837" s="103"/>
      <c r="L837" s="103"/>
      <c r="M837" s="103"/>
      <c r="N837" s="103"/>
      <c r="O837" s="103"/>
      <c r="P837" s="103"/>
      <c r="Q837" s="103"/>
      <c r="R837" s="103"/>
      <c r="S837" s="103"/>
      <c r="T837" s="103"/>
      <c r="U837" s="103"/>
      <c r="V837" s="103"/>
      <c r="W837" s="103"/>
      <c r="X837" s="103"/>
      <c r="Y837" s="103"/>
      <c r="Z837" s="103"/>
    </row>
    <row r="838" spans="1:26" ht="12.75" customHeight="1" x14ac:dyDescent="0.25">
      <c r="A838" s="103"/>
      <c r="B838" s="103"/>
      <c r="C838" s="103"/>
      <c r="D838" s="103"/>
      <c r="E838" s="103"/>
      <c r="F838" s="103"/>
      <c r="G838" s="103"/>
      <c r="H838" s="103"/>
      <c r="I838" s="103"/>
      <c r="J838" s="103"/>
      <c r="K838" s="103"/>
      <c r="L838" s="103"/>
      <c r="M838" s="103"/>
      <c r="N838" s="103"/>
      <c r="O838" s="103"/>
      <c r="P838" s="103"/>
      <c r="Q838" s="103"/>
      <c r="R838" s="103"/>
      <c r="S838" s="103"/>
      <c r="T838" s="103"/>
      <c r="U838" s="103"/>
      <c r="V838" s="103"/>
      <c r="W838" s="103"/>
      <c r="X838" s="103"/>
      <c r="Y838" s="103"/>
      <c r="Z838" s="103"/>
    </row>
    <row r="839" spans="1:26" ht="12.75" customHeight="1" x14ac:dyDescent="0.25">
      <c r="A839" s="103"/>
      <c r="B839" s="103"/>
      <c r="C839" s="103"/>
      <c r="D839" s="103"/>
      <c r="E839" s="103"/>
      <c r="F839" s="103"/>
      <c r="G839" s="103"/>
      <c r="H839" s="103"/>
      <c r="I839" s="103"/>
      <c r="J839" s="103"/>
      <c r="K839" s="103"/>
      <c r="L839" s="103"/>
      <c r="M839" s="103"/>
      <c r="N839" s="103"/>
      <c r="O839" s="103"/>
      <c r="P839" s="103"/>
      <c r="Q839" s="103"/>
      <c r="R839" s="103"/>
      <c r="S839" s="103"/>
      <c r="T839" s="103"/>
      <c r="U839" s="103"/>
      <c r="V839" s="103"/>
      <c r="W839" s="103"/>
      <c r="X839" s="103"/>
      <c r="Y839" s="103"/>
      <c r="Z839" s="103"/>
    </row>
    <row r="840" spans="1:26" ht="12.75" customHeight="1" x14ac:dyDescent="0.25">
      <c r="A840" s="103"/>
      <c r="B840" s="103"/>
      <c r="C840" s="103"/>
      <c r="D840" s="103"/>
      <c r="E840" s="103"/>
      <c r="F840" s="103"/>
      <c r="G840" s="103"/>
      <c r="H840" s="103"/>
      <c r="I840" s="103"/>
      <c r="J840" s="103"/>
      <c r="K840" s="103"/>
      <c r="L840" s="103"/>
      <c r="M840" s="103"/>
      <c r="N840" s="103"/>
      <c r="O840" s="103"/>
      <c r="P840" s="103"/>
      <c r="Q840" s="103"/>
      <c r="R840" s="103"/>
      <c r="S840" s="103"/>
      <c r="T840" s="103"/>
      <c r="U840" s="103"/>
      <c r="V840" s="103"/>
      <c r="W840" s="103"/>
      <c r="X840" s="103"/>
      <c r="Y840" s="103"/>
      <c r="Z840" s="103"/>
    </row>
    <row r="841" spans="1:26" ht="12.75" customHeight="1" x14ac:dyDescent="0.25">
      <c r="A841" s="103"/>
      <c r="B841" s="103"/>
      <c r="C841" s="103"/>
      <c r="D841" s="103"/>
      <c r="E841" s="103"/>
      <c r="F841" s="103"/>
      <c r="G841" s="103"/>
      <c r="H841" s="103"/>
      <c r="I841" s="103"/>
      <c r="J841" s="103"/>
      <c r="K841" s="103"/>
      <c r="L841" s="103"/>
      <c r="M841" s="103"/>
      <c r="N841" s="103"/>
      <c r="O841" s="103"/>
      <c r="P841" s="103"/>
      <c r="Q841" s="103"/>
      <c r="R841" s="103"/>
      <c r="S841" s="103"/>
      <c r="T841" s="103"/>
      <c r="U841" s="103"/>
      <c r="V841" s="103"/>
      <c r="W841" s="103"/>
      <c r="X841" s="103"/>
      <c r="Y841" s="103"/>
      <c r="Z841" s="103"/>
    </row>
    <row r="842" spans="1:26" ht="12.75" customHeight="1" x14ac:dyDescent="0.25">
      <c r="A842" s="103"/>
      <c r="B842" s="103"/>
      <c r="C842" s="103"/>
      <c r="D842" s="103"/>
      <c r="E842" s="103"/>
      <c r="F842" s="103"/>
      <c r="G842" s="103"/>
      <c r="H842" s="103"/>
      <c r="I842" s="103"/>
      <c r="J842" s="103"/>
      <c r="K842" s="103"/>
      <c r="L842" s="103"/>
      <c r="M842" s="103"/>
      <c r="N842" s="103"/>
      <c r="O842" s="103"/>
      <c r="P842" s="103"/>
      <c r="Q842" s="103"/>
      <c r="R842" s="103"/>
      <c r="S842" s="103"/>
      <c r="T842" s="103"/>
      <c r="U842" s="103"/>
      <c r="V842" s="103"/>
      <c r="W842" s="103"/>
      <c r="X842" s="103"/>
      <c r="Y842" s="103"/>
      <c r="Z842" s="103"/>
    </row>
    <row r="843" spans="1:26" ht="12.75" customHeight="1" x14ac:dyDescent="0.25">
      <c r="A843" s="103"/>
      <c r="B843" s="103"/>
      <c r="C843" s="103"/>
      <c r="D843" s="103"/>
      <c r="E843" s="103"/>
      <c r="F843" s="103"/>
      <c r="G843" s="103"/>
      <c r="H843" s="103"/>
      <c r="I843" s="103"/>
      <c r="J843" s="103"/>
      <c r="K843" s="103"/>
      <c r="L843" s="103"/>
      <c r="M843" s="103"/>
      <c r="N843" s="103"/>
      <c r="O843" s="103"/>
      <c r="P843" s="103"/>
      <c r="Q843" s="103"/>
      <c r="R843" s="103"/>
      <c r="S843" s="103"/>
      <c r="T843" s="103"/>
      <c r="U843" s="103"/>
      <c r="V843" s="103"/>
      <c r="W843" s="103"/>
      <c r="X843" s="103"/>
      <c r="Y843" s="103"/>
      <c r="Z843" s="103"/>
    </row>
    <row r="844" spans="1:26" ht="12.75" customHeight="1" x14ac:dyDescent="0.25">
      <c r="A844" s="103"/>
      <c r="B844" s="103"/>
      <c r="C844" s="103"/>
      <c r="D844" s="103"/>
      <c r="E844" s="103"/>
      <c r="F844" s="103"/>
      <c r="G844" s="103"/>
      <c r="H844" s="103"/>
      <c r="I844" s="103"/>
      <c r="J844" s="103"/>
      <c r="K844" s="103"/>
      <c r="L844" s="103"/>
      <c r="M844" s="103"/>
      <c r="N844" s="103"/>
      <c r="O844" s="103"/>
      <c r="P844" s="103"/>
      <c r="Q844" s="103"/>
      <c r="R844" s="103"/>
      <c r="S844" s="103"/>
      <c r="T844" s="103"/>
      <c r="U844" s="103"/>
      <c r="V844" s="103"/>
      <c r="W844" s="103"/>
      <c r="X844" s="103"/>
      <c r="Y844" s="103"/>
      <c r="Z844" s="103"/>
    </row>
    <row r="845" spans="1:26" ht="12.75" customHeight="1" x14ac:dyDescent="0.25">
      <c r="A845" s="103"/>
      <c r="B845" s="103"/>
      <c r="C845" s="103"/>
      <c r="D845" s="103"/>
      <c r="E845" s="103"/>
      <c r="F845" s="103"/>
      <c r="G845" s="103"/>
      <c r="H845" s="103"/>
      <c r="I845" s="103"/>
      <c r="J845" s="103"/>
      <c r="K845" s="103"/>
      <c r="L845" s="103"/>
      <c r="M845" s="103"/>
      <c r="N845" s="103"/>
      <c r="O845" s="103"/>
      <c r="P845" s="103"/>
      <c r="Q845" s="103"/>
      <c r="R845" s="103"/>
      <c r="S845" s="103"/>
      <c r="T845" s="103"/>
      <c r="U845" s="103"/>
      <c r="V845" s="103"/>
      <c r="W845" s="103"/>
      <c r="X845" s="103"/>
      <c r="Y845" s="103"/>
      <c r="Z845" s="103"/>
    </row>
    <row r="846" spans="1:26" ht="12.75" customHeight="1" x14ac:dyDescent="0.25">
      <c r="A846" s="103"/>
      <c r="B846" s="103"/>
      <c r="C846" s="103"/>
      <c r="D846" s="103"/>
      <c r="E846" s="103"/>
      <c r="F846" s="103"/>
      <c r="G846" s="103"/>
      <c r="H846" s="103"/>
      <c r="I846" s="103"/>
      <c r="J846" s="103"/>
      <c r="K846" s="103"/>
      <c r="L846" s="103"/>
      <c r="M846" s="103"/>
      <c r="N846" s="103"/>
      <c r="O846" s="103"/>
      <c r="P846" s="103"/>
      <c r="Q846" s="103"/>
      <c r="R846" s="103"/>
      <c r="S846" s="103"/>
      <c r="T846" s="103"/>
      <c r="U846" s="103"/>
      <c r="V846" s="103"/>
      <c r="W846" s="103"/>
      <c r="X846" s="103"/>
      <c r="Y846" s="103"/>
      <c r="Z846" s="103"/>
    </row>
    <row r="847" spans="1:26" ht="12.75" customHeight="1" x14ac:dyDescent="0.25">
      <c r="A847" s="103"/>
      <c r="B847" s="103"/>
      <c r="C847" s="103"/>
      <c r="D847" s="103"/>
      <c r="E847" s="103"/>
      <c r="F847" s="103"/>
      <c r="G847" s="103"/>
      <c r="H847" s="103"/>
      <c r="I847" s="103"/>
      <c r="J847" s="103"/>
      <c r="K847" s="103"/>
      <c r="L847" s="103"/>
      <c r="M847" s="103"/>
      <c r="N847" s="103"/>
      <c r="O847" s="103"/>
      <c r="P847" s="103"/>
      <c r="Q847" s="103"/>
      <c r="R847" s="103"/>
      <c r="S847" s="103"/>
      <c r="T847" s="103"/>
      <c r="U847" s="103"/>
      <c r="V847" s="103"/>
      <c r="W847" s="103"/>
      <c r="X847" s="103"/>
      <c r="Y847" s="103"/>
      <c r="Z847" s="103"/>
    </row>
    <row r="848" spans="1:26" ht="12.75" customHeight="1" x14ac:dyDescent="0.25">
      <c r="A848" s="103"/>
      <c r="B848" s="103"/>
      <c r="C848" s="103"/>
      <c r="D848" s="103"/>
      <c r="E848" s="103"/>
      <c r="F848" s="103"/>
      <c r="G848" s="103"/>
      <c r="H848" s="103"/>
      <c r="I848" s="103"/>
      <c r="J848" s="103"/>
      <c r="K848" s="103"/>
      <c r="L848" s="103"/>
      <c r="M848" s="103"/>
      <c r="N848" s="103"/>
      <c r="O848" s="103"/>
      <c r="P848" s="103"/>
      <c r="Q848" s="103"/>
      <c r="R848" s="103"/>
      <c r="S848" s="103"/>
      <c r="T848" s="103"/>
      <c r="U848" s="103"/>
      <c r="V848" s="103"/>
      <c r="W848" s="103"/>
      <c r="X848" s="103"/>
      <c r="Y848" s="103"/>
      <c r="Z848" s="103"/>
    </row>
    <row r="849" spans="1:26" ht="12.75" customHeight="1" x14ac:dyDescent="0.25">
      <c r="A849" s="103"/>
      <c r="B849" s="103"/>
      <c r="C849" s="103"/>
      <c r="D849" s="103"/>
      <c r="E849" s="103"/>
      <c r="F849" s="103"/>
      <c r="G849" s="103"/>
      <c r="H849" s="103"/>
      <c r="I849" s="103"/>
      <c r="J849" s="103"/>
      <c r="K849" s="103"/>
      <c r="L849" s="103"/>
      <c r="M849" s="103"/>
      <c r="N849" s="103"/>
      <c r="O849" s="103"/>
      <c r="P849" s="103"/>
      <c r="Q849" s="103"/>
      <c r="R849" s="103"/>
      <c r="S849" s="103"/>
      <c r="T849" s="103"/>
      <c r="U849" s="103"/>
      <c r="V849" s="103"/>
      <c r="W849" s="103"/>
      <c r="X849" s="103"/>
      <c r="Y849" s="103"/>
      <c r="Z849" s="103"/>
    </row>
    <row r="850" spans="1:26" ht="12.75" customHeight="1" x14ac:dyDescent="0.25">
      <c r="A850" s="103"/>
      <c r="B850" s="103"/>
      <c r="C850" s="103"/>
      <c r="D850" s="103"/>
      <c r="E850" s="103"/>
      <c r="F850" s="103"/>
      <c r="G850" s="103"/>
      <c r="H850" s="103"/>
      <c r="I850" s="103"/>
      <c r="J850" s="103"/>
      <c r="K850" s="103"/>
      <c r="L850" s="103"/>
      <c r="M850" s="103"/>
      <c r="N850" s="103"/>
      <c r="O850" s="103"/>
      <c r="P850" s="103"/>
      <c r="Q850" s="103"/>
      <c r="R850" s="103"/>
      <c r="S850" s="103"/>
      <c r="T850" s="103"/>
      <c r="U850" s="103"/>
      <c r="V850" s="103"/>
      <c r="W850" s="103"/>
      <c r="X850" s="103"/>
      <c r="Y850" s="103"/>
      <c r="Z850" s="103"/>
    </row>
    <row r="851" spans="1:26" ht="12.75" customHeight="1" x14ac:dyDescent="0.25">
      <c r="A851" s="103"/>
      <c r="B851" s="103"/>
      <c r="C851" s="103"/>
      <c r="D851" s="103"/>
      <c r="E851" s="103"/>
      <c r="F851" s="103"/>
      <c r="G851" s="103"/>
      <c r="H851" s="103"/>
      <c r="I851" s="103"/>
      <c r="J851" s="103"/>
      <c r="K851" s="103"/>
      <c r="L851" s="103"/>
      <c r="M851" s="103"/>
      <c r="N851" s="103"/>
      <c r="O851" s="103"/>
      <c r="P851" s="103"/>
      <c r="Q851" s="103"/>
      <c r="R851" s="103"/>
      <c r="S851" s="103"/>
      <c r="T851" s="103"/>
      <c r="U851" s="103"/>
      <c r="V851" s="103"/>
      <c r="W851" s="103"/>
      <c r="X851" s="103"/>
      <c r="Y851" s="103"/>
      <c r="Z851" s="103"/>
    </row>
    <row r="852" spans="1:26" ht="12.75" customHeight="1" x14ac:dyDescent="0.25">
      <c r="A852" s="103"/>
      <c r="B852" s="103"/>
      <c r="C852" s="103"/>
      <c r="D852" s="103"/>
      <c r="E852" s="103"/>
      <c r="F852" s="103"/>
      <c r="G852" s="103"/>
      <c r="H852" s="103"/>
      <c r="I852" s="103"/>
      <c r="J852" s="103"/>
      <c r="K852" s="103"/>
      <c r="L852" s="103"/>
      <c r="M852" s="103"/>
      <c r="N852" s="103"/>
      <c r="O852" s="103"/>
      <c r="P852" s="103"/>
      <c r="Q852" s="103"/>
      <c r="R852" s="103"/>
      <c r="S852" s="103"/>
      <c r="T852" s="103"/>
      <c r="U852" s="103"/>
      <c r="V852" s="103"/>
      <c r="W852" s="103"/>
      <c r="X852" s="103"/>
      <c r="Y852" s="103"/>
      <c r="Z852" s="103"/>
    </row>
    <row r="853" spans="1:26" ht="12.75" customHeight="1" x14ac:dyDescent="0.25">
      <c r="A853" s="103"/>
      <c r="B853" s="103"/>
      <c r="C853" s="103"/>
      <c r="D853" s="103"/>
      <c r="E853" s="103"/>
      <c r="F853" s="103"/>
      <c r="G853" s="103"/>
      <c r="H853" s="103"/>
      <c r="I853" s="103"/>
      <c r="J853" s="103"/>
      <c r="K853" s="103"/>
      <c r="L853" s="103"/>
      <c r="M853" s="103"/>
      <c r="N853" s="103"/>
      <c r="O853" s="103"/>
      <c r="P853" s="103"/>
      <c r="Q853" s="103"/>
      <c r="R853" s="103"/>
      <c r="S853" s="103"/>
      <c r="T853" s="103"/>
      <c r="U853" s="103"/>
      <c r="V853" s="103"/>
      <c r="W853" s="103"/>
      <c r="X853" s="103"/>
      <c r="Y853" s="103"/>
      <c r="Z853" s="103"/>
    </row>
    <row r="854" spans="1:26" ht="12.75" customHeight="1" x14ac:dyDescent="0.25">
      <c r="A854" s="103"/>
      <c r="B854" s="103"/>
      <c r="C854" s="103"/>
      <c r="D854" s="103"/>
      <c r="E854" s="103"/>
      <c r="F854" s="103"/>
      <c r="G854" s="103"/>
      <c r="H854" s="103"/>
      <c r="I854" s="103"/>
      <c r="J854" s="103"/>
      <c r="K854" s="103"/>
      <c r="L854" s="103"/>
      <c r="M854" s="103"/>
      <c r="N854" s="103"/>
      <c r="O854" s="103"/>
      <c r="P854" s="103"/>
      <c r="Q854" s="103"/>
      <c r="R854" s="103"/>
      <c r="S854" s="103"/>
      <c r="T854" s="103"/>
      <c r="U854" s="103"/>
      <c r="V854" s="103"/>
      <c r="W854" s="103"/>
      <c r="X854" s="103"/>
      <c r="Y854" s="103"/>
      <c r="Z854" s="103"/>
    </row>
    <row r="855" spans="1:26" ht="12.75" customHeight="1" x14ac:dyDescent="0.25">
      <c r="A855" s="103"/>
      <c r="B855" s="103"/>
      <c r="C855" s="103"/>
      <c r="D855" s="103"/>
      <c r="E855" s="103"/>
      <c r="F855" s="103"/>
      <c r="G855" s="103"/>
      <c r="H855" s="103"/>
      <c r="I855" s="103"/>
      <c r="J855" s="103"/>
      <c r="K855" s="103"/>
      <c r="L855" s="103"/>
      <c r="M855" s="103"/>
      <c r="N855" s="103"/>
      <c r="O855" s="103"/>
      <c r="P855" s="103"/>
      <c r="Q855" s="103"/>
      <c r="R855" s="103"/>
      <c r="S855" s="103"/>
      <c r="T855" s="103"/>
      <c r="U855" s="103"/>
      <c r="V855" s="103"/>
      <c r="W855" s="103"/>
      <c r="X855" s="103"/>
      <c r="Y855" s="103"/>
      <c r="Z855" s="103"/>
    </row>
    <row r="856" spans="1:26" ht="12.75" customHeight="1" x14ac:dyDescent="0.25">
      <c r="A856" s="103"/>
      <c r="B856" s="103"/>
      <c r="C856" s="103"/>
      <c r="D856" s="103"/>
      <c r="E856" s="103"/>
      <c r="F856" s="103"/>
      <c r="G856" s="103"/>
      <c r="H856" s="103"/>
      <c r="I856" s="103"/>
      <c r="J856" s="103"/>
      <c r="K856" s="103"/>
      <c r="L856" s="103"/>
      <c r="M856" s="103"/>
      <c r="N856" s="103"/>
      <c r="O856" s="103"/>
      <c r="P856" s="103"/>
      <c r="Q856" s="103"/>
      <c r="R856" s="103"/>
      <c r="S856" s="103"/>
      <c r="T856" s="103"/>
      <c r="U856" s="103"/>
      <c r="V856" s="103"/>
      <c r="W856" s="103"/>
      <c r="X856" s="103"/>
      <c r="Y856" s="103"/>
      <c r="Z856" s="103"/>
    </row>
    <row r="857" spans="1:26" ht="12.75" customHeight="1" x14ac:dyDescent="0.25">
      <c r="A857" s="103"/>
      <c r="B857" s="103"/>
      <c r="C857" s="103"/>
      <c r="D857" s="103"/>
      <c r="E857" s="103"/>
      <c r="F857" s="103"/>
      <c r="G857" s="103"/>
      <c r="H857" s="103"/>
      <c r="I857" s="103"/>
      <c r="J857" s="103"/>
      <c r="K857" s="103"/>
      <c r="L857" s="103"/>
      <c r="M857" s="103"/>
      <c r="N857" s="103"/>
      <c r="O857" s="103"/>
      <c r="P857" s="103"/>
      <c r="Q857" s="103"/>
      <c r="R857" s="103"/>
      <c r="S857" s="103"/>
      <c r="T857" s="103"/>
      <c r="U857" s="103"/>
      <c r="V857" s="103"/>
      <c r="W857" s="103"/>
      <c r="X857" s="103"/>
      <c r="Y857" s="103"/>
      <c r="Z857" s="103"/>
    </row>
    <row r="858" spans="1:26" ht="12.75" customHeight="1" x14ac:dyDescent="0.25">
      <c r="A858" s="103"/>
      <c r="B858" s="103"/>
      <c r="C858" s="103"/>
      <c r="D858" s="103"/>
      <c r="E858" s="103"/>
      <c r="F858" s="103"/>
      <c r="G858" s="103"/>
      <c r="H858" s="103"/>
      <c r="I858" s="103"/>
      <c r="J858" s="103"/>
      <c r="K858" s="103"/>
      <c r="L858" s="103"/>
      <c r="M858" s="103"/>
      <c r="N858" s="103"/>
      <c r="O858" s="103"/>
      <c r="P858" s="103"/>
      <c r="Q858" s="103"/>
      <c r="R858" s="103"/>
      <c r="S858" s="103"/>
      <c r="T858" s="103"/>
      <c r="U858" s="103"/>
      <c r="V858" s="103"/>
      <c r="W858" s="103"/>
      <c r="X858" s="103"/>
      <c r="Y858" s="103"/>
      <c r="Z858" s="103"/>
    </row>
    <row r="859" spans="1:26" ht="12.75" customHeight="1" x14ac:dyDescent="0.25">
      <c r="A859" s="103"/>
      <c r="B859" s="103"/>
      <c r="C859" s="103"/>
      <c r="D859" s="103"/>
      <c r="E859" s="103"/>
      <c r="F859" s="103"/>
      <c r="G859" s="103"/>
      <c r="H859" s="103"/>
      <c r="I859" s="103"/>
      <c r="J859" s="103"/>
      <c r="K859" s="103"/>
      <c r="L859" s="103"/>
      <c r="M859" s="103"/>
      <c r="N859" s="103"/>
      <c r="O859" s="103"/>
      <c r="P859" s="103"/>
      <c r="Q859" s="103"/>
      <c r="R859" s="103"/>
      <c r="S859" s="103"/>
      <c r="T859" s="103"/>
      <c r="U859" s="103"/>
      <c r="V859" s="103"/>
      <c r="W859" s="103"/>
      <c r="X859" s="103"/>
      <c r="Y859" s="103"/>
      <c r="Z859" s="103"/>
    </row>
    <row r="860" spans="1:26" ht="12.75" customHeight="1" x14ac:dyDescent="0.25">
      <c r="A860" s="103"/>
      <c r="B860" s="103"/>
      <c r="C860" s="103"/>
      <c r="D860" s="103"/>
      <c r="E860" s="103"/>
      <c r="F860" s="103"/>
      <c r="G860" s="103"/>
      <c r="H860" s="103"/>
      <c r="I860" s="103"/>
      <c r="J860" s="103"/>
      <c r="K860" s="103"/>
      <c r="L860" s="103"/>
      <c r="M860" s="103"/>
      <c r="N860" s="103"/>
      <c r="O860" s="103"/>
      <c r="P860" s="103"/>
      <c r="Q860" s="103"/>
      <c r="R860" s="103"/>
      <c r="S860" s="103"/>
      <c r="T860" s="103"/>
      <c r="U860" s="103"/>
      <c r="V860" s="103"/>
      <c r="W860" s="103"/>
      <c r="X860" s="103"/>
      <c r="Y860" s="103"/>
      <c r="Z860" s="103"/>
    </row>
    <row r="861" spans="1:26" ht="12.75" customHeight="1" x14ac:dyDescent="0.25">
      <c r="A861" s="103"/>
      <c r="B861" s="103"/>
      <c r="C861" s="103"/>
      <c r="D861" s="103"/>
      <c r="E861" s="103"/>
      <c r="F861" s="103"/>
      <c r="G861" s="103"/>
      <c r="H861" s="103"/>
      <c r="I861" s="103"/>
      <c r="J861" s="103"/>
      <c r="K861" s="103"/>
      <c r="L861" s="103"/>
      <c r="M861" s="103"/>
      <c r="N861" s="103"/>
      <c r="O861" s="103"/>
      <c r="P861" s="103"/>
      <c r="Q861" s="103"/>
      <c r="R861" s="103"/>
      <c r="S861" s="103"/>
      <c r="T861" s="103"/>
      <c r="U861" s="103"/>
      <c r="V861" s="103"/>
      <c r="W861" s="103"/>
      <c r="X861" s="103"/>
      <c r="Y861" s="103"/>
      <c r="Z861" s="103"/>
    </row>
    <row r="862" spans="1:26" ht="12.75" customHeight="1" x14ac:dyDescent="0.25">
      <c r="A862" s="103"/>
      <c r="B862" s="103"/>
      <c r="C862" s="103"/>
      <c r="D862" s="103"/>
      <c r="E862" s="103"/>
      <c r="F862" s="103"/>
      <c r="G862" s="103"/>
      <c r="H862" s="103"/>
      <c r="I862" s="103"/>
      <c r="J862" s="103"/>
      <c r="K862" s="103"/>
      <c r="L862" s="103"/>
      <c r="M862" s="103"/>
      <c r="N862" s="103"/>
      <c r="O862" s="103"/>
      <c r="P862" s="103"/>
      <c r="Q862" s="103"/>
      <c r="R862" s="103"/>
      <c r="S862" s="103"/>
      <c r="T862" s="103"/>
      <c r="U862" s="103"/>
      <c r="V862" s="103"/>
      <c r="W862" s="103"/>
      <c r="X862" s="103"/>
      <c r="Y862" s="103"/>
      <c r="Z862" s="103"/>
    </row>
    <row r="863" spans="1:26" ht="12.75" customHeight="1" x14ac:dyDescent="0.25">
      <c r="A863" s="103"/>
      <c r="B863" s="103"/>
      <c r="C863" s="103"/>
      <c r="D863" s="103"/>
      <c r="E863" s="103"/>
      <c r="F863" s="103"/>
      <c r="G863" s="103"/>
      <c r="H863" s="103"/>
      <c r="I863" s="103"/>
      <c r="J863" s="103"/>
      <c r="K863" s="103"/>
      <c r="L863" s="103"/>
      <c r="M863" s="103"/>
      <c r="N863" s="103"/>
      <c r="O863" s="103"/>
      <c r="P863" s="103"/>
      <c r="Q863" s="103"/>
      <c r="R863" s="103"/>
      <c r="S863" s="103"/>
      <c r="T863" s="103"/>
      <c r="U863" s="103"/>
      <c r="V863" s="103"/>
      <c r="W863" s="103"/>
      <c r="X863" s="103"/>
      <c r="Y863" s="103"/>
      <c r="Z863" s="103"/>
    </row>
    <row r="864" spans="1:26" ht="12.75" customHeight="1" x14ac:dyDescent="0.25">
      <c r="A864" s="103"/>
      <c r="B864" s="103"/>
      <c r="C864" s="103"/>
      <c r="D864" s="103"/>
      <c r="E864" s="103"/>
      <c r="F864" s="103"/>
      <c r="G864" s="103"/>
      <c r="H864" s="103"/>
      <c r="I864" s="103"/>
      <c r="J864" s="103"/>
      <c r="K864" s="103"/>
      <c r="L864" s="103"/>
      <c r="M864" s="103"/>
      <c r="N864" s="103"/>
      <c r="O864" s="103"/>
      <c r="P864" s="103"/>
      <c r="Q864" s="103"/>
      <c r="R864" s="103"/>
      <c r="S864" s="103"/>
      <c r="T864" s="103"/>
      <c r="U864" s="103"/>
      <c r="V864" s="103"/>
      <c r="W864" s="103"/>
      <c r="X864" s="103"/>
      <c r="Y864" s="103"/>
      <c r="Z864" s="103"/>
    </row>
    <row r="865" spans="1:26" ht="12.75" customHeight="1" x14ac:dyDescent="0.25">
      <c r="A865" s="103"/>
      <c r="B865" s="103"/>
      <c r="C865" s="103"/>
      <c r="D865" s="103"/>
      <c r="E865" s="103"/>
      <c r="F865" s="103"/>
      <c r="G865" s="103"/>
      <c r="H865" s="103"/>
      <c r="I865" s="103"/>
      <c r="J865" s="103"/>
      <c r="K865" s="103"/>
      <c r="L865" s="103"/>
      <c r="M865" s="103"/>
      <c r="N865" s="103"/>
      <c r="O865" s="103"/>
      <c r="P865" s="103"/>
      <c r="Q865" s="103"/>
      <c r="R865" s="103"/>
      <c r="S865" s="103"/>
      <c r="T865" s="103"/>
      <c r="U865" s="103"/>
      <c r="V865" s="103"/>
      <c r="W865" s="103"/>
      <c r="X865" s="103"/>
      <c r="Y865" s="103"/>
      <c r="Z865" s="103"/>
    </row>
    <row r="866" spans="1:26" ht="12.75" customHeight="1" x14ac:dyDescent="0.25">
      <c r="A866" s="103"/>
      <c r="B866" s="103"/>
      <c r="C866" s="103"/>
      <c r="D866" s="103"/>
      <c r="E866" s="103"/>
      <c r="F866" s="103"/>
      <c r="G866" s="103"/>
      <c r="H866" s="103"/>
      <c r="I866" s="103"/>
      <c r="J866" s="103"/>
      <c r="K866" s="103"/>
      <c r="L866" s="103"/>
      <c r="M866" s="103"/>
      <c r="N866" s="103"/>
      <c r="O866" s="103"/>
      <c r="P866" s="103"/>
      <c r="Q866" s="103"/>
      <c r="R866" s="103"/>
      <c r="S866" s="103"/>
      <c r="T866" s="103"/>
      <c r="U866" s="103"/>
      <c r="V866" s="103"/>
      <c r="W866" s="103"/>
      <c r="X866" s="103"/>
      <c r="Y866" s="103"/>
      <c r="Z866" s="103"/>
    </row>
    <row r="867" spans="1:26" ht="12.75" customHeight="1" x14ac:dyDescent="0.25">
      <c r="A867" s="103"/>
      <c r="B867" s="103"/>
      <c r="C867" s="103"/>
      <c r="D867" s="103"/>
      <c r="E867" s="103"/>
      <c r="F867" s="103"/>
      <c r="G867" s="103"/>
      <c r="H867" s="103"/>
      <c r="I867" s="103"/>
      <c r="J867" s="103"/>
      <c r="K867" s="103"/>
      <c r="L867" s="103"/>
      <c r="M867" s="103"/>
      <c r="N867" s="103"/>
      <c r="O867" s="103"/>
      <c r="P867" s="103"/>
      <c r="Q867" s="103"/>
      <c r="R867" s="103"/>
      <c r="S867" s="103"/>
      <c r="T867" s="103"/>
      <c r="U867" s="103"/>
      <c r="V867" s="103"/>
      <c r="W867" s="103"/>
      <c r="X867" s="103"/>
      <c r="Y867" s="103"/>
      <c r="Z867" s="103"/>
    </row>
    <row r="868" spans="1:26" ht="12.75" customHeight="1" x14ac:dyDescent="0.25">
      <c r="A868" s="103"/>
      <c r="B868" s="103"/>
      <c r="C868" s="103"/>
      <c r="D868" s="103"/>
      <c r="E868" s="103"/>
      <c r="F868" s="103"/>
      <c r="G868" s="103"/>
      <c r="H868" s="103"/>
      <c r="I868" s="103"/>
      <c r="J868" s="103"/>
      <c r="K868" s="103"/>
      <c r="L868" s="103"/>
      <c r="M868" s="103"/>
      <c r="N868" s="103"/>
      <c r="O868" s="103"/>
      <c r="P868" s="103"/>
      <c r="Q868" s="103"/>
      <c r="R868" s="103"/>
      <c r="S868" s="103"/>
      <c r="T868" s="103"/>
      <c r="U868" s="103"/>
      <c r="V868" s="103"/>
      <c r="W868" s="103"/>
      <c r="X868" s="103"/>
      <c r="Y868" s="103"/>
      <c r="Z868" s="103"/>
    </row>
    <row r="869" spans="1:26" ht="12.75" customHeight="1" x14ac:dyDescent="0.25">
      <c r="A869" s="103"/>
      <c r="B869" s="103"/>
      <c r="C869" s="103"/>
      <c r="D869" s="103"/>
      <c r="E869" s="103"/>
      <c r="F869" s="103"/>
      <c r="G869" s="103"/>
      <c r="H869" s="103"/>
      <c r="I869" s="103"/>
      <c r="J869" s="103"/>
      <c r="K869" s="103"/>
      <c r="L869" s="103"/>
      <c r="M869" s="103"/>
      <c r="N869" s="103"/>
      <c r="O869" s="103"/>
      <c r="P869" s="103"/>
      <c r="Q869" s="103"/>
      <c r="R869" s="103"/>
      <c r="S869" s="103"/>
      <c r="T869" s="103"/>
      <c r="U869" s="103"/>
      <c r="V869" s="103"/>
      <c r="W869" s="103"/>
      <c r="X869" s="103"/>
      <c r="Y869" s="103"/>
      <c r="Z869" s="103"/>
    </row>
    <row r="870" spans="1:26" ht="12.75" customHeight="1" x14ac:dyDescent="0.25">
      <c r="A870" s="103"/>
      <c r="B870" s="103"/>
      <c r="C870" s="103"/>
      <c r="D870" s="103"/>
      <c r="E870" s="103"/>
      <c r="F870" s="103"/>
      <c r="G870" s="103"/>
      <c r="H870" s="103"/>
      <c r="I870" s="103"/>
      <c r="J870" s="103"/>
      <c r="K870" s="103"/>
      <c r="L870" s="103"/>
      <c r="M870" s="103"/>
      <c r="N870" s="103"/>
      <c r="O870" s="103"/>
      <c r="P870" s="103"/>
      <c r="Q870" s="103"/>
      <c r="R870" s="103"/>
      <c r="S870" s="103"/>
      <c r="T870" s="103"/>
      <c r="U870" s="103"/>
      <c r="V870" s="103"/>
      <c r="W870" s="103"/>
      <c r="X870" s="103"/>
      <c r="Y870" s="103"/>
      <c r="Z870" s="103"/>
    </row>
    <row r="871" spans="1:26" ht="12.75" customHeight="1" x14ac:dyDescent="0.25">
      <c r="A871" s="103"/>
      <c r="B871" s="103"/>
      <c r="C871" s="103"/>
      <c r="D871" s="103"/>
      <c r="E871" s="103"/>
      <c r="F871" s="103"/>
      <c r="G871" s="103"/>
      <c r="H871" s="103"/>
      <c r="I871" s="103"/>
      <c r="J871" s="103"/>
      <c r="K871" s="103"/>
      <c r="L871" s="103"/>
      <c r="M871" s="103"/>
      <c r="N871" s="103"/>
      <c r="O871" s="103"/>
      <c r="P871" s="103"/>
      <c r="Q871" s="103"/>
      <c r="R871" s="103"/>
      <c r="S871" s="103"/>
      <c r="T871" s="103"/>
      <c r="U871" s="103"/>
      <c r="V871" s="103"/>
      <c r="W871" s="103"/>
      <c r="X871" s="103"/>
      <c r="Y871" s="103"/>
      <c r="Z871" s="103"/>
    </row>
    <row r="872" spans="1:26" ht="12.75" customHeight="1" x14ac:dyDescent="0.25">
      <c r="A872" s="103"/>
      <c r="B872" s="103"/>
      <c r="C872" s="103"/>
      <c r="D872" s="103"/>
      <c r="E872" s="103"/>
      <c r="F872" s="103"/>
      <c r="G872" s="103"/>
      <c r="H872" s="103"/>
      <c r="I872" s="103"/>
      <c r="J872" s="103"/>
      <c r="K872" s="103"/>
      <c r="L872" s="103"/>
      <c r="M872" s="103"/>
      <c r="N872" s="103"/>
      <c r="O872" s="103"/>
      <c r="P872" s="103"/>
      <c r="Q872" s="103"/>
      <c r="R872" s="103"/>
      <c r="S872" s="103"/>
      <c r="T872" s="103"/>
      <c r="U872" s="103"/>
      <c r="V872" s="103"/>
      <c r="W872" s="103"/>
      <c r="X872" s="103"/>
      <c r="Y872" s="103"/>
      <c r="Z872" s="103"/>
    </row>
    <row r="873" spans="1:26" ht="12.75" customHeight="1" x14ac:dyDescent="0.25">
      <c r="A873" s="103"/>
      <c r="B873" s="103"/>
      <c r="C873" s="103"/>
      <c r="D873" s="103"/>
      <c r="E873" s="103"/>
      <c r="F873" s="103"/>
      <c r="G873" s="103"/>
      <c r="H873" s="103"/>
      <c r="I873" s="103"/>
      <c r="J873" s="103"/>
      <c r="K873" s="103"/>
      <c r="L873" s="103"/>
      <c r="M873" s="103"/>
      <c r="N873" s="103"/>
      <c r="O873" s="103"/>
      <c r="P873" s="103"/>
      <c r="Q873" s="103"/>
      <c r="R873" s="103"/>
      <c r="S873" s="103"/>
      <c r="T873" s="103"/>
      <c r="U873" s="103"/>
      <c r="V873" s="103"/>
      <c r="W873" s="103"/>
      <c r="X873" s="103"/>
      <c r="Y873" s="103"/>
      <c r="Z873" s="103"/>
    </row>
    <row r="874" spans="1:26" ht="12.75" customHeight="1" x14ac:dyDescent="0.25">
      <c r="A874" s="103"/>
      <c r="B874" s="103"/>
      <c r="C874" s="103"/>
      <c r="D874" s="103"/>
      <c r="E874" s="103"/>
      <c r="F874" s="103"/>
      <c r="G874" s="103"/>
      <c r="H874" s="103"/>
      <c r="I874" s="103"/>
      <c r="J874" s="103"/>
      <c r="K874" s="103"/>
      <c r="L874" s="103"/>
      <c r="M874" s="103"/>
      <c r="N874" s="103"/>
      <c r="O874" s="103"/>
      <c r="P874" s="103"/>
      <c r="Q874" s="103"/>
      <c r="R874" s="103"/>
      <c r="S874" s="103"/>
      <c r="T874" s="103"/>
      <c r="U874" s="103"/>
      <c r="V874" s="103"/>
      <c r="W874" s="103"/>
      <c r="X874" s="103"/>
      <c r="Y874" s="103"/>
      <c r="Z874" s="103"/>
    </row>
    <row r="875" spans="1:26" ht="12.75" customHeight="1" x14ac:dyDescent="0.25">
      <c r="A875" s="103"/>
      <c r="B875" s="103"/>
      <c r="C875" s="103"/>
      <c r="D875" s="103"/>
      <c r="E875" s="103"/>
      <c r="F875" s="103"/>
      <c r="G875" s="103"/>
      <c r="H875" s="103"/>
      <c r="I875" s="103"/>
      <c r="J875" s="103"/>
      <c r="K875" s="103"/>
      <c r="L875" s="103"/>
      <c r="M875" s="103"/>
      <c r="N875" s="103"/>
      <c r="O875" s="103"/>
      <c r="P875" s="103"/>
      <c r="Q875" s="103"/>
      <c r="R875" s="103"/>
      <c r="S875" s="103"/>
      <c r="T875" s="103"/>
      <c r="U875" s="103"/>
      <c r="V875" s="103"/>
      <c r="W875" s="103"/>
      <c r="X875" s="103"/>
      <c r="Y875" s="103"/>
      <c r="Z875" s="103"/>
    </row>
    <row r="876" spans="1:26" ht="12.75" customHeight="1" x14ac:dyDescent="0.25">
      <c r="A876" s="103"/>
      <c r="B876" s="103"/>
      <c r="C876" s="103"/>
      <c r="D876" s="103"/>
      <c r="E876" s="103"/>
      <c r="F876" s="103"/>
      <c r="G876" s="103"/>
      <c r="H876" s="103"/>
      <c r="I876" s="103"/>
      <c r="J876" s="103"/>
      <c r="K876" s="103"/>
      <c r="L876" s="103"/>
      <c r="M876" s="103"/>
      <c r="N876" s="103"/>
      <c r="O876" s="103"/>
      <c r="P876" s="103"/>
      <c r="Q876" s="103"/>
      <c r="R876" s="103"/>
      <c r="S876" s="103"/>
      <c r="T876" s="103"/>
      <c r="U876" s="103"/>
      <c r="V876" s="103"/>
      <c r="W876" s="103"/>
      <c r="X876" s="103"/>
      <c r="Y876" s="103"/>
      <c r="Z876" s="103"/>
    </row>
    <row r="877" spans="1:26" ht="12.75" customHeight="1" x14ac:dyDescent="0.25">
      <c r="A877" s="103"/>
      <c r="B877" s="103"/>
      <c r="C877" s="103"/>
      <c r="D877" s="103"/>
      <c r="E877" s="103"/>
      <c r="F877" s="103"/>
      <c r="G877" s="103"/>
      <c r="H877" s="103"/>
      <c r="I877" s="103"/>
      <c r="J877" s="103"/>
      <c r="K877" s="103"/>
      <c r="L877" s="103"/>
      <c r="M877" s="103"/>
      <c r="N877" s="103"/>
      <c r="O877" s="103"/>
      <c r="P877" s="103"/>
      <c r="Q877" s="103"/>
      <c r="R877" s="103"/>
      <c r="S877" s="103"/>
      <c r="T877" s="103"/>
      <c r="U877" s="103"/>
      <c r="V877" s="103"/>
      <c r="W877" s="103"/>
      <c r="X877" s="103"/>
      <c r="Y877" s="103"/>
      <c r="Z877" s="103"/>
    </row>
    <row r="878" spans="1:26" ht="12.75" customHeight="1" x14ac:dyDescent="0.25">
      <c r="A878" s="103"/>
      <c r="B878" s="103"/>
      <c r="C878" s="103"/>
      <c r="D878" s="103"/>
      <c r="E878" s="103"/>
      <c r="F878" s="103"/>
      <c r="G878" s="103"/>
      <c r="H878" s="103"/>
      <c r="I878" s="103"/>
      <c r="J878" s="103"/>
      <c r="K878" s="103"/>
      <c r="L878" s="103"/>
      <c r="M878" s="103"/>
      <c r="N878" s="103"/>
      <c r="O878" s="103"/>
      <c r="P878" s="103"/>
      <c r="Q878" s="103"/>
      <c r="R878" s="103"/>
      <c r="S878" s="103"/>
      <c r="T878" s="103"/>
      <c r="U878" s="103"/>
      <c r="V878" s="103"/>
      <c r="W878" s="103"/>
      <c r="X878" s="103"/>
      <c r="Y878" s="103"/>
      <c r="Z878" s="103"/>
    </row>
    <row r="879" spans="1:26" ht="12.75" customHeight="1" x14ac:dyDescent="0.25">
      <c r="A879" s="103"/>
      <c r="B879" s="103"/>
      <c r="C879" s="103"/>
      <c r="D879" s="103"/>
      <c r="E879" s="103"/>
      <c r="F879" s="103"/>
      <c r="G879" s="103"/>
      <c r="H879" s="103"/>
      <c r="I879" s="103"/>
      <c r="J879" s="103"/>
      <c r="K879" s="103"/>
      <c r="L879" s="103"/>
      <c r="M879" s="103"/>
      <c r="N879" s="103"/>
      <c r="O879" s="103"/>
      <c r="P879" s="103"/>
      <c r="Q879" s="103"/>
      <c r="R879" s="103"/>
      <c r="S879" s="103"/>
      <c r="T879" s="103"/>
      <c r="U879" s="103"/>
      <c r="V879" s="103"/>
      <c r="W879" s="103"/>
      <c r="X879" s="103"/>
      <c r="Y879" s="103"/>
      <c r="Z879" s="103"/>
    </row>
    <row r="880" spans="1:26" ht="12.75" customHeight="1" x14ac:dyDescent="0.25">
      <c r="A880" s="103"/>
      <c r="B880" s="103"/>
      <c r="C880" s="103"/>
      <c r="D880" s="103"/>
      <c r="E880" s="103"/>
      <c r="F880" s="103"/>
      <c r="G880" s="103"/>
      <c r="H880" s="103"/>
      <c r="I880" s="103"/>
      <c r="J880" s="103"/>
      <c r="K880" s="103"/>
      <c r="L880" s="103"/>
      <c r="M880" s="103"/>
      <c r="N880" s="103"/>
      <c r="O880" s="103"/>
      <c r="P880" s="103"/>
      <c r="Q880" s="103"/>
      <c r="R880" s="103"/>
      <c r="S880" s="103"/>
      <c r="T880" s="103"/>
      <c r="U880" s="103"/>
      <c r="V880" s="103"/>
      <c r="W880" s="103"/>
      <c r="X880" s="103"/>
      <c r="Y880" s="103"/>
      <c r="Z880" s="103"/>
    </row>
    <row r="881" spans="1:26" ht="12.75" customHeight="1" x14ac:dyDescent="0.25">
      <c r="A881" s="103"/>
      <c r="B881" s="103"/>
      <c r="C881" s="103"/>
      <c r="D881" s="103"/>
      <c r="E881" s="103"/>
      <c r="F881" s="103"/>
      <c r="G881" s="103"/>
      <c r="H881" s="103"/>
      <c r="I881" s="103"/>
      <c r="J881" s="103"/>
      <c r="K881" s="103"/>
      <c r="L881" s="103"/>
      <c r="M881" s="103"/>
      <c r="N881" s="103"/>
      <c r="O881" s="103"/>
      <c r="P881" s="103"/>
      <c r="Q881" s="103"/>
      <c r="R881" s="103"/>
      <c r="S881" s="103"/>
      <c r="T881" s="103"/>
      <c r="U881" s="103"/>
      <c r="V881" s="103"/>
      <c r="W881" s="103"/>
      <c r="X881" s="103"/>
      <c r="Y881" s="103"/>
      <c r="Z881" s="103"/>
    </row>
    <row r="882" spans="1:26" ht="12.75" customHeight="1" x14ac:dyDescent="0.25">
      <c r="A882" s="103"/>
      <c r="B882" s="103"/>
      <c r="C882" s="103"/>
      <c r="D882" s="103"/>
      <c r="E882" s="103"/>
      <c r="F882" s="103"/>
      <c r="G882" s="103"/>
      <c r="H882" s="103"/>
      <c r="I882" s="103"/>
      <c r="J882" s="103"/>
      <c r="K882" s="103"/>
      <c r="L882" s="103"/>
      <c r="M882" s="103"/>
      <c r="N882" s="103"/>
      <c r="O882" s="103"/>
      <c r="P882" s="103"/>
      <c r="Q882" s="103"/>
      <c r="R882" s="103"/>
      <c r="S882" s="103"/>
      <c r="T882" s="103"/>
      <c r="U882" s="103"/>
      <c r="V882" s="103"/>
      <c r="W882" s="103"/>
      <c r="X882" s="103"/>
      <c r="Y882" s="103"/>
      <c r="Z882" s="103"/>
    </row>
    <row r="883" spans="1:26" ht="12.75" customHeight="1" x14ac:dyDescent="0.25">
      <c r="A883" s="103"/>
      <c r="B883" s="103"/>
      <c r="C883" s="103"/>
      <c r="D883" s="103"/>
      <c r="E883" s="103"/>
      <c r="F883" s="103"/>
      <c r="G883" s="103"/>
      <c r="H883" s="103"/>
      <c r="I883" s="103"/>
      <c r="J883" s="103"/>
      <c r="K883" s="103"/>
      <c r="L883" s="103"/>
      <c r="M883" s="103"/>
      <c r="N883" s="103"/>
      <c r="O883" s="103"/>
      <c r="P883" s="103"/>
      <c r="Q883" s="103"/>
      <c r="R883" s="103"/>
      <c r="S883" s="103"/>
      <c r="T883" s="103"/>
      <c r="U883" s="103"/>
      <c r="V883" s="103"/>
      <c r="W883" s="103"/>
      <c r="X883" s="103"/>
      <c r="Y883" s="103"/>
      <c r="Z883" s="103"/>
    </row>
    <row r="884" spans="1:26" ht="12.75" customHeight="1" x14ac:dyDescent="0.25">
      <c r="A884" s="103"/>
      <c r="B884" s="103"/>
      <c r="C884" s="103"/>
      <c r="D884" s="103"/>
      <c r="E884" s="103"/>
      <c r="F884" s="103"/>
      <c r="G884" s="103"/>
      <c r="H884" s="103"/>
      <c r="I884" s="103"/>
      <c r="J884" s="103"/>
      <c r="K884" s="103"/>
      <c r="L884" s="103"/>
      <c r="M884" s="103"/>
      <c r="N884" s="103"/>
      <c r="O884" s="103"/>
      <c r="P884" s="103"/>
      <c r="Q884" s="103"/>
      <c r="R884" s="103"/>
      <c r="S884" s="103"/>
      <c r="T884" s="103"/>
      <c r="U884" s="103"/>
      <c r="V884" s="103"/>
      <c r="W884" s="103"/>
      <c r="X884" s="103"/>
      <c r="Y884" s="103"/>
      <c r="Z884" s="103"/>
    </row>
    <row r="885" spans="1:26" ht="12.75" customHeight="1" x14ac:dyDescent="0.25">
      <c r="A885" s="103"/>
      <c r="B885" s="103"/>
      <c r="C885" s="103"/>
      <c r="D885" s="103"/>
      <c r="E885" s="103"/>
      <c r="F885" s="103"/>
      <c r="G885" s="103"/>
      <c r="H885" s="103"/>
      <c r="I885" s="103"/>
      <c r="J885" s="103"/>
      <c r="K885" s="103"/>
      <c r="L885" s="103"/>
      <c r="M885" s="103"/>
      <c r="N885" s="103"/>
      <c r="O885" s="103"/>
      <c r="P885" s="103"/>
      <c r="Q885" s="103"/>
      <c r="R885" s="103"/>
      <c r="S885" s="103"/>
      <c r="T885" s="103"/>
      <c r="U885" s="103"/>
      <c r="V885" s="103"/>
      <c r="W885" s="103"/>
      <c r="X885" s="103"/>
      <c r="Y885" s="103"/>
      <c r="Z885" s="103"/>
    </row>
    <row r="886" spans="1:26" ht="12.75" customHeight="1" x14ac:dyDescent="0.25">
      <c r="A886" s="103"/>
      <c r="B886" s="103"/>
      <c r="C886" s="103"/>
      <c r="D886" s="103"/>
      <c r="E886" s="103"/>
      <c r="F886" s="103"/>
      <c r="G886" s="103"/>
      <c r="H886" s="103"/>
      <c r="I886" s="103"/>
      <c r="J886" s="103"/>
      <c r="K886" s="103"/>
      <c r="L886" s="103"/>
      <c r="M886" s="103"/>
      <c r="N886" s="103"/>
      <c r="O886" s="103"/>
      <c r="P886" s="103"/>
      <c r="Q886" s="103"/>
      <c r="R886" s="103"/>
      <c r="S886" s="103"/>
      <c r="T886" s="103"/>
      <c r="U886" s="103"/>
      <c r="V886" s="103"/>
      <c r="W886" s="103"/>
      <c r="X886" s="103"/>
      <c r="Y886" s="103"/>
      <c r="Z886" s="103"/>
    </row>
    <row r="887" spans="1:26" ht="12.75" customHeight="1" x14ac:dyDescent="0.25">
      <c r="A887" s="103"/>
      <c r="B887" s="103"/>
      <c r="C887" s="103"/>
      <c r="D887" s="103"/>
      <c r="E887" s="103"/>
      <c r="F887" s="103"/>
      <c r="G887" s="103"/>
      <c r="H887" s="103"/>
      <c r="I887" s="103"/>
      <c r="J887" s="103"/>
      <c r="K887" s="103"/>
      <c r="L887" s="103"/>
      <c r="M887" s="103"/>
      <c r="N887" s="103"/>
      <c r="O887" s="103"/>
      <c r="P887" s="103"/>
      <c r="Q887" s="103"/>
      <c r="R887" s="103"/>
      <c r="S887" s="103"/>
      <c r="T887" s="103"/>
      <c r="U887" s="103"/>
      <c r="V887" s="103"/>
      <c r="W887" s="103"/>
      <c r="X887" s="103"/>
      <c r="Y887" s="103"/>
      <c r="Z887" s="103"/>
    </row>
    <row r="888" spans="1:26" ht="12.75" customHeight="1" x14ac:dyDescent="0.25">
      <c r="A888" s="103"/>
      <c r="B888" s="103"/>
      <c r="C888" s="103"/>
      <c r="D888" s="103"/>
      <c r="E888" s="103"/>
      <c r="F888" s="103"/>
      <c r="G888" s="103"/>
      <c r="H888" s="103"/>
      <c r="I888" s="103"/>
      <c r="J888" s="103"/>
      <c r="K888" s="103"/>
      <c r="L888" s="103"/>
      <c r="M888" s="103"/>
      <c r="N888" s="103"/>
      <c r="O888" s="103"/>
      <c r="P888" s="103"/>
      <c r="Q888" s="103"/>
      <c r="R888" s="103"/>
      <c r="S888" s="103"/>
      <c r="T888" s="103"/>
      <c r="U888" s="103"/>
      <c r="V888" s="103"/>
      <c r="W888" s="103"/>
      <c r="X888" s="103"/>
      <c r="Y888" s="103"/>
      <c r="Z888" s="103"/>
    </row>
    <row r="889" spans="1:26" ht="12.75" customHeight="1" x14ac:dyDescent="0.25">
      <c r="A889" s="103"/>
      <c r="B889" s="103"/>
      <c r="C889" s="103"/>
      <c r="D889" s="103"/>
      <c r="E889" s="103"/>
      <c r="F889" s="103"/>
      <c r="G889" s="103"/>
      <c r="H889" s="103"/>
      <c r="I889" s="103"/>
      <c r="J889" s="103"/>
      <c r="K889" s="103"/>
      <c r="L889" s="103"/>
      <c r="M889" s="103"/>
      <c r="N889" s="103"/>
      <c r="O889" s="103"/>
      <c r="P889" s="103"/>
      <c r="Q889" s="103"/>
      <c r="R889" s="103"/>
      <c r="S889" s="103"/>
      <c r="T889" s="103"/>
      <c r="U889" s="103"/>
      <c r="V889" s="103"/>
      <c r="W889" s="103"/>
      <c r="X889" s="103"/>
      <c r="Y889" s="103"/>
      <c r="Z889" s="103"/>
    </row>
    <row r="890" spans="1:26" ht="12.75" customHeight="1" x14ac:dyDescent="0.25">
      <c r="A890" s="103"/>
      <c r="B890" s="103"/>
      <c r="C890" s="103"/>
      <c r="D890" s="103"/>
      <c r="E890" s="103"/>
      <c r="F890" s="103"/>
      <c r="G890" s="103"/>
      <c r="H890" s="103"/>
      <c r="I890" s="103"/>
      <c r="J890" s="103"/>
      <c r="K890" s="103"/>
      <c r="L890" s="103"/>
      <c r="M890" s="103"/>
      <c r="N890" s="103"/>
      <c r="O890" s="103"/>
      <c r="P890" s="103"/>
      <c r="Q890" s="103"/>
      <c r="R890" s="103"/>
      <c r="S890" s="103"/>
      <c r="T890" s="103"/>
      <c r="U890" s="103"/>
      <c r="V890" s="103"/>
      <c r="W890" s="103"/>
      <c r="X890" s="103"/>
      <c r="Y890" s="103"/>
      <c r="Z890" s="103"/>
    </row>
    <row r="891" spans="1:26" ht="12.75" customHeight="1" x14ac:dyDescent="0.25">
      <c r="A891" s="103"/>
      <c r="B891" s="103"/>
      <c r="C891" s="103"/>
      <c r="D891" s="103"/>
      <c r="E891" s="103"/>
      <c r="F891" s="103"/>
      <c r="G891" s="103"/>
      <c r="H891" s="103"/>
      <c r="I891" s="103"/>
      <c r="J891" s="103"/>
      <c r="K891" s="103"/>
      <c r="L891" s="103"/>
      <c r="M891" s="103"/>
      <c r="N891" s="103"/>
      <c r="O891" s="103"/>
      <c r="P891" s="103"/>
      <c r="Q891" s="103"/>
      <c r="R891" s="103"/>
      <c r="S891" s="103"/>
      <c r="T891" s="103"/>
      <c r="U891" s="103"/>
      <c r="V891" s="103"/>
      <c r="W891" s="103"/>
      <c r="X891" s="103"/>
      <c r="Y891" s="103"/>
      <c r="Z891" s="103"/>
    </row>
    <row r="892" spans="1:26" ht="12.75" customHeight="1" x14ac:dyDescent="0.25">
      <c r="A892" s="103"/>
      <c r="B892" s="103"/>
      <c r="C892" s="103"/>
      <c r="D892" s="103"/>
      <c r="E892" s="103"/>
      <c r="F892" s="103"/>
      <c r="G892" s="103"/>
      <c r="H892" s="103"/>
      <c r="I892" s="103"/>
      <c r="J892" s="103"/>
      <c r="K892" s="103"/>
      <c r="L892" s="103"/>
      <c r="M892" s="103"/>
      <c r="N892" s="103"/>
      <c r="O892" s="103"/>
      <c r="P892" s="103"/>
      <c r="Q892" s="103"/>
      <c r="R892" s="103"/>
      <c r="S892" s="103"/>
      <c r="T892" s="103"/>
      <c r="U892" s="103"/>
      <c r="V892" s="103"/>
      <c r="W892" s="103"/>
      <c r="X892" s="103"/>
      <c r="Y892" s="103"/>
      <c r="Z892" s="103"/>
    </row>
    <row r="893" spans="1:26" ht="12.75" customHeight="1" x14ac:dyDescent="0.25">
      <c r="A893" s="103"/>
      <c r="B893" s="103"/>
      <c r="C893" s="103"/>
      <c r="D893" s="103"/>
      <c r="E893" s="103"/>
      <c r="F893" s="103"/>
      <c r="G893" s="103"/>
      <c r="H893" s="103"/>
      <c r="I893" s="103"/>
      <c r="J893" s="103"/>
      <c r="K893" s="103"/>
      <c r="L893" s="103"/>
      <c r="M893" s="103"/>
      <c r="N893" s="103"/>
      <c r="O893" s="103"/>
      <c r="P893" s="103"/>
      <c r="Q893" s="103"/>
      <c r="R893" s="103"/>
      <c r="S893" s="103"/>
      <c r="T893" s="103"/>
      <c r="U893" s="103"/>
      <c r="V893" s="103"/>
      <c r="W893" s="103"/>
      <c r="X893" s="103"/>
      <c r="Y893" s="103"/>
      <c r="Z893" s="103"/>
    </row>
    <row r="894" spans="1:26" ht="12.75" customHeight="1" x14ac:dyDescent="0.25">
      <c r="A894" s="103"/>
      <c r="B894" s="103"/>
      <c r="C894" s="103"/>
      <c r="D894" s="103"/>
      <c r="E894" s="103"/>
      <c r="F894" s="103"/>
      <c r="G894" s="103"/>
      <c r="H894" s="103"/>
      <c r="I894" s="103"/>
      <c r="J894" s="103"/>
      <c r="K894" s="103"/>
      <c r="L894" s="103"/>
      <c r="M894" s="103"/>
      <c r="N894" s="103"/>
      <c r="O894" s="103"/>
      <c r="P894" s="103"/>
      <c r="Q894" s="103"/>
      <c r="R894" s="103"/>
      <c r="S894" s="103"/>
      <c r="T894" s="103"/>
      <c r="U894" s="103"/>
      <c r="V894" s="103"/>
      <c r="W894" s="103"/>
      <c r="X894" s="103"/>
      <c r="Y894" s="103"/>
      <c r="Z894" s="103"/>
    </row>
    <row r="895" spans="1:26" ht="12.75" customHeight="1" x14ac:dyDescent="0.25">
      <c r="A895" s="103"/>
      <c r="B895" s="103"/>
      <c r="C895" s="103"/>
      <c r="D895" s="103"/>
      <c r="E895" s="103"/>
      <c r="F895" s="103"/>
      <c r="G895" s="103"/>
      <c r="H895" s="103"/>
      <c r="I895" s="103"/>
      <c r="J895" s="103"/>
      <c r="K895" s="103"/>
      <c r="L895" s="103"/>
      <c r="M895" s="103"/>
      <c r="N895" s="103"/>
      <c r="O895" s="103"/>
      <c r="P895" s="103"/>
      <c r="Q895" s="103"/>
      <c r="R895" s="103"/>
      <c r="S895" s="103"/>
      <c r="T895" s="103"/>
      <c r="U895" s="103"/>
      <c r="V895" s="103"/>
      <c r="W895" s="103"/>
      <c r="X895" s="103"/>
      <c r="Y895" s="103"/>
      <c r="Z895" s="103"/>
    </row>
    <row r="896" spans="1:26" ht="12.75" customHeight="1" x14ac:dyDescent="0.25">
      <c r="A896" s="103"/>
      <c r="B896" s="103"/>
      <c r="C896" s="103"/>
      <c r="D896" s="103"/>
      <c r="E896" s="103"/>
      <c r="F896" s="103"/>
      <c r="G896" s="103"/>
      <c r="H896" s="103"/>
      <c r="I896" s="103"/>
      <c r="J896" s="103"/>
      <c r="K896" s="103"/>
      <c r="L896" s="103"/>
      <c r="M896" s="103"/>
      <c r="N896" s="103"/>
      <c r="O896" s="103"/>
      <c r="P896" s="103"/>
      <c r="Q896" s="103"/>
      <c r="R896" s="103"/>
      <c r="S896" s="103"/>
      <c r="T896" s="103"/>
      <c r="U896" s="103"/>
      <c r="V896" s="103"/>
      <c r="W896" s="103"/>
      <c r="X896" s="103"/>
      <c r="Y896" s="103"/>
      <c r="Z896" s="103"/>
    </row>
    <row r="897" spans="1:26" ht="12.75" customHeight="1" x14ac:dyDescent="0.25">
      <c r="A897" s="103"/>
      <c r="B897" s="103"/>
      <c r="C897" s="103"/>
      <c r="D897" s="103"/>
      <c r="E897" s="103"/>
      <c r="F897" s="103"/>
      <c r="G897" s="103"/>
      <c r="H897" s="103"/>
      <c r="I897" s="103"/>
      <c r="J897" s="103"/>
      <c r="K897" s="103"/>
      <c r="L897" s="103"/>
      <c r="M897" s="103"/>
      <c r="N897" s="103"/>
      <c r="O897" s="103"/>
      <c r="P897" s="103"/>
      <c r="Q897" s="103"/>
      <c r="R897" s="103"/>
      <c r="S897" s="103"/>
      <c r="T897" s="103"/>
      <c r="U897" s="103"/>
      <c r="V897" s="103"/>
      <c r="W897" s="103"/>
      <c r="X897" s="103"/>
      <c r="Y897" s="103"/>
      <c r="Z897" s="103"/>
    </row>
    <row r="898" spans="1:26" ht="12.75" customHeight="1" x14ac:dyDescent="0.25">
      <c r="A898" s="103"/>
      <c r="B898" s="103"/>
      <c r="C898" s="103"/>
      <c r="D898" s="103"/>
      <c r="E898" s="103"/>
      <c r="F898" s="103"/>
      <c r="G898" s="103"/>
      <c r="H898" s="103"/>
      <c r="I898" s="103"/>
      <c r="J898" s="103"/>
      <c r="K898" s="103"/>
      <c r="L898" s="103"/>
      <c r="M898" s="103"/>
      <c r="N898" s="103"/>
      <c r="O898" s="103"/>
      <c r="P898" s="103"/>
      <c r="Q898" s="103"/>
      <c r="R898" s="103"/>
      <c r="S898" s="103"/>
      <c r="T898" s="103"/>
      <c r="U898" s="103"/>
      <c r="V898" s="103"/>
      <c r="W898" s="103"/>
      <c r="X898" s="103"/>
      <c r="Y898" s="103"/>
      <c r="Z898" s="103"/>
    </row>
    <row r="899" spans="1:26" ht="12.75" customHeight="1" x14ac:dyDescent="0.25">
      <c r="A899" s="103"/>
      <c r="B899" s="103"/>
      <c r="C899" s="103"/>
      <c r="D899" s="103"/>
      <c r="E899" s="103"/>
      <c r="F899" s="103"/>
      <c r="G899" s="103"/>
      <c r="H899" s="103"/>
      <c r="I899" s="103"/>
      <c r="J899" s="103"/>
      <c r="K899" s="103"/>
      <c r="L899" s="103"/>
      <c r="M899" s="103"/>
      <c r="N899" s="103"/>
      <c r="O899" s="103"/>
      <c r="P899" s="103"/>
      <c r="Q899" s="103"/>
      <c r="R899" s="103"/>
      <c r="S899" s="103"/>
      <c r="T899" s="103"/>
      <c r="U899" s="103"/>
      <c r="V899" s="103"/>
      <c r="W899" s="103"/>
      <c r="X899" s="103"/>
      <c r="Y899" s="103"/>
      <c r="Z899" s="103"/>
    </row>
    <row r="900" spans="1:26" ht="12.75" customHeight="1" x14ac:dyDescent="0.25">
      <c r="A900" s="103"/>
      <c r="B900" s="103"/>
      <c r="C900" s="103"/>
      <c r="D900" s="103"/>
      <c r="E900" s="103"/>
      <c r="F900" s="103"/>
      <c r="G900" s="103"/>
      <c r="H900" s="103"/>
      <c r="I900" s="103"/>
      <c r="J900" s="103"/>
      <c r="K900" s="103"/>
      <c r="L900" s="103"/>
      <c r="M900" s="103"/>
      <c r="N900" s="103"/>
      <c r="O900" s="103"/>
      <c r="P900" s="103"/>
      <c r="Q900" s="103"/>
      <c r="R900" s="103"/>
      <c r="S900" s="103"/>
      <c r="T900" s="103"/>
      <c r="U900" s="103"/>
      <c r="V900" s="103"/>
      <c r="W900" s="103"/>
      <c r="X900" s="103"/>
      <c r="Y900" s="103"/>
      <c r="Z900" s="103"/>
    </row>
    <row r="901" spans="1:26" ht="12.75" customHeight="1" x14ac:dyDescent="0.25">
      <c r="A901" s="103"/>
      <c r="B901" s="103"/>
      <c r="C901" s="103"/>
      <c r="D901" s="103"/>
      <c r="E901" s="103"/>
      <c r="F901" s="103"/>
      <c r="G901" s="103"/>
      <c r="H901" s="103"/>
      <c r="I901" s="103"/>
      <c r="J901" s="103"/>
      <c r="K901" s="103"/>
      <c r="L901" s="103"/>
      <c r="M901" s="103"/>
      <c r="N901" s="103"/>
      <c r="O901" s="103"/>
      <c r="P901" s="103"/>
      <c r="Q901" s="103"/>
      <c r="R901" s="103"/>
      <c r="S901" s="103"/>
      <c r="T901" s="103"/>
      <c r="U901" s="103"/>
      <c r="V901" s="103"/>
      <c r="W901" s="103"/>
      <c r="X901" s="103"/>
      <c r="Y901" s="103"/>
      <c r="Z901" s="103"/>
    </row>
    <row r="902" spans="1:26" ht="12.75" customHeight="1" x14ac:dyDescent="0.25">
      <c r="A902" s="103"/>
      <c r="B902" s="103"/>
      <c r="C902" s="103"/>
      <c r="D902" s="103"/>
      <c r="E902" s="103"/>
      <c r="F902" s="103"/>
      <c r="G902" s="103"/>
      <c r="H902" s="103"/>
      <c r="I902" s="103"/>
      <c r="J902" s="103"/>
      <c r="K902" s="103"/>
      <c r="L902" s="103"/>
      <c r="M902" s="103"/>
      <c r="N902" s="103"/>
      <c r="O902" s="103"/>
      <c r="P902" s="103"/>
      <c r="Q902" s="103"/>
      <c r="R902" s="103"/>
      <c r="S902" s="103"/>
      <c r="T902" s="103"/>
      <c r="U902" s="103"/>
      <c r="V902" s="103"/>
      <c r="W902" s="103"/>
      <c r="X902" s="103"/>
      <c r="Y902" s="103"/>
      <c r="Z902" s="103"/>
    </row>
    <row r="903" spans="1:26" ht="12.75" customHeight="1" x14ac:dyDescent="0.25">
      <c r="A903" s="103"/>
      <c r="B903" s="103"/>
      <c r="C903" s="103"/>
      <c r="D903" s="103"/>
      <c r="E903" s="103"/>
      <c r="F903" s="103"/>
      <c r="G903" s="103"/>
      <c r="H903" s="103"/>
      <c r="I903" s="103"/>
      <c r="J903" s="103"/>
      <c r="K903" s="103"/>
      <c r="L903" s="103"/>
      <c r="M903" s="103"/>
      <c r="N903" s="103"/>
      <c r="O903" s="103"/>
      <c r="P903" s="103"/>
      <c r="Q903" s="103"/>
      <c r="R903" s="103"/>
      <c r="S903" s="103"/>
      <c r="T903" s="103"/>
      <c r="U903" s="103"/>
      <c r="V903" s="103"/>
      <c r="W903" s="103"/>
      <c r="X903" s="103"/>
      <c r="Y903" s="103"/>
      <c r="Z903" s="103"/>
    </row>
    <row r="904" spans="1:26" ht="12.75" customHeight="1" x14ac:dyDescent="0.25">
      <c r="A904" s="103"/>
      <c r="B904" s="103"/>
      <c r="C904" s="103"/>
      <c r="D904" s="103"/>
      <c r="E904" s="103"/>
      <c r="F904" s="103"/>
      <c r="G904" s="103"/>
      <c r="H904" s="103"/>
      <c r="I904" s="103"/>
      <c r="J904" s="103"/>
      <c r="K904" s="103"/>
      <c r="L904" s="103"/>
      <c r="M904" s="103"/>
      <c r="N904" s="103"/>
      <c r="O904" s="103"/>
      <c r="P904" s="103"/>
      <c r="Q904" s="103"/>
      <c r="R904" s="103"/>
      <c r="S904" s="103"/>
      <c r="T904" s="103"/>
      <c r="U904" s="103"/>
      <c r="V904" s="103"/>
      <c r="W904" s="103"/>
      <c r="X904" s="103"/>
      <c r="Y904" s="103"/>
      <c r="Z904" s="103"/>
    </row>
    <row r="905" spans="1:26" ht="12.75" customHeight="1" x14ac:dyDescent="0.25">
      <c r="A905" s="103"/>
      <c r="B905" s="103"/>
      <c r="C905" s="103"/>
      <c r="D905" s="103"/>
      <c r="E905" s="103"/>
      <c r="F905" s="103"/>
      <c r="G905" s="103"/>
      <c r="H905" s="103"/>
      <c r="I905" s="103"/>
      <c r="J905" s="103"/>
      <c r="K905" s="103"/>
      <c r="L905" s="103"/>
      <c r="M905" s="103"/>
      <c r="N905" s="103"/>
      <c r="O905" s="103"/>
      <c r="P905" s="103"/>
      <c r="Q905" s="103"/>
      <c r="R905" s="103"/>
      <c r="S905" s="103"/>
      <c r="T905" s="103"/>
      <c r="U905" s="103"/>
      <c r="V905" s="103"/>
      <c r="W905" s="103"/>
      <c r="X905" s="103"/>
      <c r="Y905" s="103"/>
      <c r="Z905" s="103"/>
    </row>
    <row r="906" spans="1:26" ht="12.75" customHeight="1" x14ac:dyDescent="0.25">
      <c r="A906" s="103"/>
      <c r="B906" s="103"/>
      <c r="C906" s="103"/>
      <c r="D906" s="103"/>
      <c r="E906" s="103"/>
      <c r="F906" s="103"/>
      <c r="G906" s="103"/>
      <c r="H906" s="103"/>
      <c r="I906" s="103"/>
      <c r="J906" s="103"/>
      <c r="K906" s="103"/>
      <c r="L906" s="103"/>
      <c r="M906" s="103"/>
      <c r="N906" s="103"/>
      <c r="O906" s="103"/>
      <c r="P906" s="103"/>
      <c r="Q906" s="103"/>
      <c r="R906" s="103"/>
      <c r="S906" s="103"/>
      <c r="T906" s="103"/>
      <c r="U906" s="103"/>
      <c r="V906" s="103"/>
      <c r="W906" s="103"/>
      <c r="X906" s="103"/>
      <c r="Y906" s="103"/>
      <c r="Z906" s="103"/>
    </row>
    <row r="907" spans="1:26" ht="12.75" customHeight="1" x14ac:dyDescent="0.25">
      <c r="A907" s="103"/>
      <c r="B907" s="103"/>
      <c r="C907" s="103"/>
      <c r="D907" s="103"/>
      <c r="E907" s="103"/>
      <c r="F907" s="103"/>
      <c r="G907" s="103"/>
      <c r="H907" s="103"/>
      <c r="I907" s="103"/>
      <c r="J907" s="103"/>
      <c r="K907" s="103"/>
      <c r="L907" s="103"/>
      <c r="M907" s="103"/>
      <c r="N907" s="103"/>
      <c r="O907" s="103"/>
      <c r="P907" s="103"/>
      <c r="Q907" s="103"/>
      <c r="R907" s="103"/>
      <c r="S907" s="103"/>
      <c r="T907" s="103"/>
      <c r="U907" s="103"/>
      <c r="V907" s="103"/>
      <c r="W907" s="103"/>
      <c r="X907" s="103"/>
      <c r="Y907" s="103"/>
      <c r="Z907" s="103"/>
    </row>
    <row r="908" spans="1:26" ht="12.75" customHeight="1" x14ac:dyDescent="0.25">
      <c r="A908" s="103"/>
      <c r="B908" s="103"/>
      <c r="C908" s="103"/>
      <c r="D908" s="103"/>
      <c r="E908" s="103"/>
      <c r="F908" s="103"/>
      <c r="G908" s="103"/>
      <c r="H908" s="103"/>
      <c r="I908" s="103"/>
      <c r="J908" s="103"/>
      <c r="K908" s="103"/>
      <c r="L908" s="103"/>
      <c r="M908" s="103"/>
      <c r="N908" s="103"/>
      <c r="O908" s="103"/>
      <c r="P908" s="103"/>
      <c r="Q908" s="103"/>
      <c r="R908" s="103"/>
      <c r="S908" s="103"/>
      <c r="T908" s="103"/>
      <c r="U908" s="103"/>
      <c r="V908" s="103"/>
      <c r="W908" s="103"/>
      <c r="X908" s="103"/>
      <c r="Y908" s="103"/>
      <c r="Z908" s="103"/>
    </row>
    <row r="909" spans="1:26" ht="12.75" customHeight="1" x14ac:dyDescent="0.25">
      <c r="A909" s="103"/>
      <c r="B909" s="103"/>
      <c r="C909" s="103"/>
      <c r="D909" s="103"/>
      <c r="E909" s="103"/>
      <c r="F909" s="103"/>
      <c r="G909" s="103"/>
      <c r="H909" s="103"/>
      <c r="I909" s="103"/>
      <c r="J909" s="103"/>
      <c r="K909" s="103"/>
      <c r="L909" s="103"/>
      <c r="M909" s="103"/>
      <c r="N909" s="103"/>
      <c r="O909" s="103"/>
      <c r="P909" s="103"/>
      <c r="Q909" s="103"/>
      <c r="R909" s="103"/>
      <c r="S909" s="103"/>
      <c r="T909" s="103"/>
      <c r="U909" s="103"/>
      <c r="V909" s="103"/>
      <c r="W909" s="103"/>
      <c r="X909" s="103"/>
      <c r="Y909" s="103"/>
      <c r="Z909" s="103"/>
    </row>
    <row r="910" spans="1:26" ht="12.75" customHeight="1" x14ac:dyDescent="0.25">
      <c r="A910" s="103"/>
      <c r="B910" s="103"/>
      <c r="C910" s="103"/>
      <c r="D910" s="103"/>
      <c r="E910" s="103"/>
      <c r="F910" s="103"/>
      <c r="G910" s="103"/>
      <c r="H910" s="103"/>
      <c r="I910" s="103"/>
      <c r="J910" s="103"/>
      <c r="K910" s="103"/>
      <c r="L910" s="103"/>
      <c r="M910" s="103"/>
      <c r="N910" s="103"/>
      <c r="O910" s="103"/>
      <c r="P910" s="103"/>
      <c r="Q910" s="103"/>
      <c r="R910" s="103"/>
      <c r="S910" s="103"/>
      <c r="T910" s="103"/>
      <c r="U910" s="103"/>
      <c r="V910" s="103"/>
      <c r="W910" s="103"/>
      <c r="X910" s="103"/>
      <c r="Y910" s="103"/>
      <c r="Z910" s="103"/>
    </row>
    <row r="911" spans="1:26" ht="12.75" customHeight="1" x14ac:dyDescent="0.25">
      <c r="A911" s="103"/>
      <c r="B911" s="103"/>
      <c r="C911" s="103"/>
      <c r="D911" s="103"/>
      <c r="E911" s="103"/>
      <c r="F911" s="103"/>
      <c r="G911" s="103"/>
      <c r="H911" s="103"/>
      <c r="I911" s="103"/>
      <c r="J911" s="103"/>
      <c r="K911" s="103"/>
      <c r="L911" s="103"/>
      <c r="M911" s="103"/>
      <c r="N911" s="103"/>
      <c r="O911" s="103"/>
      <c r="P911" s="103"/>
      <c r="Q911" s="103"/>
      <c r="R911" s="103"/>
      <c r="S911" s="103"/>
      <c r="T911" s="103"/>
      <c r="U911" s="103"/>
      <c r="V911" s="103"/>
      <c r="W911" s="103"/>
      <c r="X911" s="103"/>
      <c r="Y911" s="103"/>
      <c r="Z911" s="103"/>
    </row>
    <row r="912" spans="1:26" ht="12.75" customHeight="1" x14ac:dyDescent="0.25">
      <c r="A912" s="103"/>
      <c r="B912" s="103"/>
      <c r="C912" s="103"/>
      <c r="D912" s="103"/>
      <c r="E912" s="103"/>
      <c r="F912" s="103"/>
      <c r="G912" s="103"/>
      <c r="H912" s="103"/>
      <c r="I912" s="103"/>
      <c r="J912" s="103"/>
      <c r="K912" s="103"/>
      <c r="L912" s="103"/>
      <c r="M912" s="103"/>
      <c r="N912" s="103"/>
      <c r="O912" s="103"/>
      <c r="P912" s="103"/>
      <c r="Q912" s="103"/>
      <c r="R912" s="103"/>
      <c r="S912" s="103"/>
      <c r="T912" s="103"/>
      <c r="U912" s="103"/>
      <c r="V912" s="103"/>
      <c r="W912" s="103"/>
      <c r="X912" s="103"/>
      <c r="Y912" s="103"/>
      <c r="Z912" s="103"/>
    </row>
    <row r="913" spans="1:26" ht="12.75" customHeight="1" x14ac:dyDescent="0.25">
      <c r="A913" s="103"/>
      <c r="B913" s="103"/>
      <c r="C913" s="103"/>
      <c r="D913" s="103"/>
      <c r="E913" s="103"/>
      <c r="F913" s="103"/>
      <c r="G913" s="103"/>
      <c r="H913" s="103"/>
      <c r="I913" s="103"/>
      <c r="J913" s="103"/>
      <c r="K913" s="103"/>
      <c r="L913" s="103"/>
      <c r="M913" s="103"/>
      <c r="N913" s="103"/>
      <c r="O913" s="103"/>
      <c r="P913" s="103"/>
      <c r="Q913" s="103"/>
      <c r="R913" s="103"/>
      <c r="S913" s="103"/>
      <c r="T913" s="103"/>
      <c r="U913" s="103"/>
      <c r="V913" s="103"/>
      <c r="W913" s="103"/>
      <c r="X913" s="103"/>
      <c r="Y913" s="103"/>
      <c r="Z913" s="103"/>
    </row>
    <row r="914" spans="1:26" ht="12.75" customHeight="1" x14ac:dyDescent="0.25">
      <c r="A914" s="103"/>
      <c r="B914" s="103"/>
      <c r="C914" s="103"/>
      <c r="D914" s="103"/>
      <c r="E914" s="103"/>
      <c r="F914" s="103"/>
      <c r="G914" s="103"/>
      <c r="H914" s="103"/>
      <c r="I914" s="103"/>
      <c r="J914" s="103"/>
      <c r="K914" s="103"/>
      <c r="L914" s="103"/>
      <c r="M914" s="103"/>
      <c r="N914" s="103"/>
      <c r="O914" s="103"/>
      <c r="P914" s="103"/>
      <c r="Q914" s="103"/>
      <c r="R914" s="103"/>
      <c r="S914" s="103"/>
      <c r="T914" s="103"/>
      <c r="U914" s="103"/>
      <c r="V914" s="103"/>
      <c r="W914" s="103"/>
      <c r="X914" s="103"/>
      <c r="Y914" s="103"/>
      <c r="Z914" s="103"/>
    </row>
    <row r="915" spans="1:26" ht="12.75" customHeight="1" x14ac:dyDescent="0.25">
      <c r="A915" s="103"/>
      <c r="B915" s="103"/>
      <c r="C915" s="103"/>
      <c r="D915" s="103"/>
      <c r="E915" s="103"/>
      <c r="F915" s="103"/>
      <c r="G915" s="103"/>
      <c r="H915" s="103"/>
      <c r="I915" s="103"/>
      <c r="J915" s="103"/>
      <c r="K915" s="103"/>
      <c r="L915" s="103"/>
      <c r="M915" s="103"/>
      <c r="N915" s="103"/>
      <c r="O915" s="103"/>
      <c r="P915" s="103"/>
      <c r="Q915" s="103"/>
      <c r="R915" s="103"/>
      <c r="S915" s="103"/>
      <c r="T915" s="103"/>
      <c r="U915" s="103"/>
      <c r="V915" s="103"/>
      <c r="W915" s="103"/>
      <c r="X915" s="103"/>
      <c r="Y915" s="103"/>
      <c r="Z915" s="103"/>
    </row>
    <row r="916" spans="1:26" ht="12.75" customHeight="1" x14ac:dyDescent="0.25">
      <c r="A916" s="103"/>
      <c r="B916" s="103"/>
      <c r="C916" s="103"/>
      <c r="D916" s="103"/>
      <c r="E916" s="103"/>
      <c r="F916" s="103"/>
      <c r="G916" s="103"/>
      <c r="H916" s="103"/>
      <c r="I916" s="103"/>
      <c r="J916" s="103"/>
      <c r="K916" s="103"/>
      <c r="L916" s="103"/>
      <c r="M916" s="103"/>
      <c r="N916" s="103"/>
      <c r="O916" s="103"/>
      <c r="P916" s="103"/>
      <c r="Q916" s="103"/>
      <c r="R916" s="103"/>
      <c r="S916" s="103"/>
      <c r="T916" s="103"/>
      <c r="U916" s="103"/>
      <c r="V916" s="103"/>
      <c r="W916" s="103"/>
      <c r="X916" s="103"/>
      <c r="Y916" s="103"/>
      <c r="Z916" s="103"/>
    </row>
    <row r="917" spans="1:26" ht="12.75" customHeight="1" x14ac:dyDescent="0.25">
      <c r="A917" s="103"/>
      <c r="B917" s="103"/>
      <c r="C917" s="103"/>
      <c r="D917" s="103"/>
      <c r="E917" s="103"/>
      <c r="F917" s="103"/>
      <c r="G917" s="103"/>
      <c r="H917" s="103"/>
      <c r="I917" s="103"/>
      <c r="J917" s="103"/>
      <c r="K917" s="103"/>
      <c r="L917" s="103"/>
      <c r="M917" s="103"/>
      <c r="N917" s="103"/>
      <c r="O917" s="103"/>
      <c r="P917" s="103"/>
      <c r="Q917" s="103"/>
      <c r="R917" s="103"/>
      <c r="S917" s="103"/>
      <c r="T917" s="103"/>
      <c r="U917" s="103"/>
      <c r="V917" s="103"/>
      <c r="W917" s="103"/>
      <c r="X917" s="103"/>
      <c r="Y917" s="103"/>
      <c r="Z917" s="103"/>
    </row>
    <row r="918" spans="1:26" ht="12.75" customHeight="1" x14ac:dyDescent="0.25">
      <c r="A918" s="103"/>
      <c r="B918" s="103"/>
      <c r="C918" s="103"/>
      <c r="D918" s="103"/>
      <c r="E918" s="103"/>
      <c r="F918" s="103"/>
      <c r="G918" s="103"/>
      <c r="H918" s="103"/>
      <c r="I918" s="103"/>
      <c r="J918" s="103"/>
      <c r="K918" s="103"/>
      <c r="L918" s="103"/>
      <c r="M918" s="103"/>
      <c r="N918" s="103"/>
      <c r="O918" s="103"/>
      <c r="P918" s="103"/>
      <c r="Q918" s="103"/>
      <c r="R918" s="103"/>
      <c r="S918" s="103"/>
      <c r="T918" s="103"/>
      <c r="U918" s="103"/>
      <c r="V918" s="103"/>
      <c r="W918" s="103"/>
      <c r="X918" s="103"/>
      <c r="Y918" s="103"/>
      <c r="Z918" s="103"/>
    </row>
    <row r="919" spans="1:26" ht="12.75" customHeight="1" x14ac:dyDescent="0.25">
      <c r="A919" s="103"/>
      <c r="B919" s="103"/>
      <c r="C919" s="103"/>
      <c r="D919" s="103"/>
      <c r="E919" s="103"/>
      <c r="F919" s="103"/>
      <c r="G919" s="103"/>
      <c r="H919" s="103"/>
      <c r="I919" s="103"/>
      <c r="J919" s="103"/>
      <c r="K919" s="103"/>
      <c r="L919" s="103"/>
      <c r="M919" s="103"/>
      <c r="N919" s="103"/>
      <c r="O919" s="103"/>
      <c r="P919" s="103"/>
      <c r="Q919" s="103"/>
      <c r="R919" s="103"/>
      <c r="S919" s="103"/>
      <c r="T919" s="103"/>
      <c r="U919" s="103"/>
      <c r="V919" s="103"/>
      <c r="W919" s="103"/>
      <c r="X919" s="103"/>
      <c r="Y919" s="103"/>
      <c r="Z919" s="103"/>
    </row>
    <row r="920" spans="1:26" ht="12.75" customHeight="1" x14ac:dyDescent="0.25">
      <c r="A920" s="103"/>
      <c r="B920" s="103"/>
      <c r="C920" s="103"/>
      <c r="D920" s="103"/>
      <c r="E920" s="103"/>
      <c r="F920" s="103"/>
      <c r="G920" s="103"/>
      <c r="H920" s="103"/>
      <c r="I920" s="103"/>
      <c r="J920" s="103"/>
      <c r="K920" s="103"/>
      <c r="L920" s="103"/>
      <c r="M920" s="103"/>
      <c r="N920" s="103"/>
      <c r="O920" s="103"/>
      <c r="P920" s="103"/>
      <c r="Q920" s="103"/>
      <c r="R920" s="103"/>
      <c r="S920" s="103"/>
      <c r="T920" s="103"/>
      <c r="U920" s="103"/>
      <c r="V920" s="103"/>
      <c r="W920" s="103"/>
      <c r="X920" s="103"/>
      <c r="Y920" s="103"/>
      <c r="Z920" s="103"/>
    </row>
    <row r="921" spans="1:26" ht="12.75" customHeight="1" x14ac:dyDescent="0.25">
      <c r="A921" s="103"/>
      <c r="B921" s="103"/>
      <c r="C921" s="103"/>
      <c r="D921" s="103"/>
      <c r="E921" s="103"/>
      <c r="F921" s="103"/>
      <c r="G921" s="103"/>
      <c r="H921" s="103"/>
      <c r="I921" s="103"/>
      <c r="J921" s="103"/>
      <c r="K921" s="103"/>
      <c r="L921" s="103"/>
      <c r="M921" s="103"/>
      <c r="N921" s="103"/>
      <c r="O921" s="103"/>
      <c r="P921" s="103"/>
      <c r="Q921" s="103"/>
      <c r="R921" s="103"/>
      <c r="S921" s="103"/>
      <c r="T921" s="103"/>
      <c r="U921" s="103"/>
      <c r="V921" s="103"/>
      <c r="W921" s="103"/>
      <c r="X921" s="103"/>
      <c r="Y921" s="103"/>
      <c r="Z921" s="103"/>
    </row>
    <row r="922" spans="1:26" ht="12.75" customHeight="1" x14ac:dyDescent="0.25">
      <c r="A922" s="103"/>
      <c r="B922" s="103"/>
      <c r="C922" s="103"/>
      <c r="D922" s="103"/>
      <c r="E922" s="103"/>
      <c r="F922" s="103"/>
      <c r="G922" s="103"/>
      <c r="H922" s="103"/>
      <c r="I922" s="103"/>
      <c r="J922" s="103"/>
      <c r="K922" s="103"/>
      <c r="L922" s="103"/>
      <c r="M922" s="103"/>
      <c r="N922" s="103"/>
      <c r="O922" s="103"/>
      <c r="P922" s="103"/>
      <c r="Q922" s="103"/>
      <c r="R922" s="103"/>
      <c r="S922" s="103"/>
      <c r="T922" s="103"/>
      <c r="U922" s="103"/>
      <c r="V922" s="103"/>
      <c r="W922" s="103"/>
      <c r="X922" s="103"/>
      <c r="Y922" s="103"/>
      <c r="Z922" s="103"/>
    </row>
    <row r="923" spans="1:26" ht="12.75" customHeight="1" x14ac:dyDescent="0.25">
      <c r="A923" s="103"/>
      <c r="B923" s="103"/>
      <c r="C923" s="103"/>
      <c r="D923" s="103"/>
      <c r="E923" s="103"/>
      <c r="F923" s="103"/>
      <c r="G923" s="103"/>
      <c r="H923" s="103"/>
      <c r="I923" s="103"/>
      <c r="J923" s="103"/>
      <c r="K923" s="103"/>
      <c r="L923" s="103"/>
      <c r="M923" s="103"/>
      <c r="N923" s="103"/>
      <c r="O923" s="103"/>
      <c r="P923" s="103"/>
      <c r="Q923" s="103"/>
      <c r="R923" s="103"/>
      <c r="S923" s="103"/>
      <c r="T923" s="103"/>
      <c r="U923" s="103"/>
      <c r="V923" s="103"/>
      <c r="W923" s="103"/>
      <c r="X923" s="103"/>
      <c r="Y923" s="103"/>
      <c r="Z923" s="103"/>
    </row>
    <row r="924" spans="1:26" ht="12.75" customHeight="1" x14ac:dyDescent="0.25">
      <c r="A924" s="103"/>
      <c r="B924" s="103"/>
      <c r="C924" s="103"/>
      <c r="D924" s="103"/>
      <c r="E924" s="103"/>
      <c r="F924" s="103"/>
      <c r="G924" s="103"/>
      <c r="H924" s="103"/>
      <c r="I924" s="103"/>
      <c r="J924" s="103"/>
      <c r="K924" s="103"/>
      <c r="L924" s="103"/>
      <c r="M924" s="103"/>
      <c r="N924" s="103"/>
      <c r="O924" s="103"/>
      <c r="P924" s="103"/>
      <c r="Q924" s="103"/>
      <c r="R924" s="103"/>
      <c r="S924" s="103"/>
      <c r="T924" s="103"/>
      <c r="U924" s="103"/>
      <c r="V924" s="103"/>
      <c r="W924" s="103"/>
      <c r="X924" s="103"/>
      <c r="Y924" s="103"/>
      <c r="Z924" s="103"/>
    </row>
    <row r="925" spans="1:26" ht="12.75" customHeight="1" x14ac:dyDescent="0.25">
      <c r="A925" s="103"/>
      <c r="B925" s="103"/>
      <c r="C925" s="103"/>
      <c r="D925" s="103"/>
      <c r="E925" s="103"/>
      <c r="F925" s="103"/>
      <c r="G925" s="103"/>
      <c r="H925" s="103"/>
      <c r="I925" s="103"/>
      <c r="J925" s="103"/>
      <c r="K925" s="103"/>
      <c r="L925" s="103"/>
      <c r="M925" s="103"/>
      <c r="N925" s="103"/>
      <c r="O925" s="103"/>
      <c r="P925" s="103"/>
      <c r="Q925" s="103"/>
      <c r="R925" s="103"/>
      <c r="S925" s="103"/>
      <c r="T925" s="103"/>
      <c r="U925" s="103"/>
      <c r="V925" s="103"/>
      <c r="W925" s="103"/>
      <c r="X925" s="103"/>
      <c r="Y925" s="103"/>
      <c r="Z925" s="103"/>
    </row>
    <row r="926" spans="1:26" ht="12.75" customHeight="1" x14ac:dyDescent="0.25">
      <c r="A926" s="103"/>
      <c r="B926" s="103"/>
      <c r="C926" s="103"/>
      <c r="D926" s="103"/>
      <c r="E926" s="103"/>
      <c r="F926" s="103"/>
      <c r="G926" s="103"/>
      <c r="H926" s="103"/>
      <c r="I926" s="103"/>
      <c r="J926" s="103"/>
      <c r="K926" s="103"/>
      <c r="L926" s="103"/>
      <c r="M926" s="103"/>
      <c r="N926" s="103"/>
      <c r="O926" s="103"/>
      <c r="P926" s="103"/>
      <c r="Q926" s="103"/>
      <c r="R926" s="103"/>
      <c r="S926" s="103"/>
      <c r="T926" s="103"/>
      <c r="U926" s="103"/>
      <c r="V926" s="103"/>
      <c r="W926" s="103"/>
      <c r="X926" s="103"/>
      <c r="Y926" s="103"/>
      <c r="Z926" s="103"/>
    </row>
    <row r="927" spans="1:26" ht="12.75" customHeight="1" x14ac:dyDescent="0.25">
      <c r="A927" s="103"/>
      <c r="B927" s="103"/>
      <c r="C927" s="103"/>
      <c r="D927" s="103"/>
      <c r="E927" s="103"/>
      <c r="F927" s="103"/>
      <c r="G927" s="103"/>
      <c r="H927" s="103"/>
      <c r="I927" s="103"/>
      <c r="J927" s="103"/>
      <c r="K927" s="103"/>
      <c r="L927" s="103"/>
      <c r="M927" s="103"/>
      <c r="N927" s="103"/>
      <c r="O927" s="103"/>
      <c r="P927" s="103"/>
      <c r="Q927" s="103"/>
      <c r="R927" s="103"/>
      <c r="S927" s="103"/>
      <c r="T927" s="103"/>
      <c r="U927" s="103"/>
      <c r="V927" s="103"/>
      <c r="W927" s="103"/>
      <c r="X927" s="103"/>
      <c r="Y927" s="103"/>
      <c r="Z927" s="103"/>
    </row>
    <row r="928" spans="1:26" ht="12.75" customHeight="1" x14ac:dyDescent="0.25">
      <c r="A928" s="103"/>
      <c r="B928" s="103"/>
      <c r="C928" s="103"/>
      <c r="D928" s="103"/>
      <c r="E928" s="103"/>
      <c r="F928" s="103"/>
      <c r="G928" s="103"/>
      <c r="H928" s="103"/>
      <c r="I928" s="103"/>
      <c r="J928" s="103"/>
      <c r="K928" s="103"/>
      <c r="L928" s="103"/>
      <c r="M928" s="103"/>
      <c r="N928" s="103"/>
      <c r="O928" s="103"/>
      <c r="P928" s="103"/>
      <c r="Q928" s="103"/>
      <c r="R928" s="103"/>
      <c r="S928" s="103"/>
      <c r="T928" s="103"/>
      <c r="U928" s="103"/>
      <c r="V928" s="103"/>
      <c r="W928" s="103"/>
      <c r="X928" s="103"/>
      <c r="Y928" s="103"/>
      <c r="Z928" s="103"/>
    </row>
    <row r="929" spans="1:26" ht="12.75" customHeight="1" x14ac:dyDescent="0.25">
      <c r="A929" s="103"/>
      <c r="B929" s="103"/>
      <c r="C929" s="103"/>
      <c r="D929" s="103"/>
      <c r="E929" s="103"/>
      <c r="F929" s="103"/>
      <c r="G929" s="103"/>
      <c r="H929" s="103"/>
      <c r="I929" s="103"/>
      <c r="J929" s="103"/>
      <c r="K929" s="103"/>
      <c r="L929" s="103"/>
      <c r="M929" s="103"/>
      <c r="N929" s="103"/>
      <c r="O929" s="103"/>
      <c r="P929" s="103"/>
      <c r="Q929" s="103"/>
      <c r="R929" s="103"/>
      <c r="S929" s="103"/>
      <c r="T929" s="103"/>
      <c r="U929" s="103"/>
      <c r="V929" s="103"/>
      <c r="W929" s="103"/>
      <c r="X929" s="103"/>
      <c r="Y929" s="103"/>
      <c r="Z929" s="103"/>
    </row>
    <row r="930" spans="1:26" ht="12.75" customHeight="1" x14ac:dyDescent="0.25">
      <c r="A930" s="103"/>
      <c r="B930" s="103"/>
      <c r="C930" s="103"/>
      <c r="D930" s="103"/>
      <c r="E930" s="103"/>
      <c r="F930" s="103"/>
      <c r="G930" s="103"/>
      <c r="H930" s="103"/>
      <c r="I930" s="103"/>
      <c r="J930" s="103"/>
      <c r="K930" s="103"/>
      <c r="L930" s="103"/>
      <c r="M930" s="103"/>
      <c r="N930" s="103"/>
      <c r="O930" s="103"/>
      <c r="P930" s="103"/>
      <c r="Q930" s="103"/>
      <c r="R930" s="103"/>
      <c r="S930" s="103"/>
      <c r="T930" s="103"/>
      <c r="U930" s="103"/>
      <c r="V930" s="103"/>
      <c r="W930" s="103"/>
      <c r="X930" s="103"/>
      <c r="Y930" s="103"/>
      <c r="Z930" s="103"/>
    </row>
    <row r="931" spans="1:26" ht="12.75" customHeight="1" x14ac:dyDescent="0.25">
      <c r="A931" s="103"/>
      <c r="B931" s="103"/>
      <c r="C931" s="103"/>
      <c r="D931" s="103"/>
      <c r="E931" s="103"/>
      <c r="F931" s="103"/>
      <c r="G931" s="103"/>
      <c r="H931" s="103"/>
      <c r="I931" s="103"/>
      <c r="J931" s="103"/>
      <c r="K931" s="103"/>
      <c r="L931" s="103"/>
      <c r="M931" s="103"/>
      <c r="N931" s="103"/>
      <c r="O931" s="103"/>
      <c r="P931" s="103"/>
      <c r="Q931" s="103"/>
      <c r="R931" s="103"/>
      <c r="S931" s="103"/>
      <c r="T931" s="103"/>
      <c r="U931" s="103"/>
      <c r="V931" s="103"/>
      <c r="W931" s="103"/>
      <c r="X931" s="103"/>
      <c r="Y931" s="103"/>
      <c r="Z931" s="103"/>
    </row>
    <row r="932" spans="1:26" ht="12.75" customHeight="1" x14ac:dyDescent="0.25">
      <c r="A932" s="103"/>
      <c r="B932" s="103"/>
      <c r="C932" s="103"/>
      <c r="D932" s="103"/>
      <c r="E932" s="103"/>
      <c r="F932" s="103"/>
      <c r="G932" s="103"/>
      <c r="H932" s="103"/>
      <c r="I932" s="103"/>
      <c r="J932" s="103"/>
      <c r="K932" s="103"/>
      <c r="L932" s="103"/>
      <c r="M932" s="103"/>
      <c r="N932" s="103"/>
      <c r="O932" s="103"/>
      <c r="P932" s="103"/>
      <c r="Q932" s="103"/>
      <c r="R932" s="103"/>
      <c r="S932" s="103"/>
      <c r="T932" s="103"/>
      <c r="U932" s="103"/>
      <c r="V932" s="103"/>
      <c r="W932" s="103"/>
      <c r="X932" s="103"/>
      <c r="Y932" s="103"/>
      <c r="Z932" s="103"/>
    </row>
    <row r="933" spans="1:26" ht="12.75" customHeight="1" x14ac:dyDescent="0.25">
      <c r="A933" s="103"/>
      <c r="B933" s="103"/>
      <c r="C933" s="103"/>
      <c r="D933" s="103"/>
      <c r="E933" s="103"/>
      <c r="F933" s="103"/>
      <c r="G933" s="103"/>
      <c r="H933" s="103"/>
      <c r="I933" s="103"/>
      <c r="J933" s="103"/>
      <c r="K933" s="103"/>
      <c r="L933" s="103"/>
      <c r="M933" s="103"/>
      <c r="N933" s="103"/>
      <c r="O933" s="103"/>
      <c r="P933" s="103"/>
      <c r="Q933" s="103"/>
      <c r="R933" s="103"/>
      <c r="S933" s="103"/>
      <c r="T933" s="103"/>
      <c r="U933" s="103"/>
      <c r="V933" s="103"/>
      <c r="W933" s="103"/>
      <c r="X933" s="103"/>
      <c r="Y933" s="103"/>
      <c r="Z933" s="103"/>
    </row>
    <row r="934" spans="1:26" ht="12.75" customHeight="1" x14ac:dyDescent="0.25">
      <c r="A934" s="103"/>
      <c r="B934" s="103"/>
      <c r="C934" s="103"/>
      <c r="D934" s="103"/>
      <c r="E934" s="103"/>
      <c r="F934" s="103"/>
      <c r="G934" s="103"/>
      <c r="H934" s="103"/>
      <c r="I934" s="103"/>
      <c r="J934" s="103"/>
      <c r="K934" s="103"/>
      <c r="L934" s="103"/>
      <c r="M934" s="103"/>
      <c r="N934" s="103"/>
      <c r="O934" s="103"/>
      <c r="P934" s="103"/>
      <c r="Q934" s="103"/>
      <c r="R934" s="103"/>
      <c r="S934" s="103"/>
      <c r="T934" s="103"/>
      <c r="U934" s="103"/>
      <c r="V934" s="103"/>
      <c r="W934" s="103"/>
      <c r="X934" s="103"/>
      <c r="Y934" s="103"/>
      <c r="Z934" s="103"/>
    </row>
    <row r="935" spans="1:26" ht="12.75" customHeight="1" x14ac:dyDescent="0.25">
      <c r="A935" s="103"/>
      <c r="B935" s="103"/>
      <c r="C935" s="103"/>
      <c r="D935" s="103"/>
      <c r="E935" s="103"/>
      <c r="F935" s="103"/>
      <c r="G935" s="103"/>
      <c r="H935" s="103"/>
      <c r="I935" s="103"/>
      <c r="J935" s="103"/>
      <c r="K935" s="103"/>
      <c r="L935" s="103"/>
      <c r="M935" s="103"/>
      <c r="N935" s="103"/>
      <c r="O935" s="103"/>
      <c r="P935" s="103"/>
      <c r="Q935" s="103"/>
      <c r="R935" s="103"/>
      <c r="S935" s="103"/>
      <c r="T935" s="103"/>
      <c r="U935" s="103"/>
      <c r="V935" s="103"/>
      <c r="W935" s="103"/>
      <c r="X935" s="103"/>
      <c r="Y935" s="103"/>
      <c r="Z935" s="103"/>
    </row>
    <row r="936" spans="1:26" ht="12.75" customHeight="1" x14ac:dyDescent="0.25">
      <c r="A936" s="103"/>
      <c r="B936" s="103"/>
      <c r="C936" s="103"/>
      <c r="D936" s="103"/>
      <c r="E936" s="103"/>
      <c r="F936" s="103"/>
      <c r="G936" s="103"/>
      <c r="H936" s="103"/>
      <c r="I936" s="103"/>
      <c r="J936" s="103"/>
      <c r="K936" s="103"/>
      <c r="L936" s="103"/>
      <c r="M936" s="103"/>
      <c r="N936" s="103"/>
      <c r="O936" s="103"/>
      <c r="P936" s="103"/>
      <c r="Q936" s="103"/>
      <c r="R936" s="103"/>
      <c r="S936" s="103"/>
      <c r="T936" s="103"/>
      <c r="U936" s="103"/>
      <c r="V936" s="103"/>
      <c r="W936" s="103"/>
      <c r="X936" s="103"/>
      <c r="Y936" s="103"/>
      <c r="Z936" s="103"/>
    </row>
    <row r="937" spans="1:26" ht="12.75" customHeight="1" x14ac:dyDescent="0.25">
      <c r="A937" s="103"/>
      <c r="B937" s="103"/>
      <c r="C937" s="103"/>
      <c r="D937" s="103"/>
      <c r="E937" s="103"/>
      <c r="F937" s="103"/>
      <c r="G937" s="103"/>
      <c r="H937" s="103"/>
      <c r="I937" s="103"/>
      <c r="J937" s="103"/>
      <c r="K937" s="103"/>
      <c r="L937" s="103"/>
      <c r="M937" s="103"/>
      <c r="N937" s="103"/>
      <c r="O937" s="103"/>
      <c r="P937" s="103"/>
      <c r="Q937" s="103"/>
      <c r="R937" s="103"/>
      <c r="S937" s="103"/>
      <c r="T937" s="103"/>
      <c r="U937" s="103"/>
      <c r="V937" s="103"/>
      <c r="W937" s="103"/>
      <c r="X937" s="103"/>
      <c r="Y937" s="103"/>
      <c r="Z937" s="103"/>
    </row>
    <row r="938" spans="1:26" ht="12.75" customHeight="1" x14ac:dyDescent="0.25">
      <c r="A938" s="103"/>
      <c r="B938" s="103"/>
      <c r="C938" s="103"/>
      <c r="D938" s="103"/>
      <c r="E938" s="103"/>
      <c r="F938" s="103"/>
      <c r="G938" s="103"/>
      <c r="H938" s="103"/>
      <c r="I938" s="103"/>
      <c r="J938" s="103"/>
      <c r="K938" s="103"/>
      <c r="L938" s="103"/>
      <c r="M938" s="103"/>
      <c r="N938" s="103"/>
      <c r="O938" s="103"/>
      <c r="P938" s="103"/>
      <c r="Q938" s="103"/>
      <c r="R938" s="103"/>
      <c r="S938" s="103"/>
      <c r="T938" s="103"/>
      <c r="U938" s="103"/>
      <c r="V938" s="103"/>
      <c r="W938" s="103"/>
      <c r="X938" s="103"/>
      <c r="Y938" s="103"/>
      <c r="Z938" s="103"/>
    </row>
    <row r="939" spans="1:26" ht="12.75" customHeight="1" x14ac:dyDescent="0.25">
      <c r="A939" s="103"/>
      <c r="B939" s="103"/>
      <c r="C939" s="103"/>
      <c r="D939" s="103"/>
      <c r="E939" s="103"/>
      <c r="F939" s="103"/>
      <c r="G939" s="103"/>
      <c r="H939" s="103"/>
      <c r="I939" s="103"/>
      <c r="J939" s="103"/>
      <c r="K939" s="103"/>
      <c r="L939" s="103"/>
      <c r="M939" s="103"/>
      <c r="N939" s="103"/>
      <c r="O939" s="103"/>
      <c r="P939" s="103"/>
      <c r="Q939" s="103"/>
      <c r="R939" s="103"/>
      <c r="S939" s="103"/>
      <c r="T939" s="103"/>
      <c r="U939" s="103"/>
      <c r="V939" s="103"/>
      <c r="W939" s="103"/>
      <c r="X939" s="103"/>
      <c r="Y939" s="103"/>
      <c r="Z939" s="103"/>
    </row>
    <row r="940" spans="1:26" ht="12.75" customHeight="1" x14ac:dyDescent="0.25">
      <c r="A940" s="103"/>
      <c r="B940" s="103"/>
      <c r="C940" s="103"/>
      <c r="D940" s="103"/>
      <c r="E940" s="103"/>
      <c r="F940" s="103"/>
      <c r="G940" s="103"/>
      <c r="H940" s="103"/>
      <c r="I940" s="103"/>
      <c r="J940" s="103"/>
      <c r="K940" s="103"/>
      <c r="L940" s="103"/>
      <c r="M940" s="103"/>
      <c r="N940" s="103"/>
      <c r="O940" s="103"/>
      <c r="P940" s="103"/>
      <c r="Q940" s="103"/>
      <c r="R940" s="103"/>
      <c r="S940" s="103"/>
      <c r="T940" s="103"/>
      <c r="U940" s="103"/>
      <c r="V940" s="103"/>
      <c r="W940" s="103"/>
      <c r="X940" s="103"/>
      <c r="Y940" s="103"/>
      <c r="Z940" s="103"/>
    </row>
    <row r="941" spans="1:26" ht="12.75" customHeight="1" x14ac:dyDescent="0.25">
      <c r="A941" s="103"/>
      <c r="B941" s="103"/>
      <c r="C941" s="103"/>
      <c r="D941" s="103"/>
      <c r="E941" s="103"/>
      <c r="F941" s="103"/>
      <c r="G941" s="103"/>
      <c r="H941" s="103"/>
      <c r="I941" s="103"/>
      <c r="J941" s="103"/>
      <c r="K941" s="103"/>
      <c r="L941" s="103"/>
      <c r="M941" s="103"/>
      <c r="N941" s="103"/>
      <c r="O941" s="103"/>
      <c r="P941" s="103"/>
      <c r="Q941" s="103"/>
      <c r="R941" s="103"/>
      <c r="S941" s="103"/>
      <c r="T941" s="103"/>
      <c r="U941" s="103"/>
      <c r="V941" s="103"/>
      <c r="W941" s="103"/>
      <c r="X941" s="103"/>
      <c r="Y941" s="103"/>
      <c r="Z941" s="103"/>
    </row>
    <row r="942" spans="1:26" ht="12.75" customHeight="1" x14ac:dyDescent="0.25">
      <c r="A942" s="103"/>
      <c r="B942" s="103"/>
      <c r="C942" s="103"/>
      <c r="D942" s="103"/>
      <c r="E942" s="103"/>
      <c r="F942" s="103"/>
      <c r="G942" s="103"/>
      <c r="H942" s="103"/>
      <c r="I942" s="103"/>
      <c r="J942" s="103"/>
      <c r="K942" s="103"/>
      <c r="L942" s="103"/>
      <c r="M942" s="103"/>
      <c r="N942" s="103"/>
      <c r="O942" s="103"/>
      <c r="P942" s="103"/>
      <c r="Q942" s="103"/>
      <c r="R942" s="103"/>
      <c r="S942" s="103"/>
      <c r="T942" s="103"/>
      <c r="U942" s="103"/>
      <c r="V942" s="103"/>
      <c r="W942" s="103"/>
      <c r="X942" s="103"/>
      <c r="Y942" s="103"/>
      <c r="Z942" s="103"/>
    </row>
    <row r="943" spans="1:26" ht="12.75" customHeight="1" x14ac:dyDescent="0.25">
      <c r="A943" s="103"/>
      <c r="B943" s="103"/>
      <c r="C943" s="103"/>
      <c r="D943" s="103"/>
      <c r="E943" s="103"/>
      <c r="F943" s="103"/>
      <c r="G943" s="103"/>
      <c r="H943" s="103"/>
      <c r="I943" s="103"/>
      <c r="J943" s="103"/>
      <c r="K943" s="103"/>
      <c r="L943" s="103"/>
      <c r="M943" s="103"/>
      <c r="N943" s="103"/>
      <c r="O943" s="103"/>
      <c r="P943" s="103"/>
      <c r="Q943" s="103"/>
      <c r="R943" s="103"/>
      <c r="S943" s="103"/>
      <c r="T943" s="103"/>
      <c r="U943" s="103"/>
      <c r="V943" s="103"/>
      <c r="W943" s="103"/>
      <c r="X943" s="103"/>
      <c r="Y943" s="103"/>
      <c r="Z943" s="103"/>
    </row>
    <row r="944" spans="1:26" ht="12.75" customHeight="1" x14ac:dyDescent="0.25">
      <c r="A944" s="103"/>
      <c r="B944" s="103"/>
      <c r="C944" s="103"/>
      <c r="D944" s="103"/>
      <c r="E944" s="103"/>
      <c r="F944" s="103"/>
      <c r="G944" s="103"/>
      <c r="H944" s="103"/>
      <c r="I944" s="103"/>
      <c r="J944" s="103"/>
      <c r="K944" s="103"/>
      <c r="L944" s="103"/>
      <c r="M944" s="103"/>
      <c r="N944" s="103"/>
      <c r="O944" s="103"/>
      <c r="P944" s="103"/>
      <c r="Q944" s="103"/>
      <c r="R944" s="103"/>
      <c r="S944" s="103"/>
      <c r="T944" s="103"/>
      <c r="U944" s="103"/>
      <c r="V944" s="103"/>
      <c r="W944" s="103"/>
      <c r="X944" s="103"/>
      <c r="Y944" s="103"/>
      <c r="Z944" s="103"/>
    </row>
    <row r="945" spans="1:26" ht="12.75" customHeight="1" x14ac:dyDescent="0.25">
      <c r="A945" s="103"/>
      <c r="B945" s="103"/>
      <c r="C945" s="103"/>
      <c r="D945" s="103"/>
      <c r="E945" s="103"/>
      <c r="F945" s="103"/>
      <c r="G945" s="103"/>
      <c r="H945" s="103"/>
      <c r="I945" s="103"/>
      <c r="J945" s="103"/>
      <c r="K945" s="103"/>
      <c r="L945" s="103"/>
      <c r="M945" s="103"/>
      <c r="N945" s="103"/>
      <c r="O945" s="103"/>
      <c r="P945" s="103"/>
      <c r="Q945" s="103"/>
      <c r="R945" s="103"/>
      <c r="S945" s="103"/>
      <c r="T945" s="103"/>
      <c r="U945" s="103"/>
      <c r="V945" s="103"/>
      <c r="W945" s="103"/>
      <c r="X945" s="103"/>
      <c r="Y945" s="103"/>
      <c r="Z945" s="103"/>
    </row>
    <row r="946" spans="1:26" ht="12.75" customHeight="1" x14ac:dyDescent="0.25">
      <c r="A946" s="103"/>
      <c r="B946" s="103"/>
      <c r="C946" s="103"/>
      <c r="D946" s="103"/>
      <c r="E946" s="103"/>
      <c r="F946" s="103"/>
      <c r="G946" s="103"/>
      <c r="H946" s="103"/>
      <c r="I946" s="103"/>
      <c r="J946" s="103"/>
      <c r="K946" s="103"/>
      <c r="L946" s="103"/>
      <c r="M946" s="103"/>
      <c r="N946" s="103"/>
      <c r="O946" s="103"/>
      <c r="P946" s="103"/>
      <c r="Q946" s="103"/>
      <c r="R946" s="103"/>
      <c r="S946" s="103"/>
      <c r="T946" s="103"/>
      <c r="U946" s="103"/>
      <c r="V946" s="103"/>
      <c r="W946" s="103"/>
      <c r="X946" s="103"/>
      <c r="Y946" s="103"/>
      <c r="Z946" s="103"/>
    </row>
    <row r="947" spans="1:26" ht="12.75" customHeight="1" x14ac:dyDescent="0.25">
      <c r="A947" s="103"/>
      <c r="B947" s="103"/>
      <c r="C947" s="103"/>
      <c r="D947" s="103"/>
      <c r="E947" s="103"/>
      <c r="F947" s="103"/>
      <c r="G947" s="103"/>
      <c r="H947" s="103"/>
      <c r="I947" s="103"/>
      <c r="J947" s="103"/>
      <c r="K947" s="103"/>
      <c r="L947" s="103"/>
      <c r="M947" s="103"/>
      <c r="N947" s="103"/>
      <c r="O947" s="103"/>
      <c r="P947" s="103"/>
      <c r="Q947" s="103"/>
      <c r="R947" s="103"/>
      <c r="S947" s="103"/>
      <c r="T947" s="103"/>
      <c r="U947" s="103"/>
      <c r="V947" s="103"/>
      <c r="W947" s="103"/>
      <c r="X947" s="103"/>
      <c r="Y947" s="103"/>
      <c r="Z947" s="103"/>
    </row>
    <row r="948" spans="1:26" ht="12.75" customHeight="1" x14ac:dyDescent="0.25">
      <c r="A948" s="103"/>
      <c r="B948" s="103"/>
      <c r="C948" s="103"/>
      <c r="D948" s="103"/>
      <c r="E948" s="103"/>
      <c r="F948" s="103"/>
      <c r="G948" s="103"/>
      <c r="H948" s="103"/>
      <c r="I948" s="103"/>
      <c r="J948" s="103"/>
      <c r="K948" s="103"/>
      <c r="L948" s="103"/>
      <c r="M948" s="103"/>
      <c r="N948" s="103"/>
      <c r="O948" s="103"/>
      <c r="P948" s="103"/>
      <c r="Q948" s="103"/>
      <c r="R948" s="103"/>
      <c r="S948" s="103"/>
      <c r="T948" s="103"/>
      <c r="U948" s="103"/>
      <c r="V948" s="103"/>
      <c r="W948" s="103"/>
      <c r="X948" s="103"/>
      <c r="Y948" s="103"/>
      <c r="Z948" s="103"/>
    </row>
    <row r="949" spans="1:26" ht="12.75" customHeight="1" x14ac:dyDescent="0.25">
      <c r="A949" s="103"/>
      <c r="B949" s="103"/>
      <c r="C949" s="103"/>
      <c r="D949" s="103"/>
      <c r="E949" s="103"/>
      <c r="F949" s="103"/>
      <c r="G949" s="103"/>
      <c r="H949" s="103"/>
      <c r="I949" s="103"/>
      <c r="J949" s="103"/>
      <c r="K949" s="103"/>
      <c r="L949" s="103"/>
      <c r="M949" s="103"/>
      <c r="N949" s="103"/>
      <c r="O949" s="103"/>
      <c r="P949" s="103"/>
      <c r="Q949" s="103"/>
      <c r="R949" s="103"/>
      <c r="S949" s="103"/>
      <c r="T949" s="103"/>
      <c r="U949" s="103"/>
      <c r="V949" s="103"/>
      <c r="W949" s="103"/>
      <c r="X949" s="103"/>
      <c r="Y949" s="103"/>
      <c r="Z949" s="103"/>
    </row>
    <row r="950" spans="1:26" ht="12.75" customHeight="1" x14ac:dyDescent="0.25">
      <c r="A950" s="103"/>
      <c r="B950" s="103"/>
      <c r="C950" s="103"/>
      <c r="D950" s="103"/>
      <c r="E950" s="103"/>
      <c r="F950" s="103"/>
      <c r="G950" s="103"/>
      <c r="H950" s="103"/>
      <c r="I950" s="103"/>
      <c r="J950" s="103"/>
      <c r="K950" s="103"/>
      <c r="L950" s="103"/>
      <c r="M950" s="103"/>
      <c r="N950" s="103"/>
      <c r="O950" s="103"/>
      <c r="P950" s="103"/>
      <c r="Q950" s="103"/>
      <c r="R950" s="103"/>
      <c r="S950" s="103"/>
      <c r="T950" s="103"/>
      <c r="U950" s="103"/>
      <c r="V950" s="103"/>
      <c r="W950" s="103"/>
      <c r="X950" s="103"/>
      <c r="Y950" s="103"/>
      <c r="Z950" s="103"/>
    </row>
    <row r="951" spans="1:26" ht="12.75" customHeight="1" x14ac:dyDescent="0.25">
      <c r="A951" s="103"/>
      <c r="B951" s="103"/>
      <c r="C951" s="103"/>
      <c r="D951" s="103"/>
      <c r="E951" s="103"/>
      <c r="F951" s="103"/>
      <c r="G951" s="103"/>
      <c r="H951" s="103"/>
      <c r="I951" s="103"/>
      <c r="J951" s="103"/>
      <c r="K951" s="103"/>
      <c r="L951" s="103"/>
      <c r="M951" s="103"/>
      <c r="N951" s="103"/>
      <c r="O951" s="103"/>
      <c r="P951" s="103"/>
      <c r="Q951" s="103"/>
      <c r="R951" s="103"/>
      <c r="S951" s="103"/>
      <c r="T951" s="103"/>
      <c r="U951" s="103"/>
      <c r="V951" s="103"/>
      <c r="W951" s="103"/>
      <c r="X951" s="103"/>
      <c r="Y951" s="103"/>
      <c r="Z951" s="103"/>
    </row>
    <row r="952" spans="1:26" ht="12.75" customHeight="1" x14ac:dyDescent="0.25">
      <c r="A952" s="103"/>
      <c r="B952" s="103"/>
      <c r="C952" s="103"/>
      <c r="D952" s="103"/>
      <c r="E952" s="103"/>
      <c r="F952" s="103"/>
      <c r="G952" s="103"/>
      <c r="H952" s="103"/>
      <c r="I952" s="103"/>
      <c r="J952" s="103"/>
      <c r="K952" s="103"/>
      <c r="L952" s="103"/>
      <c r="M952" s="103"/>
      <c r="N952" s="103"/>
      <c r="O952" s="103"/>
      <c r="P952" s="103"/>
      <c r="Q952" s="103"/>
      <c r="R952" s="103"/>
      <c r="S952" s="103"/>
      <c r="T952" s="103"/>
      <c r="U952" s="103"/>
      <c r="V952" s="103"/>
      <c r="W952" s="103"/>
      <c r="X952" s="103"/>
      <c r="Y952" s="103"/>
      <c r="Z952" s="103"/>
    </row>
    <row r="953" spans="1:26" ht="12.75" customHeight="1" x14ac:dyDescent="0.25">
      <c r="A953" s="103"/>
      <c r="B953" s="103"/>
      <c r="C953" s="103"/>
      <c r="D953" s="103"/>
      <c r="E953" s="103"/>
      <c r="F953" s="103"/>
      <c r="G953" s="103"/>
      <c r="H953" s="103"/>
      <c r="I953" s="103"/>
      <c r="J953" s="103"/>
      <c r="K953" s="103"/>
      <c r="L953" s="103"/>
      <c r="M953" s="103"/>
      <c r="N953" s="103"/>
      <c r="O953" s="103"/>
      <c r="P953" s="103"/>
      <c r="Q953" s="103"/>
      <c r="R953" s="103"/>
      <c r="S953" s="103"/>
      <c r="T953" s="103"/>
      <c r="U953" s="103"/>
      <c r="V953" s="103"/>
      <c r="W953" s="103"/>
      <c r="X953" s="103"/>
      <c r="Y953" s="103"/>
      <c r="Z953" s="103"/>
    </row>
    <row r="954" spans="1:26" ht="12.75" customHeight="1" x14ac:dyDescent="0.25">
      <c r="A954" s="103"/>
      <c r="B954" s="103"/>
      <c r="C954" s="103"/>
      <c r="D954" s="103"/>
      <c r="E954" s="103"/>
      <c r="F954" s="103"/>
      <c r="G954" s="103"/>
      <c r="H954" s="103"/>
      <c r="I954" s="103"/>
      <c r="J954" s="103"/>
      <c r="K954" s="103"/>
      <c r="L954" s="103"/>
      <c r="M954" s="103"/>
      <c r="N954" s="103"/>
      <c r="O954" s="103"/>
      <c r="P954" s="103"/>
      <c r="Q954" s="103"/>
      <c r="R954" s="103"/>
      <c r="S954" s="103"/>
      <c r="T954" s="103"/>
      <c r="U954" s="103"/>
      <c r="V954" s="103"/>
      <c r="W954" s="103"/>
      <c r="X954" s="103"/>
      <c r="Y954" s="103"/>
      <c r="Z954" s="103"/>
    </row>
    <row r="955" spans="1:26" ht="12.75" customHeight="1" x14ac:dyDescent="0.25">
      <c r="A955" s="103"/>
      <c r="B955" s="103"/>
      <c r="C955" s="103"/>
      <c r="D955" s="103"/>
      <c r="E955" s="103"/>
      <c r="F955" s="103"/>
      <c r="G955" s="103"/>
      <c r="H955" s="103"/>
      <c r="I955" s="103"/>
      <c r="J955" s="103"/>
      <c r="K955" s="103"/>
      <c r="L955" s="103"/>
      <c r="M955" s="103"/>
      <c r="N955" s="103"/>
      <c r="O955" s="103"/>
      <c r="P955" s="103"/>
      <c r="Q955" s="103"/>
      <c r="R955" s="103"/>
      <c r="S955" s="103"/>
      <c r="T955" s="103"/>
      <c r="U955" s="103"/>
      <c r="V955" s="103"/>
      <c r="W955" s="103"/>
      <c r="X955" s="103"/>
      <c r="Y955" s="103"/>
      <c r="Z955" s="103"/>
    </row>
    <row r="956" spans="1:26" ht="12.75" customHeight="1" x14ac:dyDescent="0.25">
      <c r="A956" s="103"/>
      <c r="B956" s="103"/>
      <c r="C956" s="103"/>
      <c r="D956" s="103"/>
      <c r="E956" s="103"/>
      <c r="F956" s="103"/>
      <c r="G956" s="103"/>
      <c r="H956" s="103"/>
      <c r="I956" s="103"/>
      <c r="J956" s="103"/>
      <c r="K956" s="103"/>
      <c r="L956" s="103"/>
      <c r="M956" s="103"/>
      <c r="N956" s="103"/>
      <c r="O956" s="103"/>
      <c r="P956" s="103"/>
      <c r="Q956" s="103"/>
      <c r="R956" s="103"/>
      <c r="S956" s="103"/>
      <c r="T956" s="103"/>
      <c r="U956" s="103"/>
      <c r="V956" s="103"/>
      <c r="W956" s="103"/>
      <c r="X956" s="103"/>
      <c r="Y956" s="103"/>
      <c r="Z956" s="103"/>
    </row>
    <row r="957" spans="1:26" ht="12.75" customHeight="1" x14ac:dyDescent="0.25">
      <c r="A957" s="103"/>
      <c r="B957" s="103"/>
      <c r="C957" s="103"/>
      <c r="D957" s="103"/>
      <c r="E957" s="103"/>
      <c r="F957" s="103"/>
      <c r="G957" s="103"/>
      <c r="H957" s="103"/>
      <c r="I957" s="103"/>
      <c r="J957" s="103"/>
      <c r="K957" s="103"/>
      <c r="L957" s="103"/>
      <c r="M957" s="103"/>
      <c r="N957" s="103"/>
      <c r="O957" s="103"/>
      <c r="P957" s="103"/>
      <c r="Q957" s="103"/>
      <c r="R957" s="103"/>
      <c r="S957" s="103"/>
      <c r="T957" s="103"/>
      <c r="U957" s="103"/>
      <c r="V957" s="103"/>
      <c r="W957" s="103"/>
      <c r="X957" s="103"/>
      <c r="Y957" s="103"/>
      <c r="Z957" s="103"/>
    </row>
    <row r="958" spans="1:26" ht="12.75" customHeight="1" x14ac:dyDescent="0.25">
      <c r="A958" s="103"/>
      <c r="B958" s="103"/>
      <c r="C958" s="103"/>
      <c r="D958" s="103"/>
      <c r="E958" s="103"/>
      <c r="F958" s="103"/>
      <c r="G958" s="103"/>
      <c r="H958" s="103"/>
      <c r="I958" s="103"/>
      <c r="J958" s="103"/>
      <c r="K958" s="103"/>
      <c r="L958" s="103"/>
      <c r="M958" s="103"/>
      <c r="N958" s="103"/>
      <c r="O958" s="103"/>
      <c r="P958" s="103"/>
      <c r="Q958" s="103"/>
      <c r="R958" s="103"/>
      <c r="S958" s="103"/>
      <c r="T958" s="103"/>
      <c r="U958" s="103"/>
      <c r="V958" s="103"/>
      <c r="W958" s="103"/>
      <c r="X958" s="103"/>
      <c r="Y958" s="103"/>
      <c r="Z958" s="103"/>
    </row>
    <row r="959" spans="1:26" ht="12.75" customHeight="1" x14ac:dyDescent="0.25">
      <c r="A959" s="103"/>
      <c r="B959" s="103"/>
      <c r="C959" s="103"/>
      <c r="D959" s="103"/>
      <c r="E959" s="103"/>
      <c r="F959" s="103"/>
      <c r="G959" s="103"/>
      <c r="H959" s="103"/>
      <c r="I959" s="103"/>
      <c r="J959" s="103"/>
      <c r="K959" s="103"/>
      <c r="L959" s="103"/>
      <c r="M959" s="103"/>
      <c r="N959" s="103"/>
      <c r="O959" s="103"/>
      <c r="P959" s="103"/>
      <c r="Q959" s="103"/>
      <c r="R959" s="103"/>
      <c r="S959" s="103"/>
      <c r="T959" s="103"/>
      <c r="U959" s="103"/>
      <c r="V959" s="103"/>
      <c r="W959" s="103"/>
      <c r="X959" s="103"/>
      <c r="Y959" s="103"/>
      <c r="Z959" s="103"/>
    </row>
    <row r="960" spans="1:26" ht="12.75" customHeight="1" x14ac:dyDescent="0.25">
      <c r="A960" s="103"/>
      <c r="B960" s="103"/>
      <c r="C960" s="103"/>
      <c r="D960" s="103"/>
      <c r="E960" s="103"/>
      <c r="F960" s="103"/>
      <c r="G960" s="103"/>
      <c r="H960" s="103"/>
      <c r="I960" s="103"/>
      <c r="J960" s="103"/>
      <c r="K960" s="103"/>
      <c r="L960" s="103"/>
      <c r="M960" s="103"/>
      <c r="N960" s="103"/>
      <c r="O960" s="103"/>
      <c r="P960" s="103"/>
      <c r="Q960" s="103"/>
      <c r="R960" s="103"/>
      <c r="S960" s="103"/>
      <c r="T960" s="103"/>
      <c r="U960" s="103"/>
      <c r="V960" s="103"/>
      <c r="W960" s="103"/>
      <c r="X960" s="103"/>
      <c r="Y960" s="103"/>
      <c r="Z960" s="103"/>
    </row>
    <row r="961" spans="1:26" ht="12.75" customHeight="1" x14ac:dyDescent="0.25">
      <c r="A961" s="103"/>
      <c r="B961" s="103"/>
      <c r="C961" s="103"/>
      <c r="D961" s="103"/>
      <c r="E961" s="103"/>
      <c r="F961" s="103"/>
      <c r="G961" s="103"/>
      <c r="H961" s="103"/>
      <c r="I961" s="103"/>
      <c r="J961" s="103"/>
      <c r="K961" s="103"/>
      <c r="L961" s="103"/>
      <c r="M961" s="103"/>
      <c r="N961" s="103"/>
      <c r="O961" s="103"/>
      <c r="P961" s="103"/>
      <c r="Q961" s="103"/>
      <c r="R961" s="103"/>
      <c r="S961" s="103"/>
      <c r="T961" s="103"/>
      <c r="U961" s="103"/>
      <c r="V961" s="103"/>
      <c r="W961" s="103"/>
      <c r="X961" s="103"/>
      <c r="Y961" s="103"/>
      <c r="Z961" s="103"/>
    </row>
    <row r="962" spans="1:26" ht="12.75" customHeight="1" x14ac:dyDescent="0.25">
      <c r="A962" s="103"/>
      <c r="B962" s="103"/>
      <c r="C962" s="103"/>
      <c r="D962" s="103"/>
      <c r="E962" s="103"/>
      <c r="F962" s="103"/>
      <c r="G962" s="103"/>
      <c r="H962" s="103"/>
      <c r="I962" s="103"/>
      <c r="J962" s="103"/>
      <c r="K962" s="103"/>
      <c r="L962" s="103"/>
      <c r="M962" s="103"/>
      <c r="N962" s="103"/>
      <c r="O962" s="103"/>
      <c r="P962" s="103"/>
      <c r="Q962" s="103"/>
      <c r="R962" s="103"/>
      <c r="S962" s="103"/>
      <c r="T962" s="103"/>
      <c r="U962" s="103"/>
      <c r="V962" s="103"/>
      <c r="W962" s="103"/>
      <c r="X962" s="103"/>
      <c r="Y962" s="103"/>
      <c r="Z962" s="103"/>
    </row>
    <row r="963" spans="1:26" ht="12.75" customHeight="1" x14ac:dyDescent="0.25">
      <c r="A963" s="103"/>
      <c r="B963" s="103"/>
      <c r="C963" s="103"/>
      <c r="D963" s="103"/>
      <c r="E963" s="103"/>
      <c r="F963" s="103"/>
      <c r="G963" s="103"/>
      <c r="H963" s="103"/>
      <c r="I963" s="103"/>
      <c r="J963" s="103"/>
      <c r="K963" s="103"/>
      <c r="L963" s="103"/>
      <c r="M963" s="103"/>
      <c r="N963" s="103"/>
      <c r="O963" s="103"/>
      <c r="P963" s="103"/>
      <c r="Q963" s="103"/>
      <c r="R963" s="103"/>
      <c r="S963" s="103"/>
      <c r="T963" s="103"/>
      <c r="U963" s="103"/>
      <c r="V963" s="103"/>
      <c r="W963" s="103"/>
      <c r="X963" s="103"/>
      <c r="Y963" s="103"/>
      <c r="Z963" s="103"/>
    </row>
    <row r="964" spans="1:26" ht="12.75" customHeight="1" x14ac:dyDescent="0.25">
      <c r="A964" s="103"/>
      <c r="B964" s="103"/>
      <c r="C964" s="103"/>
      <c r="D964" s="103"/>
      <c r="E964" s="103"/>
      <c r="F964" s="103"/>
      <c r="G964" s="103"/>
      <c r="H964" s="103"/>
      <c r="I964" s="103"/>
      <c r="J964" s="103"/>
      <c r="K964" s="103"/>
      <c r="L964" s="103"/>
      <c r="M964" s="103"/>
      <c r="N964" s="103"/>
      <c r="O964" s="103"/>
      <c r="P964" s="103"/>
      <c r="Q964" s="103"/>
      <c r="R964" s="103"/>
      <c r="S964" s="103"/>
      <c r="T964" s="103"/>
      <c r="U964" s="103"/>
      <c r="V964" s="103"/>
      <c r="W964" s="103"/>
      <c r="X964" s="103"/>
      <c r="Y964" s="103"/>
      <c r="Z964" s="103"/>
    </row>
    <row r="965" spans="1:26" ht="12.75" customHeight="1" x14ac:dyDescent="0.25">
      <c r="A965" s="103"/>
      <c r="B965" s="103"/>
      <c r="C965" s="103"/>
      <c r="D965" s="103"/>
      <c r="E965" s="103"/>
      <c r="F965" s="103"/>
      <c r="G965" s="103"/>
      <c r="H965" s="103"/>
      <c r="I965" s="103"/>
      <c r="J965" s="103"/>
      <c r="K965" s="103"/>
      <c r="L965" s="103"/>
      <c r="M965" s="103"/>
      <c r="N965" s="103"/>
      <c r="O965" s="103"/>
      <c r="P965" s="103"/>
      <c r="Q965" s="103"/>
      <c r="R965" s="103"/>
      <c r="S965" s="103"/>
      <c r="T965" s="103"/>
      <c r="U965" s="103"/>
      <c r="V965" s="103"/>
      <c r="W965" s="103"/>
      <c r="X965" s="103"/>
      <c r="Y965" s="103"/>
      <c r="Z965" s="103"/>
    </row>
    <row r="966" spans="1:26" ht="12.75" customHeight="1" x14ac:dyDescent="0.25">
      <c r="A966" s="103"/>
      <c r="B966" s="103"/>
      <c r="C966" s="103"/>
      <c r="D966" s="103"/>
      <c r="E966" s="103"/>
      <c r="F966" s="103"/>
      <c r="G966" s="103"/>
      <c r="H966" s="103"/>
      <c r="I966" s="103"/>
      <c r="J966" s="103"/>
      <c r="K966" s="103"/>
      <c r="L966" s="103"/>
      <c r="M966" s="103"/>
      <c r="N966" s="103"/>
      <c r="O966" s="103"/>
      <c r="P966" s="103"/>
      <c r="Q966" s="103"/>
      <c r="R966" s="103"/>
      <c r="S966" s="103"/>
      <c r="T966" s="103"/>
      <c r="U966" s="103"/>
      <c r="V966" s="103"/>
      <c r="W966" s="103"/>
      <c r="X966" s="103"/>
      <c r="Y966" s="103"/>
      <c r="Z966" s="103"/>
    </row>
    <row r="967" spans="1:26" ht="12.75" customHeight="1" x14ac:dyDescent="0.25">
      <c r="A967" s="103"/>
      <c r="B967" s="103"/>
      <c r="C967" s="103"/>
      <c r="D967" s="103"/>
      <c r="E967" s="103"/>
      <c r="F967" s="103"/>
      <c r="G967" s="103"/>
      <c r="H967" s="103"/>
      <c r="I967" s="103"/>
      <c r="J967" s="103"/>
      <c r="K967" s="103"/>
      <c r="L967" s="103"/>
      <c r="M967" s="103"/>
      <c r="N967" s="103"/>
      <c r="O967" s="103"/>
      <c r="P967" s="103"/>
      <c r="Q967" s="103"/>
      <c r="R967" s="103"/>
      <c r="S967" s="103"/>
      <c r="T967" s="103"/>
      <c r="U967" s="103"/>
      <c r="V967" s="103"/>
      <c r="W967" s="103"/>
      <c r="X967" s="103"/>
      <c r="Y967" s="103"/>
      <c r="Z967" s="103"/>
    </row>
    <row r="968" spans="1:26" ht="12.75" customHeight="1" x14ac:dyDescent="0.25">
      <c r="A968" s="103"/>
      <c r="B968" s="103"/>
      <c r="C968" s="103"/>
      <c r="D968" s="103"/>
      <c r="E968" s="103"/>
      <c r="F968" s="103"/>
      <c r="G968" s="103"/>
      <c r="H968" s="103"/>
      <c r="I968" s="103"/>
      <c r="J968" s="103"/>
      <c r="K968" s="103"/>
      <c r="L968" s="103"/>
      <c r="M968" s="103"/>
      <c r="N968" s="103"/>
      <c r="O968" s="103"/>
      <c r="P968" s="103"/>
      <c r="Q968" s="103"/>
      <c r="R968" s="103"/>
      <c r="S968" s="103"/>
      <c r="T968" s="103"/>
      <c r="U968" s="103"/>
      <c r="V968" s="103"/>
      <c r="W968" s="103"/>
      <c r="X968" s="103"/>
      <c r="Y968" s="103"/>
      <c r="Z968" s="103"/>
    </row>
    <row r="969" spans="1:26" ht="12.75" customHeight="1" x14ac:dyDescent="0.25">
      <c r="A969" s="103"/>
      <c r="B969" s="103"/>
      <c r="C969" s="103"/>
      <c r="D969" s="103"/>
      <c r="E969" s="103"/>
      <c r="F969" s="103"/>
      <c r="G969" s="103"/>
      <c r="H969" s="103"/>
      <c r="I969" s="103"/>
      <c r="J969" s="103"/>
      <c r="K969" s="103"/>
      <c r="L969" s="103"/>
      <c r="M969" s="103"/>
      <c r="N969" s="103"/>
      <c r="O969" s="103"/>
      <c r="P969" s="103"/>
      <c r="Q969" s="103"/>
      <c r="R969" s="103"/>
      <c r="S969" s="103"/>
      <c r="T969" s="103"/>
      <c r="U969" s="103"/>
      <c r="V969" s="103"/>
      <c r="W969" s="103"/>
      <c r="X969" s="103"/>
      <c r="Y969" s="103"/>
      <c r="Z969" s="103"/>
    </row>
    <row r="970" spans="1:26" ht="12.75" customHeight="1" x14ac:dyDescent="0.25">
      <c r="A970" s="103"/>
      <c r="B970" s="103"/>
      <c r="C970" s="103"/>
      <c r="D970" s="103"/>
      <c r="E970" s="103"/>
      <c r="F970" s="103"/>
      <c r="G970" s="103"/>
      <c r="H970" s="103"/>
      <c r="I970" s="103"/>
      <c r="J970" s="103"/>
      <c r="K970" s="103"/>
      <c r="L970" s="103"/>
      <c r="M970" s="103"/>
      <c r="N970" s="103"/>
      <c r="O970" s="103"/>
      <c r="P970" s="103"/>
      <c r="Q970" s="103"/>
      <c r="R970" s="103"/>
      <c r="S970" s="103"/>
      <c r="T970" s="103"/>
      <c r="U970" s="103"/>
      <c r="V970" s="103"/>
      <c r="W970" s="103"/>
      <c r="X970" s="103"/>
      <c r="Y970" s="103"/>
      <c r="Z970" s="103"/>
    </row>
    <row r="971" spans="1:26" ht="12.75" customHeight="1" x14ac:dyDescent="0.25">
      <c r="A971" s="103"/>
      <c r="B971" s="103"/>
      <c r="C971" s="103"/>
      <c r="D971" s="103"/>
      <c r="E971" s="103"/>
      <c r="F971" s="103"/>
      <c r="G971" s="103"/>
      <c r="H971" s="103"/>
      <c r="I971" s="103"/>
      <c r="J971" s="103"/>
      <c r="K971" s="103"/>
      <c r="L971" s="103"/>
      <c r="M971" s="103"/>
      <c r="N971" s="103"/>
      <c r="O971" s="103"/>
      <c r="P971" s="103"/>
      <c r="Q971" s="103"/>
      <c r="R971" s="103"/>
      <c r="S971" s="103"/>
      <c r="T971" s="103"/>
      <c r="U971" s="103"/>
      <c r="V971" s="103"/>
      <c r="W971" s="103"/>
      <c r="X971" s="103"/>
      <c r="Y971" s="103"/>
      <c r="Z971" s="103"/>
    </row>
    <row r="972" spans="1:26" ht="12.75" customHeight="1" x14ac:dyDescent="0.25">
      <c r="A972" s="103"/>
      <c r="B972" s="103"/>
      <c r="C972" s="103"/>
      <c r="D972" s="103"/>
      <c r="E972" s="103"/>
      <c r="F972" s="103"/>
      <c r="G972" s="103"/>
      <c r="H972" s="103"/>
      <c r="I972" s="103"/>
      <c r="J972" s="103"/>
      <c r="K972" s="103"/>
      <c r="L972" s="103"/>
      <c r="M972" s="103"/>
      <c r="N972" s="103"/>
      <c r="O972" s="103"/>
      <c r="P972" s="103"/>
      <c r="Q972" s="103"/>
      <c r="R972" s="103"/>
      <c r="S972" s="103"/>
      <c r="T972" s="103"/>
      <c r="U972" s="103"/>
      <c r="V972" s="103"/>
      <c r="W972" s="103"/>
      <c r="X972" s="103"/>
      <c r="Y972" s="103"/>
      <c r="Z972" s="103"/>
    </row>
    <row r="973" spans="1:26" ht="12.75" customHeight="1" x14ac:dyDescent="0.25">
      <c r="A973" s="103"/>
      <c r="B973" s="103"/>
      <c r="C973" s="103"/>
      <c r="D973" s="103"/>
      <c r="E973" s="103"/>
      <c r="F973" s="103"/>
      <c r="G973" s="103"/>
      <c r="H973" s="103"/>
      <c r="I973" s="103"/>
      <c r="J973" s="103"/>
      <c r="K973" s="103"/>
      <c r="L973" s="103"/>
      <c r="M973" s="103"/>
      <c r="N973" s="103"/>
      <c r="O973" s="103"/>
      <c r="P973" s="103"/>
      <c r="Q973" s="103"/>
      <c r="R973" s="103"/>
      <c r="S973" s="103"/>
      <c r="T973" s="103"/>
      <c r="U973" s="103"/>
      <c r="V973" s="103"/>
      <c r="W973" s="103"/>
      <c r="X973" s="103"/>
      <c r="Y973" s="103"/>
      <c r="Z973" s="103"/>
    </row>
    <row r="974" spans="1:26" ht="12.75" customHeight="1" x14ac:dyDescent="0.25">
      <c r="A974" s="103"/>
      <c r="B974" s="103"/>
      <c r="C974" s="103"/>
      <c r="D974" s="103"/>
      <c r="E974" s="103"/>
      <c r="F974" s="103"/>
      <c r="G974" s="103"/>
      <c r="H974" s="103"/>
      <c r="I974" s="103"/>
      <c r="J974" s="103"/>
      <c r="K974" s="103"/>
      <c r="L974" s="103"/>
      <c r="M974" s="103"/>
      <c r="N974" s="103"/>
      <c r="O974" s="103"/>
      <c r="P974" s="103"/>
      <c r="Q974" s="103"/>
      <c r="R974" s="103"/>
      <c r="S974" s="103"/>
      <c r="T974" s="103"/>
      <c r="U974" s="103"/>
      <c r="V974" s="103"/>
      <c r="W974" s="103"/>
      <c r="X974" s="103"/>
      <c r="Y974" s="103"/>
      <c r="Z974" s="103"/>
    </row>
    <row r="975" spans="1:26" ht="12.75" customHeight="1" x14ac:dyDescent="0.25">
      <c r="A975" s="103"/>
      <c r="B975" s="103"/>
      <c r="C975" s="103"/>
      <c r="D975" s="103"/>
      <c r="E975" s="103"/>
      <c r="F975" s="103"/>
      <c r="G975" s="103"/>
      <c r="H975" s="103"/>
      <c r="I975" s="103"/>
      <c r="J975" s="103"/>
      <c r="K975" s="103"/>
      <c r="L975" s="103"/>
      <c r="M975" s="103"/>
      <c r="N975" s="103"/>
      <c r="O975" s="103"/>
      <c r="P975" s="103"/>
      <c r="Q975" s="103"/>
      <c r="R975" s="103"/>
      <c r="S975" s="103"/>
      <c r="T975" s="103"/>
      <c r="U975" s="103"/>
      <c r="V975" s="103"/>
      <c r="W975" s="103"/>
      <c r="X975" s="103"/>
      <c r="Y975" s="103"/>
      <c r="Z975" s="103"/>
    </row>
    <row r="976" spans="1:26" ht="12.75" customHeight="1" x14ac:dyDescent="0.25">
      <c r="A976" s="103"/>
      <c r="B976" s="103"/>
      <c r="C976" s="103"/>
      <c r="D976" s="103"/>
      <c r="E976" s="103"/>
      <c r="F976" s="103"/>
      <c r="G976" s="103"/>
      <c r="H976" s="103"/>
      <c r="I976" s="103"/>
      <c r="J976" s="103"/>
      <c r="K976" s="103"/>
      <c r="L976" s="103"/>
      <c r="M976" s="103"/>
      <c r="N976" s="103"/>
      <c r="O976" s="103"/>
      <c r="P976" s="103"/>
      <c r="Q976" s="103"/>
      <c r="R976" s="103"/>
      <c r="S976" s="103"/>
      <c r="T976" s="103"/>
      <c r="U976" s="103"/>
      <c r="V976" s="103"/>
      <c r="W976" s="103"/>
      <c r="X976" s="103"/>
      <c r="Y976" s="103"/>
      <c r="Z976" s="103"/>
    </row>
    <row r="977" spans="1:26" ht="12.75" customHeight="1" x14ac:dyDescent="0.25">
      <c r="A977" s="103"/>
      <c r="B977" s="103"/>
      <c r="C977" s="103"/>
      <c r="D977" s="103"/>
      <c r="E977" s="103"/>
      <c r="F977" s="103"/>
      <c r="G977" s="103"/>
      <c r="H977" s="103"/>
      <c r="I977" s="103"/>
      <c r="J977" s="103"/>
      <c r="K977" s="103"/>
      <c r="L977" s="103"/>
      <c r="M977" s="103"/>
      <c r="N977" s="103"/>
      <c r="O977" s="103"/>
      <c r="P977" s="103"/>
      <c r="Q977" s="103"/>
      <c r="R977" s="103"/>
      <c r="S977" s="103"/>
      <c r="T977" s="103"/>
      <c r="U977" s="103"/>
      <c r="V977" s="103"/>
      <c r="W977" s="103"/>
      <c r="X977" s="103"/>
      <c r="Y977" s="103"/>
      <c r="Z977" s="103"/>
    </row>
    <row r="978" spans="1:26" ht="12.75" customHeight="1" x14ac:dyDescent="0.25">
      <c r="A978" s="103"/>
      <c r="B978" s="103"/>
      <c r="C978" s="103"/>
      <c r="D978" s="103"/>
      <c r="E978" s="103"/>
      <c r="F978" s="103"/>
      <c r="G978" s="103"/>
      <c r="H978" s="103"/>
      <c r="I978" s="103"/>
      <c r="J978" s="103"/>
      <c r="K978" s="103"/>
      <c r="L978" s="103"/>
      <c r="M978" s="103"/>
      <c r="N978" s="103"/>
      <c r="O978" s="103"/>
      <c r="P978" s="103"/>
      <c r="Q978" s="103"/>
      <c r="R978" s="103"/>
      <c r="S978" s="103"/>
      <c r="T978" s="103"/>
      <c r="U978" s="103"/>
      <c r="V978" s="103"/>
      <c r="W978" s="103"/>
      <c r="X978" s="103"/>
      <c r="Y978" s="103"/>
      <c r="Z978" s="103"/>
    </row>
    <row r="979" spans="1:26" ht="12.75" customHeight="1" x14ac:dyDescent="0.25">
      <c r="A979" s="103"/>
      <c r="B979" s="103"/>
      <c r="C979" s="103"/>
      <c r="D979" s="103"/>
      <c r="E979" s="103"/>
      <c r="F979" s="103"/>
      <c r="G979" s="103"/>
      <c r="H979" s="103"/>
      <c r="I979" s="103"/>
      <c r="J979" s="103"/>
      <c r="K979" s="103"/>
      <c r="L979" s="103"/>
      <c r="M979" s="103"/>
      <c r="N979" s="103"/>
      <c r="O979" s="103"/>
      <c r="P979" s="103"/>
      <c r="Q979" s="103"/>
      <c r="R979" s="103"/>
      <c r="S979" s="103"/>
      <c r="T979" s="103"/>
      <c r="U979" s="103"/>
      <c r="V979" s="103"/>
      <c r="W979" s="103"/>
      <c r="X979" s="103"/>
      <c r="Y979" s="103"/>
      <c r="Z979" s="103"/>
    </row>
    <row r="980" spans="1:26" ht="12.75" customHeight="1" x14ac:dyDescent="0.25">
      <c r="A980" s="103"/>
      <c r="B980" s="103"/>
      <c r="C980" s="103"/>
      <c r="D980" s="103"/>
      <c r="E980" s="103"/>
      <c r="F980" s="103"/>
      <c r="G980" s="103"/>
      <c r="H980" s="103"/>
      <c r="I980" s="103"/>
      <c r="J980" s="103"/>
      <c r="K980" s="103"/>
      <c r="L980" s="103"/>
      <c r="M980" s="103"/>
      <c r="N980" s="103"/>
      <c r="O980" s="103"/>
      <c r="P980" s="103"/>
      <c r="Q980" s="103"/>
      <c r="R980" s="103"/>
      <c r="S980" s="103"/>
      <c r="T980" s="103"/>
      <c r="U980" s="103"/>
      <c r="V980" s="103"/>
      <c r="W980" s="103"/>
      <c r="X980" s="103"/>
      <c r="Y980" s="103"/>
      <c r="Z980" s="103"/>
    </row>
    <row r="981" spans="1:26" ht="12.75" customHeight="1" x14ac:dyDescent="0.25">
      <c r="A981" s="103"/>
      <c r="B981" s="103"/>
      <c r="C981" s="103"/>
      <c r="D981" s="103"/>
      <c r="E981" s="103"/>
      <c r="F981" s="103"/>
      <c r="G981" s="103"/>
      <c r="H981" s="103"/>
      <c r="I981" s="103"/>
      <c r="J981" s="103"/>
      <c r="K981" s="103"/>
      <c r="L981" s="103"/>
      <c r="M981" s="103"/>
      <c r="N981" s="103"/>
      <c r="O981" s="103"/>
      <c r="P981" s="103"/>
      <c r="Q981" s="103"/>
      <c r="R981" s="103"/>
      <c r="S981" s="103"/>
      <c r="T981" s="103"/>
      <c r="U981" s="103"/>
      <c r="V981" s="103"/>
      <c r="W981" s="103"/>
      <c r="X981" s="103"/>
      <c r="Y981" s="103"/>
      <c r="Z981" s="103"/>
    </row>
    <row r="982" spans="1:26" ht="12.75" customHeight="1" x14ac:dyDescent="0.25">
      <c r="A982" s="103"/>
      <c r="B982" s="103"/>
      <c r="C982" s="103"/>
      <c r="D982" s="103"/>
      <c r="E982" s="103"/>
      <c r="F982" s="103"/>
      <c r="G982" s="103"/>
      <c r="H982" s="103"/>
      <c r="I982" s="103"/>
      <c r="J982" s="103"/>
      <c r="K982" s="103"/>
      <c r="L982" s="103"/>
      <c r="M982" s="103"/>
      <c r="N982" s="103"/>
      <c r="O982" s="103"/>
      <c r="P982" s="103"/>
      <c r="Q982" s="103"/>
      <c r="R982" s="103"/>
      <c r="S982" s="103"/>
      <c r="T982" s="103"/>
      <c r="U982" s="103"/>
      <c r="V982" s="103"/>
      <c r="W982" s="103"/>
      <c r="X982" s="103"/>
      <c r="Y982" s="103"/>
      <c r="Z982" s="103"/>
    </row>
    <row r="983" spans="1:26" ht="12.75" customHeight="1" x14ac:dyDescent="0.25">
      <c r="A983" s="103"/>
      <c r="B983" s="103"/>
      <c r="C983" s="103"/>
      <c r="D983" s="103"/>
      <c r="E983" s="103"/>
      <c r="F983" s="103"/>
      <c r="G983" s="103"/>
      <c r="H983" s="103"/>
      <c r="I983" s="103"/>
      <c r="J983" s="103"/>
      <c r="K983" s="103"/>
      <c r="L983" s="103"/>
      <c r="M983" s="103"/>
      <c r="N983" s="103"/>
      <c r="O983" s="103"/>
      <c r="P983" s="103"/>
      <c r="Q983" s="103"/>
      <c r="R983" s="103"/>
      <c r="S983" s="103"/>
      <c r="T983" s="103"/>
      <c r="U983" s="103"/>
      <c r="V983" s="103"/>
      <c r="W983" s="103"/>
      <c r="X983" s="103"/>
      <c r="Y983" s="103"/>
      <c r="Z983" s="103"/>
    </row>
    <row r="984" spans="1:26" ht="12.75" customHeight="1" x14ac:dyDescent="0.25">
      <c r="A984" s="103"/>
      <c r="B984" s="103"/>
      <c r="C984" s="103"/>
      <c r="D984" s="103"/>
      <c r="E984" s="103"/>
      <c r="F984" s="103"/>
      <c r="G984" s="103"/>
      <c r="H984" s="103"/>
      <c r="I984" s="103"/>
      <c r="J984" s="103"/>
      <c r="K984" s="103"/>
      <c r="L984" s="103"/>
      <c r="M984" s="103"/>
      <c r="N984" s="103"/>
      <c r="O984" s="103"/>
      <c r="P984" s="103"/>
      <c r="Q984" s="103"/>
      <c r="R984" s="103"/>
      <c r="S984" s="103"/>
      <c r="T984" s="103"/>
      <c r="U984" s="103"/>
      <c r="V984" s="103"/>
      <c r="W984" s="103"/>
      <c r="X984" s="103"/>
      <c r="Y984" s="103"/>
      <c r="Z984" s="103"/>
    </row>
    <row r="985" spans="1:26" ht="12.75" customHeight="1" x14ac:dyDescent="0.25">
      <c r="A985" s="103"/>
      <c r="B985" s="103"/>
      <c r="C985" s="103"/>
      <c r="D985" s="103"/>
      <c r="E985" s="103"/>
      <c r="F985" s="103"/>
      <c r="G985" s="103"/>
      <c r="H985" s="103"/>
      <c r="I985" s="103"/>
      <c r="J985" s="103"/>
      <c r="K985" s="103"/>
      <c r="L985" s="103"/>
      <c r="M985" s="103"/>
      <c r="N985" s="103"/>
      <c r="O985" s="103"/>
      <c r="P985" s="103"/>
      <c r="Q985" s="103"/>
      <c r="R985" s="103"/>
      <c r="S985" s="103"/>
      <c r="T985" s="103"/>
      <c r="U985" s="103"/>
      <c r="V985" s="103"/>
      <c r="W985" s="103"/>
      <c r="X985" s="103"/>
      <c r="Y985" s="103"/>
      <c r="Z985" s="103"/>
    </row>
    <row r="986" spans="1:26" ht="12.75" customHeight="1" x14ac:dyDescent="0.25">
      <c r="A986" s="103"/>
      <c r="B986" s="103"/>
      <c r="C986" s="103"/>
      <c r="D986" s="103"/>
      <c r="E986" s="103"/>
      <c r="F986" s="103"/>
      <c r="G986" s="103"/>
      <c r="H986" s="103"/>
      <c r="I986" s="103"/>
      <c r="J986" s="103"/>
      <c r="K986" s="103"/>
      <c r="L986" s="103"/>
      <c r="M986" s="103"/>
      <c r="N986" s="103"/>
      <c r="O986" s="103"/>
      <c r="P986" s="103"/>
      <c r="Q986" s="103"/>
      <c r="R986" s="103"/>
      <c r="S986" s="103"/>
      <c r="T986" s="103"/>
      <c r="U986" s="103"/>
      <c r="V986" s="103"/>
      <c r="W986" s="103"/>
      <c r="X986" s="103"/>
      <c r="Y986" s="103"/>
      <c r="Z986" s="103"/>
    </row>
    <row r="987" spans="1:26" ht="12.75" customHeight="1" x14ac:dyDescent="0.25">
      <c r="A987" s="103"/>
      <c r="B987" s="103"/>
      <c r="C987" s="103"/>
      <c r="D987" s="103"/>
      <c r="E987" s="103"/>
      <c r="F987" s="103"/>
      <c r="G987" s="103"/>
      <c r="H987" s="103"/>
      <c r="I987" s="103"/>
      <c r="J987" s="103"/>
      <c r="K987" s="103"/>
      <c r="L987" s="103"/>
      <c r="M987" s="103"/>
      <c r="N987" s="103"/>
      <c r="O987" s="103"/>
      <c r="P987" s="103"/>
      <c r="Q987" s="103"/>
      <c r="R987" s="103"/>
      <c r="S987" s="103"/>
      <c r="T987" s="103"/>
      <c r="U987" s="103"/>
      <c r="V987" s="103"/>
      <c r="W987" s="103"/>
      <c r="X987" s="103"/>
      <c r="Y987" s="103"/>
      <c r="Z987" s="103"/>
    </row>
    <row r="988" spans="1:26" ht="12.75" customHeight="1" x14ac:dyDescent="0.25">
      <c r="A988" s="103"/>
      <c r="B988" s="103"/>
      <c r="C988" s="103"/>
      <c r="D988" s="103"/>
      <c r="E988" s="103"/>
      <c r="F988" s="103"/>
      <c r="G988" s="103"/>
      <c r="H988" s="103"/>
      <c r="I988" s="103"/>
      <c r="J988" s="103"/>
      <c r="K988" s="103"/>
      <c r="L988" s="103"/>
      <c r="M988" s="103"/>
      <c r="N988" s="103"/>
      <c r="O988" s="103"/>
      <c r="P988" s="103"/>
      <c r="Q988" s="103"/>
      <c r="R988" s="103"/>
      <c r="S988" s="103"/>
      <c r="T988" s="103"/>
      <c r="U988" s="103"/>
      <c r="V988" s="103"/>
      <c r="W988" s="103"/>
      <c r="X988" s="103"/>
      <c r="Y988" s="103"/>
      <c r="Z988" s="103"/>
    </row>
    <row r="989" spans="1:26" ht="12.75" customHeight="1" x14ac:dyDescent="0.25">
      <c r="A989" s="103"/>
      <c r="B989" s="103"/>
      <c r="C989" s="103"/>
      <c r="D989" s="103"/>
      <c r="E989" s="103"/>
      <c r="F989" s="103"/>
      <c r="G989" s="103"/>
      <c r="H989" s="103"/>
      <c r="I989" s="103"/>
      <c r="J989" s="103"/>
      <c r="K989" s="103"/>
      <c r="L989" s="103"/>
      <c r="M989" s="103"/>
      <c r="N989" s="103"/>
      <c r="O989" s="103"/>
      <c r="P989" s="103"/>
      <c r="Q989" s="103"/>
      <c r="R989" s="103"/>
      <c r="S989" s="103"/>
      <c r="T989" s="103"/>
      <c r="U989" s="103"/>
      <c r="V989" s="103"/>
      <c r="W989" s="103"/>
      <c r="X989" s="103"/>
      <c r="Y989" s="103"/>
      <c r="Z989" s="103"/>
    </row>
    <row r="990" spans="1:26" ht="12.75" customHeight="1" x14ac:dyDescent="0.25">
      <c r="A990" s="103"/>
      <c r="B990" s="103"/>
      <c r="C990" s="103"/>
      <c r="D990" s="103"/>
      <c r="E990" s="103"/>
      <c r="F990" s="103"/>
      <c r="G990" s="103"/>
      <c r="H990" s="103"/>
      <c r="I990" s="103"/>
      <c r="J990" s="103"/>
      <c r="K990" s="103"/>
      <c r="L990" s="103"/>
      <c r="M990" s="103"/>
      <c r="N990" s="103"/>
      <c r="O990" s="103"/>
      <c r="P990" s="103"/>
      <c r="Q990" s="103"/>
      <c r="R990" s="103"/>
      <c r="S990" s="103"/>
      <c r="T990" s="103"/>
      <c r="U990" s="103"/>
      <c r="V990" s="103"/>
      <c r="W990" s="103"/>
      <c r="X990" s="103"/>
      <c r="Y990" s="103"/>
      <c r="Z990" s="103"/>
    </row>
    <row r="991" spans="1:26" ht="12.75" customHeight="1" x14ac:dyDescent="0.25">
      <c r="A991" s="103"/>
      <c r="B991" s="103"/>
      <c r="C991" s="103"/>
      <c r="D991" s="103"/>
      <c r="E991" s="103"/>
      <c r="F991" s="103"/>
      <c r="G991" s="103"/>
      <c r="H991" s="103"/>
      <c r="I991" s="103"/>
      <c r="J991" s="103"/>
      <c r="K991" s="103"/>
      <c r="L991" s="103"/>
      <c r="M991" s="103"/>
      <c r="N991" s="103"/>
      <c r="O991" s="103"/>
      <c r="P991" s="103"/>
      <c r="Q991" s="103"/>
      <c r="R991" s="103"/>
      <c r="S991" s="103"/>
      <c r="T991" s="103"/>
      <c r="U991" s="103"/>
      <c r="V991" s="103"/>
      <c r="W991" s="103"/>
      <c r="X991" s="103"/>
      <c r="Y991" s="103"/>
      <c r="Z991" s="103"/>
    </row>
    <row r="992" spans="1:26" ht="12.75" customHeight="1" x14ac:dyDescent="0.25">
      <c r="A992" s="103"/>
      <c r="B992" s="103"/>
      <c r="C992" s="103"/>
      <c r="D992" s="103"/>
      <c r="E992" s="103"/>
      <c r="F992" s="103"/>
      <c r="G992" s="103"/>
      <c r="H992" s="103"/>
      <c r="I992" s="103"/>
      <c r="J992" s="103"/>
      <c r="K992" s="103"/>
      <c r="L992" s="103"/>
      <c r="M992" s="103"/>
      <c r="N992" s="103"/>
      <c r="O992" s="103"/>
      <c r="P992" s="103"/>
      <c r="Q992" s="103"/>
      <c r="R992" s="103"/>
      <c r="S992" s="103"/>
      <c r="T992" s="103"/>
      <c r="U992" s="103"/>
      <c r="V992" s="103"/>
      <c r="W992" s="103"/>
      <c r="X992" s="103"/>
      <c r="Y992" s="103"/>
      <c r="Z992" s="103"/>
    </row>
    <row r="993" spans="1:26" ht="12.75" customHeight="1" x14ac:dyDescent="0.25">
      <c r="A993" s="103"/>
      <c r="B993" s="103"/>
      <c r="C993" s="103"/>
      <c r="D993" s="103"/>
      <c r="E993" s="103"/>
      <c r="F993" s="103"/>
      <c r="G993" s="103"/>
      <c r="H993" s="103"/>
      <c r="I993" s="103"/>
      <c r="J993" s="103"/>
      <c r="K993" s="103"/>
      <c r="L993" s="103"/>
      <c r="M993" s="103"/>
      <c r="N993" s="103"/>
      <c r="O993" s="103"/>
      <c r="P993" s="103"/>
      <c r="Q993" s="103"/>
      <c r="R993" s="103"/>
      <c r="S993" s="103"/>
      <c r="T993" s="103"/>
      <c r="U993" s="103"/>
      <c r="V993" s="103"/>
      <c r="W993" s="103"/>
      <c r="X993" s="103"/>
      <c r="Y993" s="103"/>
      <c r="Z993" s="103"/>
    </row>
    <row r="994" spans="1:26" ht="12.75" customHeight="1" x14ac:dyDescent="0.25">
      <c r="A994" s="103"/>
      <c r="B994" s="103"/>
      <c r="C994" s="103"/>
      <c r="D994" s="103"/>
      <c r="E994" s="103"/>
      <c r="F994" s="103"/>
      <c r="G994" s="103"/>
      <c r="H994" s="103"/>
      <c r="I994" s="103"/>
      <c r="J994" s="103"/>
      <c r="K994" s="103"/>
      <c r="L994" s="103"/>
      <c r="M994" s="103"/>
      <c r="N994" s="103"/>
      <c r="O994" s="103"/>
      <c r="P994" s="103"/>
      <c r="Q994" s="103"/>
      <c r="R994" s="103"/>
      <c r="S994" s="103"/>
      <c r="T994" s="103"/>
      <c r="U994" s="103"/>
      <c r="V994" s="103"/>
      <c r="W994" s="103"/>
      <c r="X994" s="103"/>
      <c r="Y994" s="103"/>
      <c r="Z994" s="103"/>
    </row>
    <row r="995" spans="1:26" ht="12.75" customHeight="1" x14ac:dyDescent="0.25">
      <c r="A995" s="103"/>
      <c r="B995" s="103"/>
      <c r="C995" s="103"/>
      <c r="D995" s="103"/>
      <c r="E995" s="103"/>
      <c r="F995" s="103"/>
      <c r="G995" s="103"/>
      <c r="H995" s="103"/>
      <c r="I995" s="103"/>
      <c r="J995" s="103"/>
      <c r="K995" s="103"/>
      <c r="L995" s="103"/>
      <c r="M995" s="103"/>
      <c r="N995" s="103"/>
      <c r="O995" s="103"/>
      <c r="P995" s="103"/>
      <c r="Q995" s="103"/>
      <c r="R995" s="103"/>
      <c r="S995" s="103"/>
      <c r="T995" s="103"/>
      <c r="U995" s="103"/>
      <c r="V995" s="103"/>
      <c r="W995" s="103"/>
      <c r="X995" s="103"/>
      <c r="Y995" s="103"/>
      <c r="Z995" s="103"/>
    </row>
    <row r="996" spans="1:26" ht="12.75" customHeight="1" x14ac:dyDescent="0.25">
      <c r="A996" s="103"/>
      <c r="B996" s="103"/>
      <c r="C996" s="103"/>
      <c r="D996" s="103"/>
      <c r="E996" s="103"/>
      <c r="F996" s="103"/>
      <c r="G996" s="103"/>
      <c r="H996" s="103"/>
      <c r="I996" s="103"/>
      <c r="J996" s="103"/>
      <c r="K996" s="103"/>
      <c r="L996" s="103"/>
      <c r="M996" s="103"/>
      <c r="N996" s="103"/>
      <c r="O996" s="103"/>
      <c r="P996" s="103"/>
      <c r="Q996" s="103"/>
      <c r="R996" s="103"/>
      <c r="S996" s="103"/>
      <c r="T996" s="103"/>
      <c r="U996" s="103"/>
      <c r="V996" s="103"/>
      <c r="W996" s="103"/>
      <c r="X996" s="103"/>
      <c r="Y996" s="103"/>
      <c r="Z996" s="103"/>
    </row>
    <row r="997" spans="1:26" ht="12.75" customHeight="1" x14ac:dyDescent="0.25">
      <c r="A997" s="103"/>
      <c r="B997" s="103"/>
      <c r="C997" s="103"/>
      <c r="D997" s="103"/>
      <c r="E997" s="103"/>
      <c r="F997" s="103"/>
      <c r="G997" s="103"/>
      <c r="H997" s="103"/>
      <c r="I997" s="103"/>
      <c r="J997" s="103"/>
      <c r="K997" s="103"/>
      <c r="L997" s="103"/>
      <c r="M997" s="103"/>
      <c r="N997" s="103"/>
      <c r="O997" s="103"/>
      <c r="P997" s="103"/>
      <c r="Q997" s="103"/>
      <c r="R997" s="103"/>
      <c r="S997" s="103"/>
      <c r="T997" s="103"/>
      <c r="U997" s="103"/>
      <c r="V997" s="103"/>
      <c r="W997" s="103"/>
      <c r="X997" s="103"/>
      <c r="Y997" s="103"/>
      <c r="Z997" s="103"/>
    </row>
    <row r="998" spans="1:26" ht="12.75" customHeight="1" x14ac:dyDescent="0.25">
      <c r="A998" s="103"/>
      <c r="B998" s="103"/>
      <c r="C998" s="103"/>
      <c r="D998" s="103"/>
      <c r="E998" s="103"/>
      <c r="F998" s="103"/>
      <c r="G998" s="103"/>
      <c r="H998" s="103"/>
      <c r="I998" s="103"/>
      <c r="J998" s="103"/>
      <c r="K998" s="103"/>
      <c r="L998" s="103"/>
      <c r="M998" s="103"/>
      <c r="N998" s="103"/>
      <c r="O998" s="103"/>
      <c r="P998" s="103"/>
      <c r="Q998" s="103"/>
      <c r="R998" s="103"/>
      <c r="S998" s="103"/>
      <c r="T998" s="103"/>
      <c r="U998" s="103"/>
      <c r="V998" s="103"/>
      <c r="W998" s="103"/>
      <c r="X998" s="103"/>
      <c r="Y998" s="103"/>
      <c r="Z998" s="103"/>
    </row>
    <row r="999" spans="1:26" ht="12.75" customHeight="1" x14ac:dyDescent="0.25">
      <c r="A999" s="103"/>
      <c r="B999" s="103"/>
      <c r="C999" s="103"/>
      <c r="D999" s="103"/>
      <c r="E999" s="103"/>
      <c r="F999" s="103"/>
      <c r="G999" s="103"/>
      <c r="H999" s="103"/>
      <c r="I999" s="103"/>
      <c r="J999" s="103"/>
      <c r="K999" s="103"/>
      <c r="L999" s="103"/>
      <c r="M999" s="103"/>
      <c r="N999" s="103"/>
      <c r="O999" s="103"/>
      <c r="P999" s="103"/>
      <c r="Q999" s="103"/>
      <c r="R999" s="103"/>
      <c r="S999" s="103"/>
      <c r="T999" s="103"/>
      <c r="U999" s="103"/>
      <c r="V999" s="103"/>
      <c r="W999" s="103"/>
      <c r="X999" s="103"/>
      <c r="Y999" s="103"/>
      <c r="Z999" s="103"/>
    </row>
    <row r="1000" spans="1:26" ht="12.75" customHeight="1" x14ac:dyDescent="0.25">
      <c r="A1000" s="103"/>
      <c r="B1000" s="103"/>
      <c r="C1000" s="103"/>
      <c r="D1000" s="103"/>
      <c r="E1000" s="103"/>
      <c r="F1000" s="103"/>
      <c r="G1000" s="103"/>
      <c r="H1000" s="103"/>
      <c r="I1000" s="103"/>
      <c r="J1000" s="103"/>
      <c r="K1000" s="103"/>
      <c r="L1000" s="103"/>
      <c r="M1000" s="103"/>
      <c r="N1000" s="103"/>
      <c r="O1000" s="103"/>
      <c r="P1000" s="103"/>
      <c r="Q1000" s="103"/>
      <c r="R1000" s="103"/>
      <c r="S1000" s="103"/>
      <c r="T1000" s="103"/>
      <c r="U1000" s="103"/>
      <c r="V1000" s="103"/>
      <c r="W1000" s="103"/>
      <c r="X1000" s="103"/>
      <c r="Y1000" s="103"/>
      <c r="Z1000" s="103"/>
    </row>
  </sheetData>
  <mergeCells count="10">
    <mergeCell ref="B15:F15"/>
    <mergeCell ref="C11:C12"/>
    <mergeCell ref="C13:C14"/>
    <mergeCell ref="B1:F1"/>
    <mergeCell ref="B3:D3"/>
    <mergeCell ref="B4:B8"/>
    <mergeCell ref="C4:C6"/>
    <mergeCell ref="C7:C8"/>
    <mergeCell ref="B9:B14"/>
    <mergeCell ref="C9:C10"/>
  </mergeCells>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baseColWidth="10" defaultColWidth="14.42578125" defaultRowHeight="15" customHeight="1" x14ac:dyDescent="0.25"/>
  <cols>
    <col min="1" max="1" width="32.85546875" customWidth="1"/>
    <col min="2" max="26" width="11.42578125" customWidth="1"/>
  </cols>
  <sheetData>
    <row r="1" spans="1:26" ht="12.75" customHeight="1" x14ac:dyDescent="0.25">
      <c r="A1" s="118"/>
      <c r="B1" s="118"/>
      <c r="C1" s="118"/>
      <c r="D1" s="118"/>
      <c r="E1" s="118"/>
      <c r="F1" s="118"/>
      <c r="G1" s="118"/>
      <c r="H1" s="118"/>
      <c r="I1" s="118"/>
      <c r="J1" s="118"/>
      <c r="K1" s="118"/>
      <c r="L1" s="118"/>
      <c r="M1" s="118"/>
      <c r="N1" s="118"/>
      <c r="O1" s="118"/>
      <c r="P1" s="118"/>
      <c r="Q1" s="118"/>
      <c r="R1" s="118"/>
      <c r="S1" s="118"/>
      <c r="T1" s="118"/>
      <c r="U1" s="118"/>
      <c r="V1" s="118"/>
      <c r="W1" s="118"/>
      <c r="X1" s="118"/>
      <c r="Y1" s="118"/>
      <c r="Z1" s="118"/>
    </row>
    <row r="2" spans="1:26" ht="12.75" customHeight="1" x14ac:dyDescent="0.25">
      <c r="A2" s="118"/>
      <c r="B2" s="118"/>
      <c r="C2" s="118"/>
      <c r="D2" s="118"/>
      <c r="E2" s="118"/>
      <c r="F2" s="118"/>
      <c r="G2" s="118"/>
      <c r="H2" s="118"/>
      <c r="I2" s="118"/>
      <c r="J2" s="118"/>
      <c r="K2" s="118"/>
      <c r="L2" s="118"/>
      <c r="M2" s="118"/>
      <c r="N2" s="118"/>
      <c r="O2" s="118"/>
      <c r="P2" s="118"/>
      <c r="Q2" s="118"/>
      <c r="R2" s="118"/>
      <c r="S2" s="118"/>
      <c r="T2" s="118"/>
      <c r="U2" s="118"/>
      <c r="V2" s="118"/>
      <c r="W2" s="118"/>
      <c r="X2" s="118"/>
      <c r="Y2" s="118"/>
      <c r="Z2" s="118"/>
    </row>
    <row r="3" spans="1:26" ht="12.75" customHeight="1" x14ac:dyDescent="0.25">
      <c r="A3" s="119" t="s">
        <v>221</v>
      </c>
      <c r="B3" s="118"/>
      <c r="C3" s="118"/>
      <c r="D3" s="118"/>
      <c r="E3" s="118"/>
      <c r="F3" s="118"/>
      <c r="G3" s="118"/>
      <c r="H3" s="118"/>
      <c r="I3" s="118"/>
      <c r="J3" s="118"/>
      <c r="K3" s="118"/>
      <c r="L3" s="118"/>
      <c r="M3" s="118"/>
      <c r="N3" s="118"/>
      <c r="O3" s="118"/>
      <c r="P3" s="118"/>
      <c r="Q3" s="118"/>
      <c r="R3" s="118"/>
      <c r="S3" s="118"/>
      <c r="T3" s="118"/>
      <c r="U3" s="118"/>
      <c r="V3" s="118"/>
      <c r="W3" s="118"/>
      <c r="X3" s="118"/>
      <c r="Y3" s="118"/>
      <c r="Z3" s="118"/>
    </row>
    <row r="4" spans="1:26" ht="12.75" customHeight="1" x14ac:dyDescent="0.25">
      <c r="A4" s="119" t="s">
        <v>223</v>
      </c>
      <c r="B4" s="118"/>
      <c r="C4" s="118"/>
      <c r="D4" s="118"/>
      <c r="E4" s="118"/>
      <c r="F4" s="118"/>
      <c r="G4" s="118"/>
      <c r="H4" s="118"/>
      <c r="I4" s="118"/>
      <c r="J4" s="118"/>
      <c r="K4" s="118"/>
      <c r="L4" s="118"/>
      <c r="M4" s="118"/>
      <c r="N4" s="118"/>
      <c r="O4" s="118"/>
      <c r="P4" s="118"/>
      <c r="Q4" s="118"/>
      <c r="R4" s="118"/>
      <c r="S4" s="118"/>
      <c r="T4" s="118"/>
      <c r="U4" s="118"/>
      <c r="V4" s="118"/>
      <c r="W4" s="118"/>
      <c r="X4" s="118"/>
      <c r="Y4" s="118"/>
      <c r="Z4" s="118"/>
    </row>
    <row r="5" spans="1:26" ht="12.75" customHeight="1" x14ac:dyDescent="0.25">
      <c r="A5" s="119" t="s">
        <v>225</v>
      </c>
      <c r="B5" s="118"/>
      <c r="C5" s="118"/>
      <c r="D5" s="118"/>
      <c r="E5" s="118"/>
      <c r="F5" s="118"/>
      <c r="G5" s="118"/>
      <c r="H5" s="118"/>
      <c r="I5" s="118"/>
      <c r="J5" s="118"/>
      <c r="K5" s="118"/>
      <c r="L5" s="118"/>
      <c r="M5" s="118"/>
      <c r="N5" s="118"/>
      <c r="O5" s="118"/>
      <c r="P5" s="118"/>
      <c r="Q5" s="118"/>
      <c r="R5" s="118"/>
      <c r="S5" s="118"/>
      <c r="T5" s="118"/>
      <c r="U5" s="118"/>
      <c r="V5" s="118"/>
      <c r="W5" s="118"/>
      <c r="X5" s="118"/>
      <c r="Y5" s="118"/>
      <c r="Z5" s="118"/>
    </row>
    <row r="6" spans="1:26" ht="12.75" customHeight="1" x14ac:dyDescent="0.25">
      <c r="A6" s="119" t="s">
        <v>227</v>
      </c>
      <c r="B6" s="118"/>
      <c r="C6" s="118"/>
      <c r="D6" s="118"/>
      <c r="E6" s="118"/>
      <c r="F6" s="118"/>
      <c r="G6" s="118"/>
      <c r="H6" s="118"/>
      <c r="I6" s="118"/>
      <c r="J6" s="118"/>
      <c r="K6" s="118"/>
      <c r="L6" s="118"/>
      <c r="M6" s="118"/>
      <c r="N6" s="118"/>
      <c r="O6" s="118"/>
      <c r="P6" s="118"/>
      <c r="Q6" s="118"/>
      <c r="R6" s="118"/>
      <c r="S6" s="118"/>
      <c r="T6" s="118"/>
      <c r="U6" s="118"/>
      <c r="V6" s="118"/>
      <c r="W6" s="118"/>
      <c r="X6" s="118"/>
      <c r="Y6" s="118"/>
      <c r="Z6" s="118"/>
    </row>
    <row r="7" spans="1:26" ht="12.75" customHeight="1" x14ac:dyDescent="0.25">
      <c r="A7" s="119" t="s">
        <v>229</v>
      </c>
      <c r="B7" s="118"/>
      <c r="C7" s="118"/>
      <c r="D7" s="118"/>
      <c r="E7" s="118"/>
      <c r="F7" s="118"/>
      <c r="G7" s="118"/>
      <c r="H7" s="118"/>
      <c r="I7" s="118"/>
      <c r="J7" s="118"/>
      <c r="K7" s="118"/>
      <c r="L7" s="118"/>
      <c r="M7" s="118"/>
      <c r="N7" s="118"/>
      <c r="O7" s="118"/>
      <c r="P7" s="118"/>
      <c r="Q7" s="118"/>
      <c r="R7" s="118"/>
      <c r="S7" s="118"/>
      <c r="T7" s="118"/>
      <c r="U7" s="118"/>
      <c r="V7" s="118"/>
      <c r="W7" s="118"/>
      <c r="X7" s="118"/>
      <c r="Y7" s="118"/>
      <c r="Z7" s="118"/>
    </row>
    <row r="8" spans="1:26" ht="12.75" customHeight="1" x14ac:dyDescent="0.25">
      <c r="A8" s="119" t="s">
        <v>232</v>
      </c>
      <c r="B8" s="118"/>
      <c r="C8" s="118"/>
      <c r="D8" s="118"/>
      <c r="E8" s="118"/>
      <c r="F8" s="118"/>
      <c r="G8" s="118"/>
      <c r="H8" s="118"/>
      <c r="I8" s="118"/>
      <c r="J8" s="118"/>
      <c r="K8" s="118"/>
      <c r="L8" s="118"/>
      <c r="M8" s="118"/>
      <c r="N8" s="118"/>
      <c r="O8" s="118"/>
      <c r="P8" s="118"/>
      <c r="Q8" s="118"/>
      <c r="R8" s="118"/>
      <c r="S8" s="118"/>
      <c r="T8" s="118"/>
      <c r="U8" s="118"/>
      <c r="V8" s="118"/>
      <c r="W8" s="118"/>
      <c r="X8" s="118"/>
      <c r="Y8" s="118"/>
      <c r="Z8" s="118"/>
    </row>
    <row r="9" spans="1:26" ht="12.75" customHeight="1" x14ac:dyDescent="0.25">
      <c r="A9" s="119" t="s">
        <v>235</v>
      </c>
      <c r="B9" s="118"/>
      <c r="C9" s="118"/>
      <c r="D9" s="118"/>
      <c r="E9" s="118"/>
      <c r="F9" s="118"/>
      <c r="G9" s="118"/>
      <c r="H9" s="118"/>
      <c r="I9" s="118"/>
      <c r="J9" s="118"/>
      <c r="K9" s="118"/>
      <c r="L9" s="118"/>
      <c r="M9" s="118"/>
      <c r="N9" s="118"/>
      <c r="O9" s="118"/>
      <c r="P9" s="118"/>
      <c r="Q9" s="118"/>
      <c r="R9" s="118"/>
      <c r="S9" s="118"/>
      <c r="T9" s="118"/>
      <c r="U9" s="118"/>
      <c r="V9" s="118"/>
      <c r="W9" s="118"/>
      <c r="X9" s="118"/>
      <c r="Y9" s="118"/>
      <c r="Z9" s="118"/>
    </row>
    <row r="10" spans="1:26" ht="12.75" customHeight="1" x14ac:dyDescent="0.25">
      <c r="A10" s="119" t="s">
        <v>237</v>
      </c>
      <c r="B10" s="118"/>
      <c r="C10" s="118"/>
      <c r="D10" s="118"/>
      <c r="E10" s="118"/>
      <c r="F10" s="118"/>
      <c r="G10" s="118"/>
      <c r="H10" s="118"/>
      <c r="I10" s="118"/>
      <c r="J10" s="118"/>
      <c r="K10" s="118"/>
      <c r="L10" s="118"/>
      <c r="M10" s="118"/>
      <c r="N10" s="118"/>
      <c r="O10" s="118"/>
      <c r="P10" s="118"/>
      <c r="Q10" s="118"/>
      <c r="R10" s="118"/>
      <c r="S10" s="118"/>
      <c r="T10" s="118"/>
      <c r="U10" s="118"/>
      <c r="V10" s="118"/>
      <c r="W10" s="118"/>
      <c r="X10" s="118"/>
      <c r="Y10" s="118"/>
      <c r="Z10" s="118"/>
    </row>
    <row r="11" spans="1:26" ht="12.75" customHeight="1" x14ac:dyDescent="0.25">
      <c r="A11" s="119" t="s">
        <v>239</v>
      </c>
      <c r="B11" s="118"/>
      <c r="C11" s="118"/>
      <c r="D11" s="118"/>
      <c r="E11" s="118"/>
      <c r="F11" s="118"/>
      <c r="G11" s="118"/>
      <c r="H11" s="118"/>
      <c r="I11" s="118"/>
      <c r="J11" s="118"/>
      <c r="K11" s="118"/>
      <c r="L11" s="118"/>
      <c r="M11" s="118"/>
      <c r="N11" s="118"/>
      <c r="O11" s="118"/>
      <c r="P11" s="118"/>
      <c r="Q11" s="118"/>
      <c r="R11" s="118"/>
      <c r="S11" s="118"/>
      <c r="T11" s="118"/>
      <c r="U11" s="118"/>
      <c r="V11" s="118"/>
      <c r="W11" s="118"/>
      <c r="X11" s="118"/>
      <c r="Y11" s="118"/>
      <c r="Z11" s="118"/>
    </row>
    <row r="12" spans="1:26" ht="12.75" customHeight="1" x14ac:dyDescent="0.25">
      <c r="A12" s="119" t="s">
        <v>294</v>
      </c>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row>
    <row r="13" spans="1:26" ht="12.75" customHeight="1" x14ac:dyDescent="0.25">
      <c r="A13" s="119" t="s">
        <v>295</v>
      </c>
      <c r="B13" s="118"/>
      <c r="C13" s="118"/>
      <c r="D13" s="118"/>
      <c r="E13" s="118"/>
      <c r="F13" s="118"/>
      <c r="G13" s="118"/>
      <c r="H13" s="118"/>
      <c r="I13" s="118"/>
      <c r="J13" s="118"/>
      <c r="K13" s="118"/>
      <c r="L13" s="118"/>
      <c r="M13" s="118"/>
      <c r="N13" s="118"/>
      <c r="O13" s="118"/>
      <c r="P13" s="118"/>
      <c r="Q13" s="118"/>
      <c r="R13" s="118"/>
      <c r="S13" s="118"/>
      <c r="T13" s="118"/>
      <c r="U13" s="118"/>
      <c r="V13" s="118"/>
      <c r="W13" s="118"/>
      <c r="X13" s="118"/>
      <c r="Y13" s="118"/>
      <c r="Z13" s="118"/>
    </row>
    <row r="14" spans="1:26" ht="12.75" customHeight="1" x14ac:dyDescent="0.25">
      <c r="A14" s="119" t="s">
        <v>296</v>
      </c>
      <c r="B14" s="118"/>
      <c r="C14" s="118"/>
      <c r="D14" s="118"/>
      <c r="E14" s="118"/>
      <c r="F14" s="118"/>
      <c r="G14" s="118"/>
      <c r="H14" s="118"/>
      <c r="I14" s="118"/>
      <c r="J14" s="118"/>
      <c r="K14" s="118"/>
      <c r="L14" s="118"/>
      <c r="M14" s="118"/>
      <c r="N14" s="118"/>
      <c r="O14" s="118"/>
      <c r="P14" s="118"/>
      <c r="Q14" s="118"/>
      <c r="R14" s="118"/>
      <c r="S14" s="118"/>
      <c r="T14" s="118"/>
      <c r="U14" s="118"/>
      <c r="V14" s="118"/>
      <c r="W14" s="118"/>
      <c r="X14" s="118"/>
      <c r="Y14" s="118"/>
      <c r="Z14" s="118"/>
    </row>
    <row r="15" spans="1:26" ht="12.75" customHeight="1" x14ac:dyDescent="0.25">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row>
    <row r="16" spans="1:26" ht="12.75" customHeight="1" x14ac:dyDescent="0.25">
      <c r="A16" s="119" t="s">
        <v>297</v>
      </c>
      <c r="B16" s="118"/>
      <c r="C16" s="118"/>
      <c r="D16" s="118"/>
      <c r="E16" s="118"/>
      <c r="F16" s="118"/>
      <c r="G16" s="118"/>
      <c r="H16" s="118"/>
      <c r="I16" s="118"/>
      <c r="J16" s="118"/>
      <c r="K16" s="118"/>
      <c r="L16" s="118"/>
      <c r="M16" s="118"/>
      <c r="N16" s="118"/>
      <c r="O16" s="118"/>
      <c r="P16" s="118"/>
      <c r="Q16" s="118"/>
      <c r="R16" s="118"/>
      <c r="S16" s="118"/>
      <c r="T16" s="118"/>
      <c r="U16" s="118"/>
      <c r="V16" s="118"/>
      <c r="W16" s="118"/>
      <c r="X16" s="118"/>
      <c r="Y16" s="118"/>
      <c r="Z16" s="118"/>
    </row>
    <row r="17" spans="1:26" ht="12.75" customHeight="1" x14ac:dyDescent="0.25">
      <c r="A17" s="119" t="s">
        <v>268</v>
      </c>
      <c r="B17" s="118"/>
      <c r="C17" s="118"/>
      <c r="D17" s="118"/>
      <c r="E17" s="118"/>
      <c r="F17" s="118"/>
      <c r="G17" s="118"/>
      <c r="H17" s="118"/>
      <c r="I17" s="118"/>
      <c r="J17" s="118"/>
      <c r="K17" s="118"/>
      <c r="L17" s="118"/>
      <c r="M17" s="118"/>
      <c r="N17" s="118"/>
      <c r="O17" s="118"/>
      <c r="P17" s="118"/>
      <c r="Q17" s="118"/>
      <c r="R17" s="118"/>
      <c r="S17" s="118"/>
      <c r="T17" s="118"/>
      <c r="U17" s="118"/>
      <c r="V17" s="118"/>
      <c r="W17" s="118"/>
      <c r="X17" s="118"/>
      <c r="Y17" s="118"/>
      <c r="Z17" s="118"/>
    </row>
    <row r="18" spans="1:26" ht="12.75" customHeight="1" x14ac:dyDescent="0.25">
      <c r="A18" s="119" t="s">
        <v>271</v>
      </c>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row>
    <row r="19" spans="1:26" ht="12.75" customHeight="1" x14ac:dyDescent="0.25">
      <c r="A19" s="118"/>
      <c r="B19" s="118"/>
      <c r="C19" s="118"/>
      <c r="D19" s="118"/>
      <c r="E19" s="118"/>
      <c r="F19" s="118"/>
      <c r="G19" s="118"/>
      <c r="H19" s="118"/>
      <c r="I19" s="118"/>
      <c r="J19" s="118"/>
      <c r="K19" s="118"/>
      <c r="L19" s="118"/>
      <c r="M19" s="118"/>
      <c r="N19" s="118"/>
      <c r="O19" s="118"/>
      <c r="P19" s="118"/>
      <c r="Q19" s="118"/>
      <c r="R19" s="118"/>
      <c r="S19" s="118"/>
      <c r="T19" s="118"/>
      <c r="U19" s="118"/>
      <c r="V19" s="118"/>
      <c r="W19" s="118"/>
      <c r="X19" s="118"/>
      <c r="Y19" s="118"/>
      <c r="Z19" s="118"/>
    </row>
    <row r="20" spans="1:26" ht="12.75" customHeight="1" x14ac:dyDescent="0.25">
      <c r="A20" s="119" t="s">
        <v>269</v>
      </c>
      <c r="B20" s="118"/>
      <c r="C20" s="118"/>
      <c r="D20" s="118"/>
      <c r="E20" s="118"/>
      <c r="F20" s="118"/>
      <c r="G20" s="118"/>
      <c r="H20" s="118"/>
      <c r="I20" s="118"/>
      <c r="J20" s="118"/>
      <c r="K20" s="118"/>
      <c r="L20" s="118"/>
      <c r="M20" s="118"/>
      <c r="N20" s="118"/>
      <c r="O20" s="118"/>
      <c r="P20" s="118"/>
      <c r="Q20" s="118"/>
      <c r="R20" s="118"/>
      <c r="S20" s="118"/>
      <c r="T20" s="118"/>
      <c r="U20" s="118"/>
      <c r="V20" s="118"/>
      <c r="W20" s="118"/>
      <c r="X20" s="118"/>
      <c r="Y20" s="118"/>
      <c r="Z20" s="118"/>
    </row>
    <row r="21" spans="1:26" ht="12.75" customHeight="1" x14ac:dyDescent="0.25">
      <c r="A21" s="119" t="s">
        <v>272</v>
      </c>
      <c r="B21" s="118"/>
      <c r="C21" s="118"/>
      <c r="D21" s="118"/>
      <c r="E21" s="118"/>
      <c r="F21" s="118"/>
      <c r="G21" s="118"/>
      <c r="H21" s="118"/>
      <c r="I21" s="118"/>
      <c r="J21" s="118"/>
      <c r="K21" s="118"/>
      <c r="L21" s="118"/>
      <c r="M21" s="118"/>
      <c r="N21" s="118"/>
      <c r="O21" s="118"/>
      <c r="P21" s="118"/>
      <c r="Q21" s="118"/>
      <c r="R21" s="118"/>
      <c r="S21" s="118"/>
      <c r="T21" s="118"/>
      <c r="U21" s="118"/>
      <c r="V21" s="118"/>
      <c r="W21" s="118"/>
      <c r="X21" s="118"/>
      <c r="Y21" s="118"/>
      <c r="Z21" s="118"/>
    </row>
    <row r="22" spans="1:26" ht="12.75" customHeight="1" x14ac:dyDescent="0.25">
      <c r="A22" s="118"/>
      <c r="B22" s="118"/>
      <c r="C22" s="118"/>
      <c r="D22" s="118"/>
      <c r="E22" s="118"/>
      <c r="F22" s="118"/>
      <c r="G22" s="118"/>
      <c r="H22" s="118"/>
      <c r="I22" s="118"/>
      <c r="J22" s="118"/>
      <c r="K22" s="118"/>
      <c r="L22" s="118"/>
      <c r="M22" s="118"/>
      <c r="N22" s="118"/>
      <c r="O22" s="118"/>
      <c r="P22" s="118"/>
      <c r="Q22" s="118"/>
      <c r="R22" s="118"/>
      <c r="S22" s="118"/>
      <c r="T22" s="118"/>
      <c r="U22" s="118"/>
      <c r="V22" s="118"/>
      <c r="W22" s="118"/>
      <c r="X22" s="118"/>
      <c r="Y22" s="118"/>
      <c r="Z22" s="118"/>
    </row>
    <row r="23" spans="1:26" ht="12.75" customHeight="1" x14ac:dyDescent="0.25">
      <c r="A23" s="118"/>
      <c r="B23" s="118"/>
      <c r="C23" s="118"/>
      <c r="D23" s="118"/>
      <c r="E23" s="118"/>
      <c r="F23" s="118"/>
      <c r="G23" s="118"/>
      <c r="H23" s="118"/>
      <c r="I23" s="118"/>
      <c r="J23" s="118"/>
      <c r="K23" s="118"/>
      <c r="L23" s="118"/>
      <c r="M23" s="118"/>
      <c r="N23" s="118"/>
      <c r="O23" s="118"/>
      <c r="P23" s="118"/>
      <c r="Q23" s="118"/>
      <c r="R23" s="118"/>
      <c r="S23" s="118"/>
      <c r="T23" s="118"/>
      <c r="U23" s="118"/>
      <c r="V23" s="118"/>
      <c r="W23" s="118"/>
      <c r="X23" s="118"/>
      <c r="Y23" s="118"/>
      <c r="Z23" s="118"/>
    </row>
    <row r="24" spans="1:26" ht="12.75" customHeight="1" x14ac:dyDescent="0.25">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row>
    <row r="25" spans="1:26" ht="12.75" customHeight="1" x14ac:dyDescent="0.25">
      <c r="A25" s="118"/>
      <c r="B25" s="118"/>
      <c r="C25" s="118"/>
      <c r="D25" s="118"/>
      <c r="E25" s="118"/>
      <c r="F25" s="118"/>
      <c r="G25" s="118"/>
      <c r="H25" s="118"/>
      <c r="I25" s="118"/>
      <c r="J25" s="118"/>
      <c r="K25" s="118"/>
      <c r="L25" s="118"/>
      <c r="M25" s="118"/>
      <c r="N25" s="118"/>
      <c r="O25" s="118"/>
      <c r="P25" s="118"/>
      <c r="Q25" s="118"/>
      <c r="R25" s="118"/>
      <c r="S25" s="118"/>
      <c r="T25" s="118"/>
      <c r="U25" s="118"/>
      <c r="V25" s="118"/>
      <c r="W25" s="118"/>
      <c r="X25" s="118"/>
      <c r="Y25" s="118"/>
      <c r="Z25" s="118"/>
    </row>
    <row r="26" spans="1:26" ht="12.75" customHeight="1" x14ac:dyDescent="0.25">
      <c r="A26" s="118"/>
      <c r="B26" s="118"/>
      <c r="C26" s="118"/>
      <c r="D26" s="118"/>
      <c r="E26" s="118"/>
      <c r="F26" s="118"/>
      <c r="G26" s="118"/>
      <c r="H26" s="118"/>
      <c r="I26" s="118"/>
      <c r="J26" s="118"/>
      <c r="K26" s="118"/>
      <c r="L26" s="118"/>
      <c r="M26" s="118"/>
      <c r="N26" s="118"/>
      <c r="O26" s="118"/>
      <c r="P26" s="118"/>
      <c r="Q26" s="118"/>
      <c r="R26" s="118"/>
      <c r="S26" s="118"/>
      <c r="T26" s="118"/>
      <c r="U26" s="118"/>
      <c r="V26" s="118"/>
      <c r="W26" s="118"/>
      <c r="X26" s="118"/>
      <c r="Y26" s="118"/>
      <c r="Z26" s="118"/>
    </row>
    <row r="27" spans="1:26" ht="12.75" customHeight="1" x14ac:dyDescent="0.25">
      <c r="A27" s="118"/>
      <c r="B27" s="118"/>
      <c r="C27" s="118"/>
      <c r="D27" s="118"/>
      <c r="E27" s="118"/>
      <c r="F27" s="118"/>
      <c r="G27" s="118"/>
      <c r="H27" s="118"/>
      <c r="I27" s="118"/>
      <c r="J27" s="118"/>
      <c r="K27" s="118"/>
      <c r="L27" s="118"/>
      <c r="M27" s="118"/>
      <c r="N27" s="118"/>
      <c r="O27" s="118"/>
      <c r="P27" s="118"/>
      <c r="Q27" s="118"/>
      <c r="R27" s="118"/>
      <c r="S27" s="118"/>
      <c r="T27" s="118"/>
      <c r="U27" s="118"/>
      <c r="V27" s="118"/>
      <c r="W27" s="118"/>
      <c r="X27" s="118"/>
      <c r="Y27" s="118"/>
      <c r="Z27" s="118"/>
    </row>
    <row r="28" spans="1:26" ht="12.75" customHeight="1" x14ac:dyDescent="0.25">
      <c r="A28" s="118"/>
      <c r="B28" s="118"/>
      <c r="C28" s="118"/>
      <c r="D28" s="118"/>
      <c r="E28" s="118"/>
      <c r="F28" s="118"/>
      <c r="G28" s="118"/>
      <c r="H28" s="118"/>
      <c r="I28" s="118"/>
      <c r="J28" s="118"/>
      <c r="K28" s="118"/>
      <c r="L28" s="118"/>
      <c r="M28" s="118"/>
      <c r="N28" s="118"/>
      <c r="O28" s="118"/>
      <c r="P28" s="118"/>
      <c r="Q28" s="118"/>
      <c r="R28" s="118"/>
      <c r="S28" s="118"/>
      <c r="T28" s="118"/>
      <c r="U28" s="118"/>
      <c r="V28" s="118"/>
      <c r="W28" s="118"/>
      <c r="X28" s="118"/>
      <c r="Y28" s="118"/>
      <c r="Z28" s="118"/>
    </row>
    <row r="29" spans="1:26" ht="12.75" customHeight="1" x14ac:dyDescent="0.25">
      <c r="A29" s="118"/>
      <c r="B29" s="118"/>
      <c r="C29" s="118"/>
      <c r="D29" s="118"/>
      <c r="E29" s="118"/>
      <c r="F29" s="118"/>
      <c r="G29" s="118"/>
      <c r="H29" s="118"/>
      <c r="I29" s="118"/>
      <c r="J29" s="118"/>
      <c r="K29" s="118"/>
      <c r="L29" s="118"/>
      <c r="M29" s="118"/>
      <c r="N29" s="118"/>
      <c r="O29" s="118"/>
      <c r="P29" s="118"/>
      <c r="Q29" s="118"/>
      <c r="R29" s="118"/>
      <c r="S29" s="118"/>
      <c r="T29" s="118"/>
      <c r="U29" s="118"/>
      <c r="V29" s="118"/>
      <c r="W29" s="118"/>
      <c r="X29" s="118"/>
      <c r="Y29" s="118"/>
      <c r="Z29" s="118"/>
    </row>
    <row r="30" spans="1:26" ht="12.75" customHeight="1" x14ac:dyDescent="0.25">
      <c r="A30" s="118"/>
      <c r="B30" s="118"/>
      <c r="C30" s="118"/>
      <c r="D30" s="118"/>
      <c r="E30" s="118"/>
      <c r="F30" s="118"/>
      <c r="G30" s="118"/>
      <c r="H30" s="118"/>
      <c r="I30" s="118"/>
      <c r="J30" s="118"/>
      <c r="K30" s="118"/>
      <c r="L30" s="118"/>
      <c r="M30" s="118"/>
      <c r="N30" s="118"/>
      <c r="O30" s="118"/>
      <c r="P30" s="118"/>
      <c r="Q30" s="118"/>
      <c r="R30" s="118"/>
      <c r="S30" s="118"/>
      <c r="T30" s="118"/>
      <c r="U30" s="118"/>
      <c r="V30" s="118"/>
      <c r="W30" s="118"/>
      <c r="X30" s="118"/>
      <c r="Y30" s="118"/>
      <c r="Z30" s="118"/>
    </row>
    <row r="31" spans="1:26" ht="12.75" customHeight="1" x14ac:dyDescent="0.25">
      <c r="A31" s="118"/>
      <c r="B31" s="118"/>
      <c r="C31" s="118"/>
      <c r="D31" s="118"/>
      <c r="E31" s="118"/>
      <c r="F31" s="118"/>
      <c r="G31" s="118"/>
      <c r="H31" s="118"/>
      <c r="I31" s="118"/>
      <c r="J31" s="118"/>
      <c r="K31" s="118"/>
      <c r="L31" s="118"/>
      <c r="M31" s="118"/>
      <c r="N31" s="118"/>
      <c r="O31" s="118"/>
      <c r="P31" s="118"/>
      <c r="Q31" s="118"/>
      <c r="R31" s="118"/>
      <c r="S31" s="118"/>
      <c r="T31" s="118"/>
      <c r="U31" s="118"/>
      <c r="V31" s="118"/>
      <c r="W31" s="118"/>
      <c r="X31" s="118"/>
      <c r="Y31" s="118"/>
      <c r="Z31" s="118"/>
    </row>
    <row r="32" spans="1:26" ht="12.75" customHeight="1" x14ac:dyDescent="0.25">
      <c r="A32" s="118"/>
      <c r="B32" s="118"/>
      <c r="C32" s="118"/>
      <c r="D32" s="118"/>
      <c r="E32" s="118"/>
      <c r="F32" s="118"/>
      <c r="G32" s="118"/>
      <c r="H32" s="118"/>
      <c r="I32" s="118"/>
      <c r="J32" s="118"/>
      <c r="K32" s="118"/>
      <c r="L32" s="118"/>
      <c r="M32" s="118"/>
      <c r="N32" s="118"/>
      <c r="O32" s="118"/>
      <c r="P32" s="118"/>
      <c r="Q32" s="118"/>
      <c r="R32" s="118"/>
      <c r="S32" s="118"/>
      <c r="T32" s="118"/>
      <c r="U32" s="118"/>
      <c r="V32" s="118"/>
      <c r="W32" s="118"/>
      <c r="X32" s="118"/>
      <c r="Y32" s="118"/>
      <c r="Z32" s="118"/>
    </row>
    <row r="33" spans="1:26" ht="12.75" customHeight="1" x14ac:dyDescent="0.25">
      <c r="A33" s="118"/>
      <c r="B33" s="118"/>
      <c r="C33" s="118"/>
      <c r="D33" s="118"/>
      <c r="E33" s="118"/>
      <c r="F33" s="118"/>
      <c r="G33" s="118"/>
      <c r="H33" s="118"/>
      <c r="I33" s="118"/>
      <c r="J33" s="118"/>
      <c r="K33" s="118"/>
      <c r="L33" s="118"/>
      <c r="M33" s="118"/>
      <c r="N33" s="118"/>
      <c r="O33" s="118"/>
      <c r="P33" s="118"/>
      <c r="Q33" s="118"/>
      <c r="R33" s="118"/>
      <c r="S33" s="118"/>
      <c r="T33" s="118"/>
      <c r="U33" s="118"/>
      <c r="V33" s="118"/>
      <c r="W33" s="118"/>
      <c r="X33" s="118"/>
      <c r="Y33" s="118"/>
      <c r="Z33" s="118"/>
    </row>
    <row r="34" spans="1:26" ht="12.75" customHeight="1" x14ac:dyDescent="0.25">
      <c r="A34" s="118"/>
      <c r="B34" s="118"/>
      <c r="C34" s="118"/>
      <c r="D34" s="118"/>
      <c r="E34" s="118"/>
      <c r="F34" s="118"/>
      <c r="G34" s="118"/>
      <c r="H34" s="118"/>
      <c r="I34" s="118"/>
      <c r="J34" s="118"/>
      <c r="K34" s="118"/>
      <c r="L34" s="118"/>
      <c r="M34" s="118"/>
      <c r="N34" s="118"/>
      <c r="O34" s="118"/>
      <c r="P34" s="118"/>
      <c r="Q34" s="118"/>
      <c r="R34" s="118"/>
      <c r="S34" s="118"/>
      <c r="T34" s="118"/>
      <c r="U34" s="118"/>
      <c r="V34" s="118"/>
      <c r="W34" s="118"/>
      <c r="X34" s="118"/>
      <c r="Y34" s="118"/>
      <c r="Z34" s="118"/>
    </row>
    <row r="35" spans="1:26" ht="12.75" customHeight="1" x14ac:dyDescent="0.25">
      <c r="A35" s="118"/>
      <c r="B35" s="118"/>
      <c r="C35" s="118"/>
      <c r="D35" s="118"/>
      <c r="E35" s="118"/>
      <c r="F35" s="118"/>
      <c r="G35" s="118"/>
      <c r="H35" s="118"/>
      <c r="I35" s="118"/>
      <c r="J35" s="118"/>
      <c r="K35" s="118"/>
      <c r="L35" s="118"/>
      <c r="M35" s="118"/>
      <c r="N35" s="118"/>
      <c r="O35" s="118"/>
      <c r="P35" s="118"/>
      <c r="Q35" s="118"/>
      <c r="R35" s="118"/>
      <c r="S35" s="118"/>
      <c r="T35" s="118"/>
      <c r="U35" s="118"/>
      <c r="V35" s="118"/>
      <c r="W35" s="118"/>
      <c r="X35" s="118"/>
      <c r="Y35" s="118"/>
      <c r="Z35" s="118"/>
    </row>
    <row r="36" spans="1:26" ht="12.75" customHeight="1" x14ac:dyDescent="0.25">
      <c r="A36" s="118"/>
      <c r="B36" s="118"/>
      <c r="C36" s="118"/>
      <c r="D36" s="118"/>
      <c r="E36" s="118"/>
      <c r="F36" s="118"/>
      <c r="G36" s="118"/>
      <c r="H36" s="118"/>
      <c r="I36" s="118"/>
      <c r="J36" s="118"/>
      <c r="K36" s="118"/>
      <c r="L36" s="118"/>
      <c r="M36" s="118"/>
      <c r="N36" s="118"/>
      <c r="O36" s="118"/>
      <c r="P36" s="118"/>
      <c r="Q36" s="118"/>
      <c r="R36" s="118"/>
      <c r="S36" s="118"/>
      <c r="T36" s="118"/>
      <c r="U36" s="118"/>
      <c r="V36" s="118"/>
      <c r="W36" s="118"/>
      <c r="X36" s="118"/>
      <c r="Y36" s="118"/>
      <c r="Z36" s="118"/>
    </row>
    <row r="37" spans="1:26" ht="12.75" customHeight="1" x14ac:dyDescent="0.25">
      <c r="A37" s="118"/>
      <c r="B37" s="118"/>
      <c r="C37" s="118"/>
      <c r="D37" s="118"/>
      <c r="E37" s="118"/>
      <c r="F37" s="118"/>
      <c r="G37" s="118"/>
      <c r="H37" s="118"/>
      <c r="I37" s="118"/>
      <c r="J37" s="118"/>
      <c r="K37" s="118"/>
      <c r="L37" s="118"/>
      <c r="M37" s="118"/>
      <c r="N37" s="118"/>
      <c r="O37" s="118"/>
      <c r="P37" s="118"/>
      <c r="Q37" s="118"/>
      <c r="R37" s="118"/>
      <c r="S37" s="118"/>
      <c r="T37" s="118"/>
      <c r="U37" s="118"/>
      <c r="V37" s="118"/>
      <c r="W37" s="118"/>
      <c r="X37" s="118"/>
      <c r="Y37" s="118"/>
      <c r="Z37" s="118"/>
    </row>
    <row r="38" spans="1:26" ht="12.75" customHeight="1" x14ac:dyDescent="0.25">
      <c r="A38" s="118"/>
      <c r="B38" s="118"/>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row>
    <row r="39" spans="1:26" ht="12.75" customHeight="1" x14ac:dyDescent="0.25">
      <c r="A39" s="118"/>
      <c r="B39" s="118"/>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row>
    <row r="40" spans="1:26" ht="12.75" customHeight="1" x14ac:dyDescent="0.25">
      <c r="A40" s="118"/>
      <c r="B40" s="118"/>
      <c r="C40" s="118"/>
      <c r="D40" s="118"/>
      <c r="E40" s="118"/>
      <c r="F40" s="118"/>
      <c r="G40" s="118"/>
      <c r="H40" s="118"/>
      <c r="I40" s="118"/>
      <c r="J40" s="118"/>
      <c r="K40" s="118"/>
      <c r="L40" s="118"/>
      <c r="M40" s="118"/>
      <c r="N40" s="118"/>
      <c r="O40" s="118"/>
      <c r="P40" s="118"/>
      <c r="Q40" s="118"/>
      <c r="R40" s="118"/>
      <c r="S40" s="118"/>
      <c r="T40" s="118"/>
      <c r="U40" s="118"/>
      <c r="V40" s="118"/>
      <c r="W40" s="118"/>
      <c r="X40" s="118"/>
      <c r="Y40" s="118"/>
      <c r="Z40" s="118"/>
    </row>
    <row r="41" spans="1:26" ht="12.75" customHeight="1" x14ac:dyDescent="0.25">
      <c r="A41" s="118"/>
      <c r="B41" s="118"/>
      <c r="C41" s="118"/>
      <c r="D41" s="118"/>
      <c r="E41" s="118"/>
      <c r="F41" s="118"/>
      <c r="G41" s="118"/>
      <c r="H41" s="118"/>
      <c r="I41" s="118"/>
      <c r="J41" s="118"/>
      <c r="K41" s="118"/>
      <c r="L41" s="118"/>
      <c r="M41" s="118"/>
      <c r="N41" s="118"/>
      <c r="O41" s="118"/>
      <c r="P41" s="118"/>
      <c r="Q41" s="118"/>
      <c r="R41" s="118"/>
      <c r="S41" s="118"/>
      <c r="T41" s="118"/>
      <c r="U41" s="118"/>
      <c r="V41" s="118"/>
      <c r="W41" s="118"/>
      <c r="X41" s="118"/>
      <c r="Y41" s="118"/>
      <c r="Z41" s="118"/>
    </row>
    <row r="42" spans="1:26" ht="12.75" customHeight="1" x14ac:dyDescent="0.25">
      <c r="A42" s="118"/>
      <c r="B42" s="118"/>
      <c r="C42" s="118"/>
      <c r="D42" s="118"/>
      <c r="E42" s="118"/>
      <c r="F42" s="118"/>
      <c r="G42" s="118"/>
      <c r="H42" s="118"/>
      <c r="I42" s="118"/>
      <c r="J42" s="118"/>
      <c r="K42" s="118"/>
      <c r="L42" s="118"/>
      <c r="M42" s="118"/>
      <c r="N42" s="118"/>
      <c r="O42" s="118"/>
      <c r="P42" s="118"/>
      <c r="Q42" s="118"/>
      <c r="R42" s="118"/>
      <c r="S42" s="118"/>
      <c r="T42" s="118"/>
      <c r="U42" s="118"/>
      <c r="V42" s="118"/>
      <c r="W42" s="118"/>
      <c r="X42" s="118"/>
      <c r="Y42" s="118"/>
      <c r="Z42" s="118"/>
    </row>
    <row r="43" spans="1:26" ht="12.75" customHeight="1" x14ac:dyDescent="0.25">
      <c r="A43" s="118"/>
      <c r="B43" s="118"/>
      <c r="C43" s="118"/>
      <c r="D43" s="118"/>
      <c r="E43" s="118"/>
      <c r="F43" s="118"/>
      <c r="G43" s="118"/>
      <c r="H43" s="118"/>
      <c r="I43" s="118"/>
      <c r="J43" s="118"/>
      <c r="K43" s="118"/>
      <c r="L43" s="118"/>
      <c r="M43" s="118"/>
      <c r="N43" s="118"/>
      <c r="O43" s="118"/>
      <c r="P43" s="118"/>
      <c r="Q43" s="118"/>
      <c r="R43" s="118"/>
      <c r="S43" s="118"/>
      <c r="T43" s="118"/>
      <c r="U43" s="118"/>
      <c r="V43" s="118"/>
      <c r="W43" s="118"/>
      <c r="X43" s="118"/>
      <c r="Y43" s="118"/>
      <c r="Z43" s="118"/>
    </row>
    <row r="44" spans="1:26" ht="12.75" customHeight="1" x14ac:dyDescent="0.25">
      <c r="A44" s="118"/>
      <c r="B44" s="118"/>
      <c r="C44" s="118"/>
      <c r="D44" s="118"/>
      <c r="E44" s="118"/>
      <c r="F44" s="118"/>
      <c r="G44" s="118"/>
      <c r="H44" s="118"/>
      <c r="I44" s="118"/>
      <c r="J44" s="118"/>
      <c r="K44" s="118"/>
      <c r="L44" s="118"/>
      <c r="M44" s="118"/>
      <c r="N44" s="118"/>
      <c r="O44" s="118"/>
      <c r="P44" s="118"/>
      <c r="Q44" s="118"/>
      <c r="R44" s="118"/>
      <c r="S44" s="118"/>
      <c r="T44" s="118"/>
      <c r="U44" s="118"/>
      <c r="V44" s="118"/>
      <c r="W44" s="118"/>
      <c r="X44" s="118"/>
      <c r="Y44" s="118"/>
      <c r="Z44" s="118"/>
    </row>
    <row r="45" spans="1:26" ht="12.75" customHeight="1" x14ac:dyDescent="0.25">
      <c r="A45" s="118"/>
      <c r="B45" s="118"/>
      <c r="C45" s="118"/>
      <c r="D45" s="118"/>
      <c r="E45" s="118"/>
      <c r="F45" s="118"/>
      <c r="G45" s="118"/>
      <c r="H45" s="118"/>
      <c r="I45" s="118"/>
      <c r="J45" s="118"/>
      <c r="K45" s="118"/>
      <c r="L45" s="118"/>
      <c r="M45" s="118"/>
      <c r="N45" s="118"/>
      <c r="O45" s="118"/>
      <c r="P45" s="118"/>
      <c r="Q45" s="118"/>
      <c r="R45" s="118"/>
      <c r="S45" s="118"/>
      <c r="T45" s="118"/>
      <c r="U45" s="118"/>
      <c r="V45" s="118"/>
      <c r="W45" s="118"/>
      <c r="X45" s="118"/>
      <c r="Y45" s="118"/>
      <c r="Z45" s="118"/>
    </row>
    <row r="46" spans="1:26" ht="12.75" customHeight="1" x14ac:dyDescent="0.25">
      <c r="A46" s="118"/>
      <c r="B46" s="118"/>
      <c r="C46" s="118"/>
      <c r="D46" s="118"/>
      <c r="E46" s="118"/>
      <c r="F46" s="118"/>
      <c r="G46" s="118"/>
      <c r="H46" s="118"/>
      <c r="I46" s="118"/>
      <c r="J46" s="118"/>
      <c r="K46" s="118"/>
      <c r="L46" s="118"/>
      <c r="M46" s="118"/>
      <c r="N46" s="118"/>
      <c r="O46" s="118"/>
      <c r="P46" s="118"/>
      <c r="Q46" s="118"/>
      <c r="R46" s="118"/>
      <c r="S46" s="118"/>
      <c r="T46" s="118"/>
      <c r="U46" s="118"/>
      <c r="V46" s="118"/>
      <c r="W46" s="118"/>
      <c r="X46" s="118"/>
      <c r="Y46" s="118"/>
      <c r="Z46" s="118"/>
    </row>
    <row r="47" spans="1:26" ht="12.75" customHeight="1" x14ac:dyDescent="0.25">
      <c r="A47" s="118"/>
      <c r="B47" s="118"/>
      <c r="C47" s="118"/>
      <c r="D47" s="118"/>
      <c r="E47" s="118"/>
      <c r="F47" s="118"/>
      <c r="G47" s="118"/>
      <c r="H47" s="118"/>
      <c r="I47" s="118"/>
      <c r="J47" s="118"/>
      <c r="K47" s="118"/>
      <c r="L47" s="118"/>
      <c r="M47" s="118"/>
      <c r="N47" s="118"/>
      <c r="O47" s="118"/>
      <c r="P47" s="118"/>
      <c r="Q47" s="118"/>
      <c r="R47" s="118"/>
      <c r="S47" s="118"/>
      <c r="T47" s="118"/>
      <c r="U47" s="118"/>
      <c r="V47" s="118"/>
      <c r="W47" s="118"/>
      <c r="X47" s="118"/>
      <c r="Y47" s="118"/>
      <c r="Z47" s="118"/>
    </row>
    <row r="48" spans="1:26" ht="12.75" customHeight="1" x14ac:dyDescent="0.25">
      <c r="A48" s="118"/>
      <c r="B48" s="118"/>
      <c r="C48" s="118"/>
      <c r="D48" s="118"/>
      <c r="E48" s="118"/>
      <c r="F48" s="118"/>
      <c r="G48" s="118"/>
      <c r="H48" s="118"/>
      <c r="I48" s="118"/>
      <c r="J48" s="118"/>
      <c r="K48" s="118"/>
      <c r="L48" s="118"/>
      <c r="M48" s="118"/>
      <c r="N48" s="118"/>
      <c r="O48" s="118"/>
      <c r="P48" s="118"/>
      <c r="Q48" s="118"/>
      <c r="R48" s="118"/>
      <c r="S48" s="118"/>
      <c r="T48" s="118"/>
      <c r="U48" s="118"/>
      <c r="V48" s="118"/>
      <c r="W48" s="118"/>
      <c r="X48" s="118"/>
      <c r="Y48" s="118"/>
      <c r="Z48" s="118"/>
    </row>
    <row r="49" spans="1:26" ht="12.75" customHeight="1" x14ac:dyDescent="0.25">
      <c r="A49" s="118"/>
      <c r="B49" s="118"/>
      <c r="C49" s="118"/>
      <c r="D49" s="118"/>
      <c r="E49" s="118"/>
      <c r="F49" s="118"/>
      <c r="G49" s="118"/>
      <c r="H49" s="118"/>
      <c r="I49" s="118"/>
      <c r="J49" s="118"/>
      <c r="K49" s="118"/>
      <c r="L49" s="118"/>
      <c r="M49" s="118"/>
      <c r="N49" s="118"/>
      <c r="O49" s="118"/>
      <c r="P49" s="118"/>
      <c r="Q49" s="118"/>
      <c r="R49" s="118"/>
      <c r="S49" s="118"/>
      <c r="T49" s="118"/>
      <c r="U49" s="118"/>
      <c r="V49" s="118"/>
      <c r="W49" s="118"/>
      <c r="X49" s="118"/>
      <c r="Y49" s="118"/>
      <c r="Z49" s="118"/>
    </row>
    <row r="50" spans="1:26" ht="12.75" customHeight="1" x14ac:dyDescent="0.25">
      <c r="A50" s="118"/>
      <c r="B50" s="118"/>
      <c r="C50" s="118"/>
      <c r="D50" s="118"/>
      <c r="E50" s="118"/>
      <c r="F50" s="118"/>
      <c r="G50" s="118"/>
      <c r="H50" s="118"/>
      <c r="I50" s="118"/>
      <c r="J50" s="118"/>
      <c r="K50" s="118"/>
      <c r="L50" s="118"/>
      <c r="M50" s="118"/>
      <c r="N50" s="118"/>
      <c r="O50" s="118"/>
      <c r="P50" s="118"/>
      <c r="Q50" s="118"/>
      <c r="R50" s="118"/>
      <c r="S50" s="118"/>
      <c r="T50" s="118"/>
      <c r="U50" s="118"/>
      <c r="V50" s="118"/>
      <c r="W50" s="118"/>
      <c r="X50" s="118"/>
      <c r="Y50" s="118"/>
      <c r="Z50" s="118"/>
    </row>
    <row r="51" spans="1:26" ht="12.75" customHeight="1" x14ac:dyDescent="0.25">
      <c r="A51" s="118"/>
      <c r="B51" s="118"/>
      <c r="C51" s="118"/>
      <c r="D51" s="118"/>
      <c r="E51" s="118"/>
      <c r="F51" s="118"/>
      <c r="G51" s="118"/>
      <c r="H51" s="118"/>
      <c r="I51" s="118"/>
      <c r="J51" s="118"/>
      <c r="K51" s="118"/>
      <c r="L51" s="118"/>
      <c r="M51" s="118"/>
      <c r="N51" s="118"/>
      <c r="O51" s="118"/>
      <c r="P51" s="118"/>
      <c r="Q51" s="118"/>
      <c r="R51" s="118"/>
      <c r="S51" s="118"/>
      <c r="T51" s="118"/>
      <c r="U51" s="118"/>
      <c r="V51" s="118"/>
      <c r="W51" s="118"/>
      <c r="X51" s="118"/>
      <c r="Y51" s="118"/>
      <c r="Z51" s="118"/>
    </row>
    <row r="52" spans="1:26" ht="12.75" customHeight="1" x14ac:dyDescent="0.25">
      <c r="A52" s="118"/>
      <c r="B52" s="118"/>
      <c r="C52" s="118"/>
      <c r="D52" s="118"/>
      <c r="E52" s="118"/>
      <c r="F52" s="118"/>
      <c r="G52" s="118"/>
      <c r="H52" s="118"/>
      <c r="I52" s="118"/>
      <c r="J52" s="118"/>
      <c r="K52" s="118"/>
      <c r="L52" s="118"/>
      <c r="M52" s="118"/>
      <c r="N52" s="118"/>
      <c r="O52" s="118"/>
      <c r="P52" s="118"/>
      <c r="Q52" s="118"/>
      <c r="R52" s="118"/>
      <c r="S52" s="118"/>
      <c r="T52" s="118"/>
      <c r="U52" s="118"/>
      <c r="V52" s="118"/>
      <c r="W52" s="118"/>
      <c r="X52" s="118"/>
      <c r="Y52" s="118"/>
      <c r="Z52" s="118"/>
    </row>
    <row r="53" spans="1:26" ht="12.75" customHeight="1" x14ac:dyDescent="0.25">
      <c r="A53" s="118"/>
      <c r="B53" s="118"/>
      <c r="C53" s="118"/>
      <c r="D53" s="118"/>
      <c r="E53" s="118"/>
      <c r="F53" s="118"/>
      <c r="G53" s="118"/>
      <c r="H53" s="118"/>
      <c r="I53" s="118"/>
      <c r="J53" s="118"/>
      <c r="K53" s="118"/>
      <c r="L53" s="118"/>
      <c r="M53" s="118"/>
      <c r="N53" s="118"/>
      <c r="O53" s="118"/>
      <c r="P53" s="118"/>
      <c r="Q53" s="118"/>
      <c r="R53" s="118"/>
      <c r="S53" s="118"/>
      <c r="T53" s="118"/>
      <c r="U53" s="118"/>
      <c r="V53" s="118"/>
      <c r="W53" s="118"/>
      <c r="X53" s="118"/>
      <c r="Y53" s="118"/>
      <c r="Z53" s="118"/>
    </row>
    <row r="54" spans="1:26" ht="12.75" customHeight="1" x14ac:dyDescent="0.25">
      <c r="A54" s="118"/>
      <c r="B54" s="118"/>
      <c r="C54" s="118"/>
      <c r="D54" s="118"/>
      <c r="E54" s="118"/>
      <c r="F54" s="118"/>
      <c r="G54" s="118"/>
      <c r="H54" s="118"/>
      <c r="I54" s="118"/>
      <c r="J54" s="118"/>
      <c r="K54" s="118"/>
      <c r="L54" s="118"/>
      <c r="M54" s="118"/>
      <c r="N54" s="118"/>
      <c r="O54" s="118"/>
      <c r="P54" s="118"/>
      <c r="Q54" s="118"/>
      <c r="R54" s="118"/>
      <c r="S54" s="118"/>
      <c r="T54" s="118"/>
      <c r="U54" s="118"/>
      <c r="V54" s="118"/>
      <c r="W54" s="118"/>
      <c r="X54" s="118"/>
      <c r="Y54" s="118"/>
      <c r="Z54" s="118"/>
    </row>
    <row r="55" spans="1:26" ht="12.75" customHeight="1" x14ac:dyDescent="0.25">
      <c r="A55" s="118"/>
      <c r="B55" s="118"/>
      <c r="C55" s="118"/>
      <c r="D55" s="118"/>
      <c r="E55" s="118"/>
      <c r="F55" s="118"/>
      <c r="G55" s="118"/>
      <c r="H55" s="118"/>
      <c r="I55" s="118"/>
      <c r="J55" s="118"/>
      <c r="K55" s="118"/>
      <c r="L55" s="118"/>
      <c r="M55" s="118"/>
      <c r="N55" s="118"/>
      <c r="O55" s="118"/>
      <c r="P55" s="118"/>
      <c r="Q55" s="118"/>
      <c r="R55" s="118"/>
      <c r="S55" s="118"/>
      <c r="T55" s="118"/>
      <c r="U55" s="118"/>
      <c r="V55" s="118"/>
      <c r="W55" s="118"/>
      <c r="X55" s="118"/>
      <c r="Y55" s="118"/>
      <c r="Z55" s="118"/>
    </row>
    <row r="56" spans="1:26" ht="12.75" customHeight="1" x14ac:dyDescent="0.25">
      <c r="A56" s="118"/>
      <c r="B56" s="118"/>
      <c r="C56" s="118"/>
      <c r="D56" s="118"/>
      <c r="E56" s="118"/>
      <c r="F56" s="118"/>
      <c r="G56" s="118"/>
      <c r="H56" s="118"/>
      <c r="I56" s="118"/>
      <c r="J56" s="118"/>
      <c r="K56" s="118"/>
      <c r="L56" s="118"/>
      <c r="M56" s="118"/>
      <c r="N56" s="118"/>
      <c r="O56" s="118"/>
      <c r="P56" s="118"/>
      <c r="Q56" s="118"/>
      <c r="R56" s="118"/>
      <c r="S56" s="118"/>
      <c r="T56" s="118"/>
      <c r="U56" s="118"/>
      <c r="V56" s="118"/>
      <c r="W56" s="118"/>
      <c r="X56" s="118"/>
      <c r="Y56" s="118"/>
      <c r="Z56" s="118"/>
    </row>
    <row r="57" spans="1:26" ht="12.75" customHeight="1" x14ac:dyDescent="0.25">
      <c r="A57" s="118"/>
      <c r="B57" s="118"/>
      <c r="C57" s="118"/>
      <c r="D57" s="118"/>
      <c r="E57" s="118"/>
      <c r="F57" s="118"/>
      <c r="G57" s="118"/>
      <c r="H57" s="118"/>
      <c r="I57" s="118"/>
      <c r="J57" s="118"/>
      <c r="K57" s="118"/>
      <c r="L57" s="118"/>
      <c r="M57" s="118"/>
      <c r="N57" s="118"/>
      <c r="O57" s="118"/>
      <c r="P57" s="118"/>
      <c r="Q57" s="118"/>
      <c r="R57" s="118"/>
      <c r="S57" s="118"/>
      <c r="T57" s="118"/>
      <c r="U57" s="118"/>
      <c r="V57" s="118"/>
      <c r="W57" s="118"/>
      <c r="X57" s="118"/>
      <c r="Y57" s="118"/>
      <c r="Z57" s="118"/>
    </row>
    <row r="58" spans="1:26" ht="12.75" customHeight="1" x14ac:dyDescent="0.25">
      <c r="A58" s="118"/>
      <c r="B58" s="118"/>
      <c r="C58" s="118"/>
      <c r="D58" s="118"/>
      <c r="E58" s="118"/>
      <c r="F58" s="118"/>
      <c r="G58" s="118"/>
      <c r="H58" s="118"/>
      <c r="I58" s="118"/>
      <c r="J58" s="118"/>
      <c r="K58" s="118"/>
      <c r="L58" s="118"/>
      <c r="M58" s="118"/>
      <c r="N58" s="118"/>
      <c r="O58" s="118"/>
      <c r="P58" s="118"/>
      <c r="Q58" s="118"/>
      <c r="R58" s="118"/>
      <c r="S58" s="118"/>
      <c r="T58" s="118"/>
      <c r="U58" s="118"/>
      <c r="V58" s="118"/>
      <c r="W58" s="118"/>
      <c r="X58" s="118"/>
      <c r="Y58" s="118"/>
      <c r="Z58" s="118"/>
    </row>
    <row r="59" spans="1:26" ht="12.75" customHeight="1" x14ac:dyDescent="0.25">
      <c r="A59" s="118"/>
      <c r="B59" s="118"/>
      <c r="C59" s="118"/>
      <c r="D59" s="118"/>
      <c r="E59" s="118"/>
      <c r="F59" s="118"/>
      <c r="G59" s="118"/>
      <c r="H59" s="118"/>
      <c r="I59" s="118"/>
      <c r="J59" s="118"/>
      <c r="K59" s="118"/>
      <c r="L59" s="118"/>
      <c r="M59" s="118"/>
      <c r="N59" s="118"/>
      <c r="O59" s="118"/>
      <c r="P59" s="118"/>
      <c r="Q59" s="118"/>
      <c r="R59" s="118"/>
      <c r="S59" s="118"/>
      <c r="T59" s="118"/>
      <c r="U59" s="118"/>
      <c r="V59" s="118"/>
      <c r="W59" s="118"/>
      <c r="X59" s="118"/>
      <c r="Y59" s="118"/>
      <c r="Z59" s="118"/>
    </row>
    <row r="60" spans="1:26" ht="12.75" customHeight="1" x14ac:dyDescent="0.25">
      <c r="A60" s="118"/>
      <c r="B60" s="118"/>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row>
    <row r="61" spans="1:26" ht="12.75" customHeight="1" x14ac:dyDescent="0.25">
      <c r="A61" s="118"/>
      <c r="B61" s="118"/>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row>
    <row r="62" spans="1:26" ht="12.75" customHeight="1" x14ac:dyDescent="0.25">
      <c r="A62" s="118"/>
      <c r="B62" s="118"/>
      <c r="C62" s="118"/>
      <c r="D62" s="118"/>
      <c r="E62" s="118"/>
      <c r="F62" s="118"/>
      <c r="G62" s="118"/>
      <c r="H62" s="118"/>
      <c r="I62" s="118"/>
      <c r="J62" s="118"/>
      <c r="K62" s="118"/>
      <c r="L62" s="118"/>
      <c r="M62" s="118"/>
      <c r="N62" s="118"/>
      <c r="O62" s="118"/>
      <c r="P62" s="118"/>
      <c r="Q62" s="118"/>
      <c r="R62" s="118"/>
      <c r="S62" s="118"/>
      <c r="T62" s="118"/>
      <c r="U62" s="118"/>
      <c r="V62" s="118"/>
      <c r="W62" s="118"/>
      <c r="X62" s="118"/>
      <c r="Y62" s="118"/>
      <c r="Z62" s="118"/>
    </row>
    <row r="63" spans="1:26" ht="12.75" customHeight="1" x14ac:dyDescent="0.25">
      <c r="A63" s="118"/>
      <c r="B63" s="118"/>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row>
    <row r="64" spans="1:26" ht="12.75" customHeight="1" x14ac:dyDescent="0.25">
      <c r="A64" s="118"/>
      <c r="B64" s="118"/>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row>
    <row r="65" spans="1:26" ht="12.75" customHeight="1" x14ac:dyDescent="0.25">
      <c r="A65" s="118"/>
      <c r="B65" s="118"/>
      <c r="C65" s="118"/>
      <c r="D65" s="118"/>
      <c r="E65" s="118"/>
      <c r="F65" s="118"/>
      <c r="G65" s="118"/>
      <c r="H65" s="118"/>
      <c r="I65" s="118"/>
      <c r="J65" s="118"/>
      <c r="K65" s="118"/>
      <c r="L65" s="118"/>
      <c r="M65" s="118"/>
      <c r="N65" s="118"/>
      <c r="O65" s="118"/>
      <c r="P65" s="118"/>
      <c r="Q65" s="118"/>
      <c r="R65" s="118"/>
      <c r="S65" s="118"/>
      <c r="T65" s="118"/>
      <c r="U65" s="118"/>
      <c r="V65" s="118"/>
      <c r="W65" s="118"/>
      <c r="X65" s="118"/>
      <c r="Y65" s="118"/>
      <c r="Z65" s="118"/>
    </row>
    <row r="66" spans="1:26" ht="12.75" customHeight="1" x14ac:dyDescent="0.25">
      <c r="A66" s="118"/>
      <c r="B66" s="118"/>
      <c r="C66" s="118"/>
      <c r="D66" s="118"/>
      <c r="E66" s="118"/>
      <c r="F66" s="118"/>
      <c r="G66" s="118"/>
      <c r="H66" s="118"/>
      <c r="I66" s="118"/>
      <c r="J66" s="118"/>
      <c r="K66" s="118"/>
      <c r="L66" s="118"/>
      <c r="M66" s="118"/>
      <c r="N66" s="118"/>
      <c r="O66" s="118"/>
      <c r="P66" s="118"/>
      <c r="Q66" s="118"/>
      <c r="R66" s="118"/>
      <c r="S66" s="118"/>
      <c r="T66" s="118"/>
      <c r="U66" s="118"/>
      <c r="V66" s="118"/>
      <c r="W66" s="118"/>
      <c r="X66" s="118"/>
      <c r="Y66" s="118"/>
      <c r="Z66" s="118"/>
    </row>
    <row r="67" spans="1:26" ht="12.75" customHeight="1" x14ac:dyDescent="0.25">
      <c r="A67" s="118"/>
      <c r="B67" s="118"/>
      <c r="C67" s="118"/>
      <c r="D67" s="118"/>
      <c r="E67" s="118"/>
      <c r="F67" s="118"/>
      <c r="G67" s="118"/>
      <c r="H67" s="118"/>
      <c r="I67" s="118"/>
      <c r="J67" s="118"/>
      <c r="K67" s="118"/>
      <c r="L67" s="118"/>
      <c r="M67" s="118"/>
      <c r="N67" s="118"/>
      <c r="O67" s="118"/>
      <c r="P67" s="118"/>
      <c r="Q67" s="118"/>
      <c r="R67" s="118"/>
      <c r="S67" s="118"/>
      <c r="T67" s="118"/>
      <c r="U67" s="118"/>
      <c r="V67" s="118"/>
      <c r="W67" s="118"/>
      <c r="X67" s="118"/>
      <c r="Y67" s="118"/>
      <c r="Z67" s="118"/>
    </row>
    <row r="68" spans="1:26" ht="12.75" customHeight="1" x14ac:dyDescent="0.25">
      <c r="A68" s="118"/>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row>
    <row r="69" spans="1:26" ht="12.75" customHeight="1" x14ac:dyDescent="0.25">
      <c r="A69" s="118"/>
      <c r="B69" s="118"/>
      <c r="C69" s="118"/>
      <c r="D69" s="118"/>
      <c r="E69" s="118"/>
      <c r="F69" s="118"/>
      <c r="G69" s="118"/>
      <c r="H69" s="118"/>
      <c r="I69" s="118"/>
      <c r="J69" s="118"/>
      <c r="K69" s="118"/>
      <c r="L69" s="118"/>
      <c r="M69" s="118"/>
      <c r="N69" s="118"/>
      <c r="O69" s="118"/>
      <c r="P69" s="118"/>
      <c r="Q69" s="118"/>
      <c r="R69" s="118"/>
      <c r="S69" s="118"/>
      <c r="T69" s="118"/>
      <c r="U69" s="118"/>
      <c r="V69" s="118"/>
      <c r="W69" s="118"/>
      <c r="X69" s="118"/>
      <c r="Y69" s="118"/>
      <c r="Z69" s="118"/>
    </row>
    <row r="70" spans="1:26" ht="12.75" customHeight="1" x14ac:dyDescent="0.25">
      <c r="A70" s="118"/>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row>
    <row r="71" spans="1:26" ht="12.75" customHeight="1" x14ac:dyDescent="0.25">
      <c r="A71" s="118"/>
      <c r="B71" s="118"/>
      <c r="C71" s="118"/>
      <c r="D71" s="118"/>
      <c r="E71" s="118"/>
      <c r="F71" s="118"/>
      <c r="G71" s="118"/>
      <c r="H71" s="118"/>
      <c r="I71" s="118"/>
      <c r="J71" s="118"/>
      <c r="K71" s="118"/>
      <c r="L71" s="118"/>
      <c r="M71" s="118"/>
      <c r="N71" s="118"/>
      <c r="O71" s="118"/>
      <c r="P71" s="118"/>
      <c r="Q71" s="118"/>
      <c r="R71" s="118"/>
      <c r="S71" s="118"/>
      <c r="T71" s="118"/>
      <c r="U71" s="118"/>
      <c r="V71" s="118"/>
      <c r="W71" s="118"/>
      <c r="X71" s="118"/>
      <c r="Y71" s="118"/>
      <c r="Z71" s="118"/>
    </row>
    <row r="72" spans="1:26" ht="12.75" customHeight="1" x14ac:dyDescent="0.25">
      <c r="A72" s="118"/>
      <c r="B72" s="118"/>
      <c r="C72" s="118"/>
      <c r="D72" s="118"/>
      <c r="E72" s="118"/>
      <c r="F72" s="118"/>
      <c r="G72" s="118"/>
      <c r="H72" s="118"/>
      <c r="I72" s="118"/>
      <c r="J72" s="118"/>
      <c r="K72" s="118"/>
      <c r="L72" s="118"/>
      <c r="M72" s="118"/>
      <c r="N72" s="118"/>
      <c r="O72" s="118"/>
      <c r="P72" s="118"/>
      <c r="Q72" s="118"/>
      <c r="R72" s="118"/>
      <c r="S72" s="118"/>
      <c r="T72" s="118"/>
      <c r="U72" s="118"/>
      <c r="V72" s="118"/>
      <c r="W72" s="118"/>
      <c r="X72" s="118"/>
      <c r="Y72" s="118"/>
      <c r="Z72" s="118"/>
    </row>
    <row r="73" spans="1:26" ht="12.75" customHeight="1" x14ac:dyDescent="0.25">
      <c r="A73" s="118"/>
      <c r="B73" s="118"/>
      <c r="C73" s="118"/>
      <c r="D73" s="118"/>
      <c r="E73" s="118"/>
      <c r="F73" s="118"/>
      <c r="G73" s="118"/>
      <c r="H73" s="118"/>
      <c r="I73" s="118"/>
      <c r="J73" s="118"/>
      <c r="K73" s="118"/>
      <c r="L73" s="118"/>
      <c r="M73" s="118"/>
      <c r="N73" s="118"/>
      <c r="O73" s="118"/>
      <c r="P73" s="118"/>
      <c r="Q73" s="118"/>
      <c r="R73" s="118"/>
      <c r="S73" s="118"/>
      <c r="T73" s="118"/>
      <c r="U73" s="118"/>
      <c r="V73" s="118"/>
      <c r="W73" s="118"/>
      <c r="X73" s="118"/>
      <c r="Y73" s="118"/>
      <c r="Z73" s="118"/>
    </row>
    <row r="74" spans="1:26" ht="12.75" customHeight="1" x14ac:dyDescent="0.25">
      <c r="A74" s="118"/>
      <c r="B74" s="118"/>
      <c r="C74" s="118"/>
      <c r="D74" s="118"/>
      <c r="E74" s="118"/>
      <c r="F74" s="118"/>
      <c r="G74" s="118"/>
      <c r="H74" s="118"/>
      <c r="I74" s="118"/>
      <c r="J74" s="118"/>
      <c r="K74" s="118"/>
      <c r="L74" s="118"/>
      <c r="M74" s="118"/>
      <c r="N74" s="118"/>
      <c r="O74" s="118"/>
      <c r="P74" s="118"/>
      <c r="Q74" s="118"/>
      <c r="R74" s="118"/>
      <c r="S74" s="118"/>
      <c r="T74" s="118"/>
      <c r="U74" s="118"/>
      <c r="V74" s="118"/>
      <c r="W74" s="118"/>
      <c r="X74" s="118"/>
      <c r="Y74" s="118"/>
      <c r="Z74" s="118"/>
    </row>
    <row r="75" spans="1:26" ht="12.75" customHeight="1" x14ac:dyDescent="0.25">
      <c r="A75" s="118"/>
      <c r="B75" s="118"/>
      <c r="C75" s="118"/>
      <c r="D75" s="118"/>
      <c r="E75" s="118"/>
      <c r="F75" s="118"/>
      <c r="G75" s="118"/>
      <c r="H75" s="118"/>
      <c r="I75" s="118"/>
      <c r="J75" s="118"/>
      <c r="K75" s="118"/>
      <c r="L75" s="118"/>
      <c r="M75" s="118"/>
      <c r="N75" s="118"/>
      <c r="O75" s="118"/>
      <c r="P75" s="118"/>
      <c r="Q75" s="118"/>
      <c r="R75" s="118"/>
      <c r="S75" s="118"/>
      <c r="T75" s="118"/>
      <c r="U75" s="118"/>
      <c r="V75" s="118"/>
      <c r="W75" s="118"/>
      <c r="X75" s="118"/>
      <c r="Y75" s="118"/>
      <c r="Z75" s="118"/>
    </row>
    <row r="76" spans="1:26" ht="12.75" customHeight="1" x14ac:dyDescent="0.25">
      <c r="A76" s="118"/>
      <c r="B76" s="118"/>
      <c r="C76" s="118"/>
      <c r="D76" s="118"/>
      <c r="E76" s="118"/>
      <c r="F76" s="118"/>
      <c r="G76" s="118"/>
      <c r="H76" s="118"/>
      <c r="I76" s="118"/>
      <c r="J76" s="118"/>
      <c r="K76" s="118"/>
      <c r="L76" s="118"/>
      <c r="M76" s="118"/>
      <c r="N76" s="118"/>
      <c r="O76" s="118"/>
      <c r="P76" s="118"/>
      <c r="Q76" s="118"/>
      <c r="R76" s="118"/>
      <c r="S76" s="118"/>
      <c r="T76" s="118"/>
      <c r="U76" s="118"/>
      <c r="V76" s="118"/>
      <c r="W76" s="118"/>
      <c r="X76" s="118"/>
      <c r="Y76" s="118"/>
      <c r="Z76" s="118"/>
    </row>
    <row r="77" spans="1:26" ht="12.75" customHeight="1" x14ac:dyDescent="0.25">
      <c r="A77" s="118"/>
      <c r="B77" s="118"/>
      <c r="C77" s="118"/>
      <c r="D77" s="118"/>
      <c r="E77" s="118"/>
      <c r="F77" s="118"/>
      <c r="G77" s="118"/>
      <c r="H77" s="118"/>
      <c r="I77" s="118"/>
      <c r="J77" s="118"/>
      <c r="K77" s="118"/>
      <c r="L77" s="118"/>
      <c r="M77" s="118"/>
      <c r="N77" s="118"/>
      <c r="O77" s="118"/>
      <c r="P77" s="118"/>
      <c r="Q77" s="118"/>
      <c r="R77" s="118"/>
      <c r="S77" s="118"/>
      <c r="T77" s="118"/>
      <c r="U77" s="118"/>
      <c r="V77" s="118"/>
      <c r="W77" s="118"/>
      <c r="X77" s="118"/>
      <c r="Y77" s="118"/>
      <c r="Z77" s="118"/>
    </row>
    <row r="78" spans="1:26" ht="12.75" customHeight="1" x14ac:dyDescent="0.25">
      <c r="A78" s="118"/>
      <c r="B78" s="118"/>
      <c r="C78" s="118"/>
      <c r="D78" s="118"/>
      <c r="E78" s="118"/>
      <c r="F78" s="118"/>
      <c r="G78" s="118"/>
      <c r="H78" s="118"/>
      <c r="I78" s="118"/>
      <c r="J78" s="118"/>
      <c r="K78" s="118"/>
      <c r="L78" s="118"/>
      <c r="M78" s="118"/>
      <c r="N78" s="118"/>
      <c r="O78" s="118"/>
      <c r="P78" s="118"/>
      <c r="Q78" s="118"/>
      <c r="R78" s="118"/>
      <c r="S78" s="118"/>
      <c r="T78" s="118"/>
      <c r="U78" s="118"/>
      <c r="V78" s="118"/>
      <c r="W78" s="118"/>
      <c r="X78" s="118"/>
      <c r="Y78" s="118"/>
      <c r="Z78" s="118"/>
    </row>
    <row r="79" spans="1:26" ht="12.75" customHeight="1" x14ac:dyDescent="0.25">
      <c r="A79" s="118"/>
      <c r="B79" s="118"/>
      <c r="C79" s="118"/>
      <c r="D79" s="118"/>
      <c r="E79" s="118"/>
      <c r="F79" s="118"/>
      <c r="G79" s="118"/>
      <c r="H79" s="118"/>
      <c r="I79" s="118"/>
      <c r="J79" s="118"/>
      <c r="K79" s="118"/>
      <c r="L79" s="118"/>
      <c r="M79" s="118"/>
      <c r="N79" s="118"/>
      <c r="O79" s="118"/>
      <c r="P79" s="118"/>
      <c r="Q79" s="118"/>
      <c r="R79" s="118"/>
      <c r="S79" s="118"/>
      <c r="T79" s="118"/>
      <c r="U79" s="118"/>
      <c r="V79" s="118"/>
      <c r="W79" s="118"/>
      <c r="X79" s="118"/>
      <c r="Y79" s="118"/>
      <c r="Z79" s="118"/>
    </row>
    <row r="80" spans="1:26" ht="12.75" customHeight="1" x14ac:dyDescent="0.25">
      <c r="A80" s="118"/>
      <c r="B80" s="118"/>
      <c r="C80" s="118"/>
      <c r="D80" s="118"/>
      <c r="E80" s="118"/>
      <c r="F80" s="118"/>
      <c r="G80" s="118"/>
      <c r="H80" s="118"/>
      <c r="I80" s="118"/>
      <c r="J80" s="118"/>
      <c r="K80" s="118"/>
      <c r="L80" s="118"/>
      <c r="M80" s="118"/>
      <c r="N80" s="118"/>
      <c r="O80" s="118"/>
      <c r="P80" s="118"/>
      <c r="Q80" s="118"/>
      <c r="R80" s="118"/>
      <c r="S80" s="118"/>
      <c r="T80" s="118"/>
      <c r="U80" s="118"/>
      <c r="V80" s="118"/>
      <c r="W80" s="118"/>
      <c r="X80" s="118"/>
      <c r="Y80" s="118"/>
      <c r="Z80" s="118"/>
    </row>
    <row r="81" spans="1:26" ht="12.75" customHeight="1" x14ac:dyDescent="0.25">
      <c r="A81" s="118"/>
      <c r="B81" s="118"/>
      <c r="C81" s="118"/>
      <c r="D81" s="118"/>
      <c r="E81" s="118"/>
      <c r="F81" s="118"/>
      <c r="G81" s="118"/>
      <c r="H81" s="118"/>
      <c r="I81" s="118"/>
      <c r="J81" s="118"/>
      <c r="K81" s="118"/>
      <c r="L81" s="118"/>
      <c r="M81" s="118"/>
      <c r="N81" s="118"/>
      <c r="O81" s="118"/>
      <c r="P81" s="118"/>
      <c r="Q81" s="118"/>
      <c r="R81" s="118"/>
      <c r="S81" s="118"/>
      <c r="T81" s="118"/>
      <c r="U81" s="118"/>
      <c r="V81" s="118"/>
      <c r="W81" s="118"/>
      <c r="X81" s="118"/>
      <c r="Y81" s="118"/>
      <c r="Z81" s="118"/>
    </row>
    <row r="82" spans="1:26" ht="12.75" customHeight="1" x14ac:dyDescent="0.25">
      <c r="A82" s="118"/>
      <c r="B82" s="118"/>
      <c r="C82" s="118"/>
      <c r="D82" s="118"/>
      <c r="E82" s="118"/>
      <c r="F82" s="118"/>
      <c r="G82" s="118"/>
      <c r="H82" s="118"/>
      <c r="I82" s="118"/>
      <c r="J82" s="118"/>
      <c r="K82" s="118"/>
      <c r="L82" s="118"/>
      <c r="M82" s="118"/>
      <c r="N82" s="118"/>
      <c r="O82" s="118"/>
      <c r="P82" s="118"/>
      <c r="Q82" s="118"/>
      <c r="R82" s="118"/>
      <c r="S82" s="118"/>
      <c r="T82" s="118"/>
      <c r="U82" s="118"/>
      <c r="V82" s="118"/>
      <c r="W82" s="118"/>
      <c r="X82" s="118"/>
      <c r="Y82" s="118"/>
      <c r="Z82" s="118"/>
    </row>
    <row r="83" spans="1:26" ht="12.75" customHeight="1" x14ac:dyDescent="0.25">
      <c r="A83" s="118"/>
      <c r="B83" s="118"/>
      <c r="C83" s="118"/>
      <c r="D83" s="118"/>
      <c r="E83" s="118"/>
      <c r="F83" s="118"/>
      <c r="G83" s="118"/>
      <c r="H83" s="118"/>
      <c r="I83" s="118"/>
      <c r="J83" s="118"/>
      <c r="K83" s="118"/>
      <c r="L83" s="118"/>
      <c r="M83" s="118"/>
      <c r="N83" s="118"/>
      <c r="O83" s="118"/>
      <c r="P83" s="118"/>
      <c r="Q83" s="118"/>
      <c r="R83" s="118"/>
      <c r="S83" s="118"/>
      <c r="T83" s="118"/>
      <c r="U83" s="118"/>
      <c r="V83" s="118"/>
      <c r="W83" s="118"/>
      <c r="X83" s="118"/>
      <c r="Y83" s="118"/>
      <c r="Z83" s="118"/>
    </row>
    <row r="84" spans="1:26" ht="12.75" customHeight="1" x14ac:dyDescent="0.25">
      <c r="A84" s="118"/>
      <c r="B84" s="118"/>
      <c r="C84" s="118"/>
      <c r="D84" s="118"/>
      <c r="E84" s="118"/>
      <c r="F84" s="118"/>
      <c r="G84" s="118"/>
      <c r="H84" s="118"/>
      <c r="I84" s="118"/>
      <c r="J84" s="118"/>
      <c r="K84" s="118"/>
      <c r="L84" s="118"/>
      <c r="M84" s="118"/>
      <c r="N84" s="118"/>
      <c r="O84" s="118"/>
      <c r="P84" s="118"/>
      <c r="Q84" s="118"/>
      <c r="R84" s="118"/>
      <c r="S84" s="118"/>
      <c r="T84" s="118"/>
      <c r="U84" s="118"/>
      <c r="V84" s="118"/>
      <c r="W84" s="118"/>
      <c r="X84" s="118"/>
      <c r="Y84" s="118"/>
      <c r="Z84" s="118"/>
    </row>
    <row r="85" spans="1:26" ht="12.75" customHeight="1" x14ac:dyDescent="0.25">
      <c r="A85" s="118"/>
      <c r="B85" s="118"/>
      <c r="C85" s="118"/>
      <c r="D85" s="118"/>
      <c r="E85" s="118"/>
      <c r="F85" s="118"/>
      <c r="G85" s="118"/>
      <c r="H85" s="118"/>
      <c r="I85" s="118"/>
      <c r="J85" s="118"/>
      <c r="K85" s="118"/>
      <c r="L85" s="118"/>
      <c r="M85" s="118"/>
      <c r="N85" s="118"/>
      <c r="O85" s="118"/>
      <c r="P85" s="118"/>
      <c r="Q85" s="118"/>
      <c r="R85" s="118"/>
      <c r="S85" s="118"/>
      <c r="T85" s="118"/>
      <c r="U85" s="118"/>
      <c r="V85" s="118"/>
      <c r="W85" s="118"/>
      <c r="X85" s="118"/>
      <c r="Y85" s="118"/>
      <c r="Z85" s="118"/>
    </row>
    <row r="86" spans="1:26" ht="12.75" customHeight="1" x14ac:dyDescent="0.25">
      <c r="A86" s="118"/>
      <c r="B86" s="118"/>
      <c r="C86" s="118"/>
      <c r="D86" s="118"/>
      <c r="E86" s="118"/>
      <c r="F86" s="118"/>
      <c r="G86" s="118"/>
      <c r="H86" s="118"/>
      <c r="I86" s="118"/>
      <c r="J86" s="118"/>
      <c r="K86" s="118"/>
      <c r="L86" s="118"/>
      <c r="M86" s="118"/>
      <c r="N86" s="118"/>
      <c r="O86" s="118"/>
      <c r="P86" s="118"/>
      <c r="Q86" s="118"/>
      <c r="R86" s="118"/>
      <c r="S86" s="118"/>
      <c r="T86" s="118"/>
      <c r="U86" s="118"/>
      <c r="V86" s="118"/>
      <c r="W86" s="118"/>
      <c r="X86" s="118"/>
      <c r="Y86" s="118"/>
      <c r="Z86" s="118"/>
    </row>
    <row r="87" spans="1:26" ht="12.75" customHeight="1" x14ac:dyDescent="0.25">
      <c r="A87" s="118"/>
      <c r="B87" s="118"/>
      <c r="C87" s="118"/>
      <c r="D87" s="118"/>
      <c r="E87" s="118"/>
      <c r="F87" s="118"/>
      <c r="G87" s="118"/>
      <c r="H87" s="118"/>
      <c r="I87" s="118"/>
      <c r="J87" s="118"/>
      <c r="K87" s="118"/>
      <c r="L87" s="118"/>
      <c r="M87" s="118"/>
      <c r="N87" s="118"/>
      <c r="O87" s="118"/>
      <c r="P87" s="118"/>
      <c r="Q87" s="118"/>
      <c r="R87" s="118"/>
      <c r="S87" s="118"/>
      <c r="T87" s="118"/>
      <c r="U87" s="118"/>
      <c r="V87" s="118"/>
      <c r="W87" s="118"/>
      <c r="X87" s="118"/>
      <c r="Y87" s="118"/>
      <c r="Z87" s="118"/>
    </row>
    <row r="88" spans="1:26" ht="12.75" customHeight="1" x14ac:dyDescent="0.25">
      <c r="A88" s="118"/>
      <c r="B88" s="118"/>
      <c r="C88" s="118"/>
      <c r="D88" s="118"/>
      <c r="E88" s="118"/>
      <c r="F88" s="118"/>
      <c r="G88" s="118"/>
      <c r="H88" s="118"/>
      <c r="I88" s="118"/>
      <c r="J88" s="118"/>
      <c r="K88" s="118"/>
      <c r="L88" s="118"/>
      <c r="M88" s="118"/>
      <c r="N88" s="118"/>
      <c r="O88" s="118"/>
      <c r="P88" s="118"/>
      <c r="Q88" s="118"/>
      <c r="R88" s="118"/>
      <c r="S88" s="118"/>
      <c r="T88" s="118"/>
      <c r="U88" s="118"/>
      <c r="V88" s="118"/>
      <c r="W88" s="118"/>
      <c r="X88" s="118"/>
      <c r="Y88" s="118"/>
      <c r="Z88" s="118"/>
    </row>
    <row r="89" spans="1:26" ht="12.75" customHeight="1" x14ac:dyDescent="0.25">
      <c r="A89" s="118"/>
      <c r="B89" s="118"/>
      <c r="C89" s="118"/>
      <c r="D89" s="118"/>
      <c r="E89" s="118"/>
      <c r="F89" s="118"/>
      <c r="G89" s="118"/>
      <c r="H89" s="118"/>
      <c r="I89" s="118"/>
      <c r="J89" s="118"/>
      <c r="K89" s="118"/>
      <c r="L89" s="118"/>
      <c r="M89" s="118"/>
      <c r="N89" s="118"/>
      <c r="O89" s="118"/>
      <c r="P89" s="118"/>
      <c r="Q89" s="118"/>
      <c r="R89" s="118"/>
      <c r="S89" s="118"/>
      <c r="T89" s="118"/>
      <c r="U89" s="118"/>
      <c r="V89" s="118"/>
      <c r="W89" s="118"/>
      <c r="X89" s="118"/>
      <c r="Y89" s="118"/>
      <c r="Z89" s="118"/>
    </row>
    <row r="90" spans="1:26" ht="12.75" customHeight="1" x14ac:dyDescent="0.25">
      <c r="A90" s="118"/>
      <c r="B90" s="118"/>
      <c r="C90" s="118"/>
      <c r="D90" s="118"/>
      <c r="E90" s="118"/>
      <c r="F90" s="118"/>
      <c r="G90" s="118"/>
      <c r="H90" s="118"/>
      <c r="I90" s="118"/>
      <c r="J90" s="118"/>
      <c r="K90" s="118"/>
      <c r="L90" s="118"/>
      <c r="M90" s="118"/>
      <c r="N90" s="118"/>
      <c r="O90" s="118"/>
      <c r="P90" s="118"/>
      <c r="Q90" s="118"/>
      <c r="R90" s="118"/>
      <c r="S90" s="118"/>
      <c r="T90" s="118"/>
      <c r="U90" s="118"/>
      <c r="V90" s="118"/>
      <c r="W90" s="118"/>
      <c r="X90" s="118"/>
      <c r="Y90" s="118"/>
      <c r="Z90" s="118"/>
    </row>
    <row r="91" spans="1:26" ht="12.75" customHeight="1" x14ac:dyDescent="0.25">
      <c r="A91" s="118"/>
      <c r="B91" s="118"/>
      <c r="C91" s="118"/>
      <c r="D91" s="118"/>
      <c r="E91" s="118"/>
      <c r="F91" s="118"/>
      <c r="G91" s="118"/>
      <c r="H91" s="118"/>
      <c r="I91" s="118"/>
      <c r="J91" s="118"/>
      <c r="K91" s="118"/>
      <c r="L91" s="118"/>
      <c r="M91" s="118"/>
      <c r="N91" s="118"/>
      <c r="O91" s="118"/>
      <c r="P91" s="118"/>
      <c r="Q91" s="118"/>
      <c r="R91" s="118"/>
      <c r="S91" s="118"/>
      <c r="T91" s="118"/>
      <c r="U91" s="118"/>
      <c r="V91" s="118"/>
      <c r="W91" s="118"/>
      <c r="X91" s="118"/>
      <c r="Y91" s="118"/>
      <c r="Z91" s="118"/>
    </row>
    <row r="92" spans="1:26" ht="12.75" customHeight="1" x14ac:dyDescent="0.25">
      <c r="A92" s="118"/>
      <c r="B92" s="118"/>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row>
    <row r="93" spans="1:26" ht="12.75" customHeight="1" x14ac:dyDescent="0.25">
      <c r="A93" s="118"/>
      <c r="B93" s="118"/>
      <c r="C93" s="118"/>
      <c r="D93" s="118"/>
      <c r="E93" s="118"/>
      <c r="F93" s="118"/>
      <c r="G93" s="118"/>
      <c r="H93" s="118"/>
      <c r="I93" s="118"/>
      <c r="J93" s="118"/>
      <c r="K93" s="118"/>
      <c r="L93" s="118"/>
      <c r="M93" s="118"/>
      <c r="N93" s="118"/>
      <c r="O93" s="118"/>
      <c r="P93" s="118"/>
      <c r="Q93" s="118"/>
      <c r="R93" s="118"/>
      <c r="S93" s="118"/>
      <c r="T93" s="118"/>
      <c r="U93" s="118"/>
      <c r="V93" s="118"/>
      <c r="W93" s="118"/>
      <c r="X93" s="118"/>
      <c r="Y93" s="118"/>
      <c r="Z93" s="118"/>
    </row>
    <row r="94" spans="1:26" ht="12.75" customHeight="1" x14ac:dyDescent="0.25">
      <c r="A94" s="118"/>
      <c r="B94" s="118"/>
      <c r="C94" s="118"/>
      <c r="D94" s="118"/>
      <c r="E94" s="118"/>
      <c r="F94" s="118"/>
      <c r="G94" s="118"/>
      <c r="H94" s="118"/>
      <c r="I94" s="118"/>
      <c r="J94" s="118"/>
      <c r="K94" s="118"/>
      <c r="L94" s="118"/>
      <c r="M94" s="118"/>
      <c r="N94" s="118"/>
      <c r="O94" s="118"/>
      <c r="P94" s="118"/>
      <c r="Q94" s="118"/>
      <c r="R94" s="118"/>
      <c r="S94" s="118"/>
      <c r="T94" s="118"/>
      <c r="U94" s="118"/>
      <c r="V94" s="118"/>
      <c r="W94" s="118"/>
      <c r="X94" s="118"/>
      <c r="Y94" s="118"/>
      <c r="Z94" s="118"/>
    </row>
    <row r="95" spans="1:26" ht="12.75" customHeight="1" x14ac:dyDescent="0.25">
      <c r="A95" s="118"/>
      <c r="B95" s="118"/>
      <c r="C95" s="118"/>
      <c r="D95" s="118"/>
      <c r="E95" s="118"/>
      <c r="F95" s="118"/>
      <c r="G95" s="118"/>
      <c r="H95" s="118"/>
      <c r="I95" s="118"/>
      <c r="J95" s="118"/>
      <c r="K95" s="118"/>
      <c r="L95" s="118"/>
      <c r="M95" s="118"/>
      <c r="N95" s="118"/>
      <c r="O95" s="118"/>
      <c r="P95" s="118"/>
      <c r="Q95" s="118"/>
      <c r="R95" s="118"/>
      <c r="S95" s="118"/>
      <c r="T95" s="118"/>
      <c r="U95" s="118"/>
      <c r="V95" s="118"/>
      <c r="W95" s="118"/>
      <c r="X95" s="118"/>
      <c r="Y95" s="118"/>
      <c r="Z95" s="118"/>
    </row>
    <row r="96" spans="1:26" ht="12.75" customHeight="1" x14ac:dyDescent="0.25">
      <c r="A96" s="118"/>
      <c r="B96" s="118"/>
      <c r="C96" s="118"/>
      <c r="D96" s="118"/>
      <c r="E96" s="118"/>
      <c r="F96" s="118"/>
      <c r="G96" s="118"/>
      <c r="H96" s="118"/>
      <c r="I96" s="118"/>
      <c r="J96" s="118"/>
      <c r="K96" s="118"/>
      <c r="L96" s="118"/>
      <c r="M96" s="118"/>
      <c r="N96" s="118"/>
      <c r="O96" s="118"/>
      <c r="P96" s="118"/>
      <c r="Q96" s="118"/>
      <c r="R96" s="118"/>
      <c r="S96" s="118"/>
      <c r="T96" s="118"/>
      <c r="U96" s="118"/>
      <c r="V96" s="118"/>
      <c r="W96" s="118"/>
      <c r="X96" s="118"/>
      <c r="Y96" s="118"/>
      <c r="Z96" s="118"/>
    </row>
    <row r="97" spans="1:26" ht="12.75" customHeight="1" x14ac:dyDescent="0.25">
      <c r="A97" s="118"/>
      <c r="B97" s="118"/>
      <c r="C97" s="118"/>
      <c r="D97" s="118"/>
      <c r="E97" s="118"/>
      <c r="F97" s="118"/>
      <c r="G97" s="118"/>
      <c r="H97" s="118"/>
      <c r="I97" s="118"/>
      <c r="J97" s="118"/>
      <c r="K97" s="118"/>
      <c r="L97" s="118"/>
      <c r="M97" s="118"/>
      <c r="N97" s="118"/>
      <c r="O97" s="118"/>
      <c r="P97" s="118"/>
      <c r="Q97" s="118"/>
      <c r="R97" s="118"/>
      <c r="S97" s="118"/>
      <c r="T97" s="118"/>
      <c r="U97" s="118"/>
      <c r="V97" s="118"/>
      <c r="W97" s="118"/>
      <c r="X97" s="118"/>
      <c r="Y97" s="118"/>
      <c r="Z97" s="118"/>
    </row>
    <row r="98" spans="1:26" ht="12.75" customHeight="1" x14ac:dyDescent="0.25">
      <c r="A98" s="118"/>
      <c r="B98" s="118"/>
      <c r="C98" s="118"/>
      <c r="D98" s="118"/>
      <c r="E98" s="118"/>
      <c r="F98" s="118"/>
      <c r="G98" s="118"/>
      <c r="H98" s="118"/>
      <c r="I98" s="118"/>
      <c r="J98" s="118"/>
      <c r="K98" s="118"/>
      <c r="L98" s="118"/>
      <c r="M98" s="118"/>
      <c r="N98" s="118"/>
      <c r="O98" s="118"/>
      <c r="P98" s="118"/>
      <c r="Q98" s="118"/>
      <c r="R98" s="118"/>
      <c r="S98" s="118"/>
      <c r="T98" s="118"/>
      <c r="U98" s="118"/>
      <c r="V98" s="118"/>
      <c r="W98" s="118"/>
      <c r="X98" s="118"/>
      <c r="Y98" s="118"/>
      <c r="Z98" s="118"/>
    </row>
    <row r="99" spans="1:26" ht="12.75" customHeight="1" x14ac:dyDescent="0.25">
      <c r="A99" s="118"/>
      <c r="B99" s="118"/>
      <c r="C99" s="118"/>
      <c r="D99" s="118"/>
      <c r="E99" s="118"/>
      <c r="F99" s="118"/>
      <c r="G99" s="118"/>
      <c r="H99" s="118"/>
      <c r="I99" s="118"/>
      <c r="J99" s="118"/>
      <c r="K99" s="118"/>
      <c r="L99" s="118"/>
      <c r="M99" s="118"/>
      <c r="N99" s="118"/>
      <c r="O99" s="118"/>
      <c r="P99" s="118"/>
      <c r="Q99" s="118"/>
      <c r="R99" s="118"/>
      <c r="S99" s="118"/>
      <c r="T99" s="118"/>
      <c r="U99" s="118"/>
      <c r="V99" s="118"/>
      <c r="W99" s="118"/>
      <c r="X99" s="118"/>
      <c r="Y99" s="118"/>
      <c r="Z99" s="118"/>
    </row>
    <row r="100" spans="1:26" ht="12.75" customHeight="1" x14ac:dyDescent="0.25">
      <c r="A100" s="118"/>
      <c r="B100" s="118"/>
      <c r="C100" s="118"/>
      <c r="D100" s="118"/>
      <c r="E100" s="118"/>
      <c r="F100" s="118"/>
      <c r="G100" s="118"/>
      <c r="H100" s="118"/>
      <c r="I100" s="118"/>
      <c r="J100" s="118"/>
      <c r="K100" s="118"/>
      <c r="L100" s="118"/>
      <c r="M100" s="118"/>
      <c r="N100" s="118"/>
      <c r="O100" s="118"/>
      <c r="P100" s="118"/>
      <c r="Q100" s="118"/>
      <c r="R100" s="118"/>
      <c r="S100" s="118"/>
      <c r="T100" s="118"/>
      <c r="U100" s="118"/>
      <c r="V100" s="118"/>
      <c r="W100" s="118"/>
      <c r="X100" s="118"/>
      <c r="Y100" s="118"/>
      <c r="Z100" s="118"/>
    </row>
    <row r="101" spans="1:26" ht="12.75" customHeight="1" x14ac:dyDescent="0.25">
      <c r="A101" s="118"/>
      <c r="B101" s="118"/>
      <c r="C101" s="118"/>
      <c r="D101" s="118"/>
      <c r="E101" s="118"/>
      <c r="F101" s="118"/>
      <c r="G101" s="118"/>
      <c r="H101" s="118"/>
      <c r="I101" s="118"/>
      <c r="J101" s="118"/>
      <c r="K101" s="118"/>
      <c r="L101" s="118"/>
      <c r="M101" s="118"/>
      <c r="N101" s="118"/>
      <c r="O101" s="118"/>
      <c r="P101" s="118"/>
      <c r="Q101" s="118"/>
      <c r="R101" s="118"/>
      <c r="S101" s="118"/>
      <c r="T101" s="118"/>
      <c r="U101" s="118"/>
      <c r="V101" s="118"/>
      <c r="W101" s="118"/>
      <c r="X101" s="118"/>
      <c r="Y101" s="118"/>
      <c r="Z101" s="118"/>
    </row>
    <row r="102" spans="1:26" ht="12.75" customHeight="1" x14ac:dyDescent="0.25">
      <c r="A102" s="118"/>
      <c r="B102" s="118"/>
      <c r="C102" s="118"/>
      <c r="D102" s="118"/>
      <c r="E102" s="118"/>
      <c r="F102" s="118"/>
      <c r="G102" s="118"/>
      <c r="H102" s="118"/>
      <c r="I102" s="118"/>
      <c r="J102" s="118"/>
      <c r="K102" s="118"/>
      <c r="L102" s="118"/>
      <c r="M102" s="118"/>
      <c r="N102" s="118"/>
      <c r="O102" s="118"/>
      <c r="P102" s="118"/>
      <c r="Q102" s="118"/>
      <c r="R102" s="118"/>
      <c r="S102" s="118"/>
      <c r="T102" s="118"/>
      <c r="U102" s="118"/>
      <c r="V102" s="118"/>
      <c r="W102" s="118"/>
      <c r="X102" s="118"/>
      <c r="Y102" s="118"/>
      <c r="Z102" s="118"/>
    </row>
    <row r="103" spans="1:26" ht="12.75" customHeight="1" x14ac:dyDescent="0.25">
      <c r="A103" s="118"/>
      <c r="B103" s="118"/>
      <c r="C103" s="118"/>
      <c r="D103" s="118"/>
      <c r="E103" s="118"/>
      <c r="F103" s="118"/>
      <c r="G103" s="118"/>
      <c r="H103" s="118"/>
      <c r="I103" s="118"/>
      <c r="J103" s="118"/>
      <c r="K103" s="118"/>
      <c r="L103" s="118"/>
      <c r="M103" s="118"/>
      <c r="N103" s="118"/>
      <c r="O103" s="118"/>
      <c r="P103" s="118"/>
      <c r="Q103" s="118"/>
      <c r="R103" s="118"/>
      <c r="S103" s="118"/>
      <c r="T103" s="118"/>
      <c r="U103" s="118"/>
      <c r="V103" s="118"/>
      <c r="W103" s="118"/>
      <c r="X103" s="118"/>
      <c r="Y103" s="118"/>
      <c r="Z103" s="118"/>
    </row>
    <row r="104" spans="1:26" ht="12.75" customHeight="1" x14ac:dyDescent="0.25">
      <c r="A104" s="118"/>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row>
    <row r="105" spans="1:26" ht="12.75" customHeight="1" x14ac:dyDescent="0.25">
      <c r="A105" s="118"/>
      <c r="B105" s="118"/>
      <c r="C105" s="118"/>
      <c r="D105" s="118"/>
      <c r="E105" s="118"/>
      <c r="F105" s="118"/>
      <c r="G105" s="118"/>
      <c r="H105" s="118"/>
      <c r="I105" s="118"/>
      <c r="J105" s="118"/>
      <c r="K105" s="118"/>
      <c r="L105" s="118"/>
      <c r="M105" s="118"/>
      <c r="N105" s="118"/>
      <c r="O105" s="118"/>
      <c r="P105" s="118"/>
      <c r="Q105" s="118"/>
      <c r="R105" s="118"/>
      <c r="S105" s="118"/>
      <c r="T105" s="118"/>
      <c r="U105" s="118"/>
      <c r="V105" s="118"/>
      <c r="W105" s="118"/>
      <c r="X105" s="118"/>
      <c r="Y105" s="118"/>
      <c r="Z105" s="118"/>
    </row>
    <row r="106" spans="1:26" ht="12.75" customHeight="1" x14ac:dyDescent="0.25">
      <c r="A106" s="118"/>
      <c r="B106" s="118"/>
      <c r="C106" s="118"/>
      <c r="D106" s="118"/>
      <c r="E106" s="118"/>
      <c r="F106" s="118"/>
      <c r="G106" s="118"/>
      <c r="H106" s="118"/>
      <c r="I106" s="118"/>
      <c r="J106" s="118"/>
      <c r="K106" s="118"/>
      <c r="L106" s="118"/>
      <c r="M106" s="118"/>
      <c r="N106" s="118"/>
      <c r="O106" s="118"/>
      <c r="P106" s="118"/>
      <c r="Q106" s="118"/>
      <c r="R106" s="118"/>
      <c r="S106" s="118"/>
      <c r="T106" s="118"/>
      <c r="U106" s="118"/>
      <c r="V106" s="118"/>
      <c r="W106" s="118"/>
      <c r="X106" s="118"/>
      <c r="Y106" s="118"/>
      <c r="Z106" s="118"/>
    </row>
    <row r="107" spans="1:26" ht="12.75" customHeight="1" x14ac:dyDescent="0.25">
      <c r="A107" s="118"/>
      <c r="B107" s="118"/>
      <c r="C107" s="118"/>
      <c r="D107" s="118"/>
      <c r="E107" s="118"/>
      <c r="F107" s="118"/>
      <c r="G107" s="118"/>
      <c r="H107" s="118"/>
      <c r="I107" s="118"/>
      <c r="J107" s="118"/>
      <c r="K107" s="118"/>
      <c r="L107" s="118"/>
      <c r="M107" s="118"/>
      <c r="N107" s="118"/>
      <c r="O107" s="118"/>
      <c r="P107" s="118"/>
      <c r="Q107" s="118"/>
      <c r="R107" s="118"/>
      <c r="S107" s="118"/>
      <c r="T107" s="118"/>
      <c r="U107" s="118"/>
      <c r="V107" s="118"/>
      <c r="W107" s="118"/>
      <c r="X107" s="118"/>
      <c r="Y107" s="118"/>
      <c r="Z107" s="118"/>
    </row>
    <row r="108" spans="1:26" ht="12.75" customHeight="1" x14ac:dyDescent="0.25">
      <c r="A108" s="118"/>
      <c r="B108" s="118"/>
      <c r="C108" s="118"/>
      <c r="D108" s="118"/>
      <c r="E108" s="118"/>
      <c r="F108" s="118"/>
      <c r="G108" s="118"/>
      <c r="H108" s="118"/>
      <c r="I108" s="118"/>
      <c r="J108" s="118"/>
      <c r="K108" s="118"/>
      <c r="L108" s="118"/>
      <c r="M108" s="118"/>
      <c r="N108" s="118"/>
      <c r="O108" s="118"/>
      <c r="P108" s="118"/>
      <c r="Q108" s="118"/>
      <c r="R108" s="118"/>
      <c r="S108" s="118"/>
      <c r="T108" s="118"/>
      <c r="U108" s="118"/>
      <c r="V108" s="118"/>
      <c r="W108" s="118"/>
      <c r="X108" s="118"/>
      <c r="Y108" s="118"/>
      <c r="Z108" s="118"/>
    </row>
    <row r="109" spans="1:26" ht="12.75" customHeight="1" x14ac:dyDescent="0.25">
      <c r="A109" s="118"/>
      <c r="B109" s="118"/>
      <c r="C109" s="118"/>
      <c r="D109" s="118"/>
      <c r="E109" s="118"/>
      <c r="F109" s="118"/>
      <c r="G109" s="118"/>
      <c r="H109" s="118"/>
      <c r="I109" s="118"/>
      <c r="J109" s="118"/>
      <c r="K109" s="118"/>
      <c r="L109" s="118"/>
      <c r="M109" s="118"/>
      <c r="N109" s="118"/>
      <c r="O109" s="118"/>
      <c r="P109" s="118"/>
      <c r="Q109" s="118"/>
      <c r="R109" s="118"/>
      <c r="S109" s="118"/>
      <c r="T109" s="118"/>
      <c r="U109" s="118"/>
      <c r="V109" s="118"/>
      <c r="W109" s="118"/>
      <c r="X109" s="118"/>
      <c r="Y109" s="118"/>
      <c r="Z109" s="118"/>
    </row>
    <row r="110" spans="1:26" ht="12.75" customHeight="1" x14ac:dyDescent="0.25">
      <c r="A110" s="118"/>
      <c r="B110" s="118"/>
      <c r="C110" s="118"/>
      <c r="D110" s="118"/>
      <c r="E110" s="118"/>
      <c r="F110" s="118"/>
      <c r="G110" s="118"/>
      <c r="H110" s="118"/>
      <c r="I110" s="118"/>
      <c r="J110" s="118"/>
      <c r="K110" s="118"/>
      <c r="L110" s="118"/>
      <c r="M110" s="118"/>
      <c r="N110" s="118"/>
      <c r="O110" s="118"/>
      <c r="P110" s="118"/>
      <c r="Q110" s="118"/>
      <c r="R110" s="118"/>
      <c r="S110" s="118"/>
      <c r="T110" s="118"/>
      <c r="U110" s="118"/>
      <c r="V110" s="118"/>
      <c r="W110" s="118"/>
      <c r="X110" s="118"/>
      <c r="Y110" s="118"/>
      <c r="Z110" s="118"/>
    </row>
    <row r="111" spans="1:26" ht="12.75" customHeight="1" x14ac:dyDescent="0.25">
      <c r="A111" s="118"/>
      <c r="B111" s="118"/>
      <c r="C111" s="118"/>
      <c r="D111" s="118"/>
      <c r="E111" s="118"/>
      <c r="F111" s="118"/>
      <c r="G111" s="118"/>
      <c r="H111" s="118"/>
      <c r="I111" s="118"/>
      <c r="J111" s="118"/>
      <c r="K111" s="118"/>
      <c r="L111" s="118"/>
      <c r="M111" s="118"/>
      <c r="N111" s="118"/>
      <c r="O111" s="118"/>
      <c r="P111" s="118"/>
      <c r="Q111" s="118"/>
      <c r="R111" s="118"/>
      <c r="S111" s="118"/>
      <c r="T111" s="118"/>
      <c r="U111" s="118"/>
      <c r="V111" s="118"/>
      <c r="W111" s="118"/>
      <c r="X111" s="118"/>
      <c r="Y111" s="118"/>
      <c r="Z111" s="118"/>
    </row>
    <row r="112" spans="1:26" ht="12.75" customHeight="1" x14ac:dyDescent="0.25">
      <c r="A112" s="118"/>
      <c r="B112" s="118"/>
      <c r="C112" s="118"/>
      <c r="D112" s="118"/>
      <c r="E112" s="118"/>
      <c r="F112" s="118"/>
      <c r="G112" s="118"/>
      <c r="H112" s="118"/>
      <c r="I112" s="118"/>
      <c r="J112" s="118"/>
      <c r="K112" s="118"/>
      <c r="L112" s="118"/>
      <c r="M112" s="118"/>
      <c r="N112" s="118"/>
      <c r="O112" s="118"/>
      <c r="P112" s="118"/>
      <c r="Q112" s="118"/>
      <c r="R112" s="118"/>
      <c r="S112" s="118"/>
      <c r="T112" s="118"/>
      <c r="U112" s="118"/>
      <c r="V112" s="118"/>
      <c r="W112" s="118"/>
      <c r="X112" s="118"/>
      <c r="Y112" s="118"/>
      <c r="Z112" s="118"/>
    </row>
    <row r="113" spans="1:26" ht="12.75" customHeight="1" x14ac:dyDescent="0.25">
      <c r="A113" s="118"/>
      <c r="B113" s="118"/>
      <c r="C113" s="118"/>
      <c r="D113" s="118"/>
      <c r="E113" s="118"/>
      <c r="F113" s="118"/>
      <c r="G113" s="118"/>
      <c r="H113" s="118"/>
      <c r="I113" s="118"/>
      <c r="J113" s="118"/>
      <c r="K113" s="118"/>
      <c r="L113" s="118"/>
      <c r="M113" s="118"/>
      <c r="N113" s="118"/>
      <c r="O113" s="118"/>
      <c r="P113" s="118"/>
      <c r="Q113" s="118"/>
      <c r="R113" s="118"/>
      <c r="S113" s="118"/>
      <c r="T113" s="118"/>
      <c r="U113" s="118"/>
      <c r="V113" s="118"/>
      <c r="W113" s="118"/>
      <c r="X113" s="118"/>
      <c r="Y113" s="118"/>
      <c r="Z113" s="118"/>
    </row>
    <row r="114" spans="1:26" ht="12.75" customHeight="1" x14ac:dyDescent="0.25">
      <c r="A114" s="118"/>
      <c r="B114" s="118"/>
      <c r="C114" s="118"/>
      <c r="D114" s="118"/>
      <c r="E114" s="118"/>
      <c r="F114" s="118"/>
      <c r="G114" s="118"/>
      <c r="H114" s="118"/>
      <c r="I114" s="118"/>
      <c r="J114" s="118"/>
      <c r="K114" s="118"/>
      <c r="L114" s="118"/>
      <c r="M114" s="118"/>
      <c r="N114" s="118"/>
      <c r="O114" s="118"/>
      <c r="P114" s="118"/>
      <c r="Q114" s="118"/>
      <c r="R114" s="118"/>
      <c r="S114" s="118"/>
      <c r="T114" s="118"/>
      <c r="U114" s="118"/>
      <c r="V114" s="118"/>
      <c r="W114" s="118"/>
      <c r="X114" s="118"/>
      <c r="Y114" s="118"/>
      <c r="Z114" s="118"/>
    </row>
    <row r="115" spans="1:26" ht="12.75" customHeight="1" x14ac:dyDescent="0.25">
      <c r="A115" s="118"/>
      <c r="B115" s="118"/>
      <c r="C115" s="118"/>
      <c r="D115" s="118"/>
      <c r="E115" s="118"/>
      <c r="F115" s="118"/>
      <c r="G115" s="118"/>
      <c r="H115" s="118"/>
      <c r="I115" s="118"/>
      <c r="J115" s="118"/>
      <c r="K115" s="118"/>
      <c r="L115" s="118"/>
      <c r="M115" s="118"/>
      <c r="N115" s="118"/>
      <c r="O115" s="118"/>
      <c r="P115" s="118"/>
      <c r="Q115" s="118"/>
      <c r="R115" s="118"/>
      <c r="S115" s="118"/>
      <c r="T115" s="118"/>
      <c r="U115" s="118"/>
      <c r="V115" s="118"/>
      <c r="W115" s="118"/>
      <c r="X115" s="118"/>
      <c r="Y115" s="118"/>
      <c r="Z115" s="118"/>
    </row>
    <row r="116" spans="1:26" ht="12.75" customHeight="1" x14ac:dyDescent="0.25">
      <c r="A116" s="118"/>
      <c r="B116" s="118"/>
      <c r="C116" s="118"/>
      <c r="D116" s="118"/>
      <c r="E116" s="118"/>
      <c r="F116" s="118"/>
      <c r="G116" s="118"/>
      <c r="H116" s="118"/>
      <c r="I116" s="118"/>
      <c r="J116" s="118"/>
      <c r="K116" s="118"/>
      <c r="L116" s="118"/>
      <c r="M116" s="118"/>
      <c r="N116" s="118"/>
      <c r="O116" s="118"/>
      <c r="P116" s="118"/>
      <c r="Q116" s="118"/>
      <c r="R116" s="118"/>
      <c r="S116" s="118"/>
      <c r="T116" s="118"/>
      <c r="U116" s="118"/>
      <c r="V116" s="118"/>
      <c r="W116" s="118"/>
      <c r="X116" s="118"/>
      <c r="Y116" s="118"/>
      <c r="Z116" s="118"/>
    </row>
    <row r="117" spans="1:26" ht="12.75" customHeight="1" x14ac:dyDescent="0.25">
      <c r="A117" s="118"/>
      <c r="B117" s="118"/>
      <c r="C117" s="118"/>
      <c r="D117" s="118"/>
      <c r="E117" s="118"/>
      <c r="F117" s="118"/>
      <c r="G117" s="118"/>
      <c r="H117" s="118"/>
      <c r="I117" s="118"/>
      <c r="J117" s="118"/>
      <c r="K117" s="118"/>
      <c r="L117" s="118"/>
      <c r="M117" s="118"/>
      <c r="N117" s="118"/>
      <c r="O117" s="118"/>
      <c r="P117" s="118"/>
      <c r="Q117" s="118"/>
      <c r="R117" s="118"/>
      <c r="S117" s="118"/>
      <c r="T117" s="118"/>
      <c r="U117" s="118"/>
      <c r="V117" s="118"/>
      <c r="W117" s="118"/>
      <c r="X117" s="118"/>
      <c r="Y117" s="118"/>
      <c r="Z117" s="118"/>
    </row>
    <row r="118" spans="1:26" ht="12.75" customHeight="1" x14ac:dyDescent="0.25">
      <c r="A118" s="118"/>
      <c r="B118" s="118"/>
      <c r="C118" s="118"/>
      <c r="D118" s="118"/>
      <c r="E118" s="118"/>
      <c r="F118" s="118"/>
      <c r="G118" s="118"/>
      <c r="H118" s="118"/>
      <c r="I118" s="118"/>
      <c r="J118" s="118"/>
      <c r="K118" s="118"/>
      <c r="L118" s="118"/>
      <c r="M118" s="118"/>
      <c r="N118" s="118"/>
      <c r="O118" s="118"/>
      <c r="P118" s="118"/>
      <c r="Q118" s="118"/>
      <c r="R118" s="118"/>
      <c r="S118" s="118"/>
      <c r="T118" s="118"/>
      <c r="U118" s="118"/>
      <c r="V118" s="118"/>
      <c r="W118" s="118"/>
      <c r="X118" s="118"/>
      <c r="Y118" s="118"/>
      <c r="Z118" s="118"/>
    </row>
    <row r="119" spans="1:26" ht="12.75" customHeight="1" x14ac:dyDescent="0.25">
      <c r="A119" s="118"/>
      <c r="B119" s="118"/>
      <c r="C119" s="118"/>
      <c r="D119" s="118"/>
      <c r="E119" s="118"/>
      <c r="F119" s="118"/>
      <c r="G119" s="118"/>
      <c r="H119" s="118"/>
      <c r="I119" s="118"/>
      <c r="J119" s="118"/>
      <c r="K119" s="118"/>
      <c r="L119" s="118"/>
      <c r="M119" s="118"/>
      <c r="N119" s="118"/>
      <c r="O119" s="118"/>
      <c r="P119" s="118"/>
      <c r="Q119" s="118"/>
      <c r="R119" s="118"/>
      <c r="S119" s="118"/>
      <c r="T119" s="118"/>
      <c r="U119" s="118"/>
      <c r="V119" s="118"/>
      <c r="W119" s="118"/>
      <c r="X119" s="118"/>
      <c r="Y119" s="118"/>
      <c r="Z119" s="118"/>
    </row>
    <row r="120" spans="1:26" ht="12.75" customHeight="1" x14ac:dyDescent="0.25">
      <c r="A120" s="118"/>
      <c r="B120" s="118"/>
      <c r="C120" s="118"/>
      <c r="D120" s="118"/>
      <c r="E120" s="118"/>
      <c r="F120" s="118"/>
      <c r="G120" s="118"/>
      <c r="H120" s="118"/>
      <c r="I120" s="118"/>
      <c r="J120" s="118"/>
      <c r="K120" s="118"/>
      <c r="L120" s="118"/>
      <c r="M120" s="118"/>
      <c r="N120" s="118"/>
      <c r="O120" s="118"/>
      <c r="P120" s="118"/>
      <c r="Q120" s="118"/>
      <c r="R120" s="118"/>
      <c r="S120" s="118"/>
      <c r="T120" s="118"/>
      <c r="U120" s="118"/>
      <c r="V120" s="118"/>
      <c r="W120" s="118"/>
      <c r="X120" s="118"/>
      <c r="Y120" s="118"/>
      <c r="Z120" s="118"/>
    </row>
    <row r="121" spans="1:26" ht="12.75" customHeight="1" x14ac:dyDescent="0.25">
      <c r="A121" s="118"/>
      <c r="B121" s="118"/>
      <c r="C121" s="118"/>
      <c r="D121" s="118"/>
      <c r="E121" s="118"/>
      <c r="F121" s="118"/>
      <c r="G121" s="118"/>
      <c r="H121" s="118"/>
      <c r="I121" s="118"/>
      <c r="J121" s="118"/>
      <c r="K121" s="118"/>
      <c r="L121" s="118"/>
      <c r="M121" s="118"/>
      <c r="N121" s="118"/>
      <c r="O121" s="118"/>
      <c r="P121" s="118"/>
      <c r="Q121" s="118"/>
      <c r="R121" s="118"/>
      <c r="S121" s="118"/>
      <c r="T121" s="118"/>
      <c r="U121" s="118"/>
      <c r="V121" s="118"/>
      <c r="W121" s="118"/>
      <c r="X121" s="118"/>
      <c r="Y121" s="118"/>
      <c r="Z121" s="118"/>
    </row>
    <row r="122" spans="1:26" ht="12.75" customHeight="1" x14ac:dyDescent="0.25">
      <c r="A122" s="118"/>
      <c r="B122" s="118"/>
      <c r="C122" s="118"/>
      <c r="D122" s="118"/>
      <c r="E122" s="118"/>
      <c r="F122" s="118"/>
      <c r="G122" s="118"/>
      <c r="H122" s="118"/>
      <c r="I122" s="118"/>
      <c r="J122" s="118"/>
      <c r="K122" s="118"/>
      <c r="L122" s="118"/>
      <c r="M122" s="118"/>
      <c r="N122" s="118"/>
      <c r="O122" s="118"/>
      <c r="P122" s="118"/>
      <c r="Q122" s="118"/>
      <c r="R122" s="118"/>
      <c r="S122" s="118"/>
      <c r="T122" s="118"/>
      <c r="U122" s="118"/>
      <c r="V122" s="118"/>
      <c r="W122" s="118"/>
      <c r="X122" s="118"/>
      <c r="Y122" s="118"/>
      <c r="Z122" s="118"/>
    </row>
    <row r="123" spans="1:26" ht="12.75" customHeight="1" x14ac:dyDescent="0.25">
      <c r="A123" s="118"/>
      <c r="B123" s="118"/>
      <c r="C123" s="118"/>
      <c r="D123" s="118"/>
      <c r="E123" s="118"/>
      <c r="F123" s="118"/>
      <c r="G123" s="118"/>
      <c r="H123" s="118"/>
      <c r="I123" s="118"/>
      <c r="J123" s="118"/>
      <c r="K123" s="118"/>
      <c r="L123" s="118"/>
      <c r="M123" s="118"/>
      <c r="N123" s="118"/>
      <c r="O123" s="118"/>
      <c r="P123" s="118"/>
      <c r="Q123" s="118"/>
      <c r="R123" s="118"/>
      <c r="S123" s="118"/>
      <c r="T123" s="118"/>
      <c r="U123" s="118"/>
      <c r="V123" s="118"/>
      <c r="W123" s="118"/>
      <c r="X123" s="118"/>
      <c r="Y123" s="118"/>
      <c r="Z123" s="118"/>
    </row>
    <row r="124" spans="1:26" ht="12.75" customHeight="1" x14ac:dyDescent="0.25">
      <c r="A124" s="118"/>
      <c r="B124" s="118"/>
      <c r="C124" s="118"/>
      <c r="D124" s="118"/>
      <c r="E124" s="118"/>
      <c r="F124" s="118"/>
      <c r="G124" s="118"/>
      <c r="H124" s="118"/>
      <c r="I124" s="118"/>
      <c r="J124" s="118"/>
      <c r="K124" s="118"/>
      <c r="L124" s="118"/>
      <c r="M124" s="118"/>
      <c r="N124" s="118"/>
      <c r="O124" s="118"/>
      <c r="P124" s="118"/>
      <c r="Q124" s="118"/>
      <c r="R124" s="118"/>
      <c r="S124" s="118"/>
      <c r="T124" s="118"/>
      <c r="U124" s="118"/>
      <c r="V124" s="118"/>
      <c r="W124" s="118"/>
      <c r="X124" s="118"/>
      <c r="Y124" s="118"/>
      <c r="Z124" s="118"/>
    </row>
    <row r="125" spans="1:26" ht="12.75" customHeight="1" x14ac:dyDescent="0.25">
      <c r="A125" s="118"/>
      <c r="B125" s="118"/>
      <c r="C125" s="118"/>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18"/>
      <c r="Z125" s="118"/>
    </row>
    <row r="126" spans="1:26" ht="12.75" customHeight="1" x14ac:dyDescent="0.25">
      <c r="A126" s="118"/>
      <c r="B126" s="118"/>
      <c r="C126" s="118"/>
      <c r="D126" s="118"/>
      <c r="E126" s="118"/>
      <c r="F126" s="118"/>
      <c r="G126" s="118"/>
      <c r="H126" s="118"/>
      <c r="I126" s="118"/>
      <c r="J126" s="118"/>
      <c r="K126" s="118"/>
      <c r="L126" s="118"/>
      <c r="M126" s="118"/>
      <c r="N126" s="118"/>
      <c r="O126" s="118"/>
      <c r="P126" s="118"/>
      <c r="Q126" s="118"/>
      <c r="R126" s="118"/>
      <c r="S126" s="118"/>
      <c r="T126" s="118"/>
      <c r="U126" s="118"/>
      <c r="V126" s="118"/>
      <c r="W126" s="118"/>
      <c r="X126" s="118"/>
      <c r="Y126" s="118"/>
      <c r="Z126" s="118"/>
    </row>
    <row r="127" spans="1:26" ht="12.75" customHeight="1" x14ac:dyDescent="0.25">
      <c r="A127" s="118"/>
      <c r="B127" s="118"/>
      <c r="C127" s="118"/>
      <c r="D127" s="118"/>
      <c r="E127" s="118"/>
      <c r="F127" s="118"/>
      <c r="G127" s="118"/>
      <c r="H127" s="118"/>
      <c r="I127" s="118"/>
      <c r="J127" s="118"/>
      <c r="K127" s="118"/>
      <c r="L127" s="118"/>
      <c r="M127" s="118"/>
      <c r="N127" s="118"/>
      <c r="O127" s="118"/>
      <c r="P127" s="118"/>
      <c r="Q127" s="118"/>
      <c r="R127" s="118"/>
      <c r="S127" s="118"/>
      <c r="T127" s="118"/>
      <c r="U127" s="118"/>
      <c r="V127" s="118"/>
      <c r="W127" s="118"/>
      <c r="X127" s="118"/>
      <c r="Y127" s="118"/>
      <c r="Z127" s="118"/>
    </row>
    <row r="128" spans="1:26" ht="12.75" customHeight="1" x14ac:dyDescent="0.25">
      <c r="A128" s="118"/>
      <c r="B128" s="118"/>
      <c r="C128" s="118"/>
      <c r="D128" s="118"/>
      <c r="E128" s="118"/>
      <c r="F128" s="118"/>
      <c r="G128" s="118"/>
      <c r="H128" s="118"/>
      <c r="I128" s="118"/>
      <c r="J128" s="118"/>
      <c r="K128" s="118"/>
      <c r="L128" s="118"/>
      <c r="M128" s="118"/>
      <c r="N128" s="118"/>
      <c r="O128" s="118"/>
      <c r="P128" s="118"/>
      <c r="Q128" s="118"/>
      <c r="R128" s="118"/>
      <c r="S128" s="118"/>
      <c r="T128" s="118"/>
      <c r="U128" s="118"/>
      <c r="V128" s="118"/>
      <c r="W128" s="118"/>
      <c r="X128" s="118"/>
      <c r="Y128" s="118"/>
      <c r="Z128" s="118"/>
    </row>
    <row r="129" spans="1:26" ht="12.75" customHeight="1" x14ac:dyDescent="0.25">
      <c r="A129" s="118"/>
      <c r="B129" s="118"/>
      <c r="C129" s="118"/>
      <c r="D129" s="118"/>
      <c r="E129" s="118"/>
      <c r="F129" s="118"/>
      <c r="G129" s="118"/>
      <c r="H129" s="118"/>
      <c r="I129" s="118"/>
      <c r="J129" s="118"/>
      <c r="K129" s="118"/>
      <c r="L129" s="118"/>
      <c r="M129" s="118"/>
      <c r="N129" s="118"/>
      <c r="O129" s="118"/>
      <c r="P129" s="118"/>
      <c r="Q129" s="118"/>
      <c r="R129" s="118"/>
      <c r="S129" s="118"/>
      <c r="T129" s="118"/>
      <c r="U129" s="118"/>
      <c r="V129" s="118"/>
      <c r="W129" s="118"/>
      <c r="X129" s="118"/>
      <c r="Y129" s="118"/>
      <c r="Z129" s="118"/>
    </row>
    <row r="130" spans="1:26" ht="12.75" customHeight="1" x14ac:dyDescent="0.25">
      <c r="A130" s="118"/>
      <c r="B130" s="118"/>
      <c r="C130" s="118"/>
      <c r="D130" s="118"/>
      <c r="E130" s="118"/>
      <c r="F130" s="118"/>
      <c r="G130" s="118"/>
      <c r="H130" s="118"/>
      <c r="I130" s="118"/>
      <c r="J130" s="118"/>
      <c r="K130" s="118"/>
      <c r="L130" s="118"/>
      <c r="M130" s="118"/>
      <c r="N130" s="118"/>
      <c r="O130" s="118"/>
      <c r="P130" s="118"/>
      <c r="Q130" s="118"/>
      <c r="R130" s="118"/>
      <c r="S130" s="118"/>
      <c r="T130" s="118"/>
      <c r="U130" s="118"/>
      <c r="V130" s="118"/>
      <c r="W130" s="118"/>
      <c r="X130" s="118"/>
      <c r="Y130" s="118"/>
      <c r="Z130" s="118"/>
    </row>
    <row r="131" spans="1:26" ht="12.75" customHeight="1" x14ac:dyDescent="0.25">
      <c r="A131" s="118"/>
      <c r="B131" s="118"/>
      <c r="C131" s="118"/>
      <c r="D131" s="118"/>
      <c r="E131" s="118"/>
      <c r="F131" s="118"/>
      <c r="G131" s="118"/>
      <c r="H131" s="118"/>
      <c r="I131" s="118"/>
      <c r="J131" s="118"/>
      <c r="K131" s="118"/>
      <c r="L131" s="118"/>
      <c r="M131" s="118"/>
      <c r="N131" s="118"/>
      <c r="O131" s="118"/>
      <c r="P131" s="118"/>
      <c r="Q131" s="118"/>
      <c r="R131" s="118"/>
      <c r="S131" s="118"/>
      <c r="T131" s="118"/>
      <c r="U131" s="118"/>
      <c r="V131" s="118"/>
      <c r="W131" s="118"/>
      <c r="X131" s="118"/>
      <c r="Y131" s="118"/>
      <c r="Z131" s="118"/>
    </row>
    <row r="132" spans="1:26" ht="12.75" customHeight="1" x14ac:dyDescent="0.25">
      <c r="A132" s="118"/>
      <c r="B132" s="118"/>
      <c r="C132" s="118"/>
      <c r="D132" s="118"/>
      <c r="E132" s="118"/>
      <c r="F132" s="118"/>
      <c r="G132" s="118"/>
      <c r="H132" s="118"/>
      <c r="I132" s="118"/>
      <c r="J132" s="118"/>
      <c r="K132" s="118"/>
      <c r="L132" s="118"/>
      <c r="M132" s="118"/>
      <c r="N132" s="118"/>
      <c r="O132" s="118"/>
      <c r="P132" s="118"/>
      <c r="Q132" s="118"/>
      <c r="R132" s="118"/>
      <c r="S132" s="118"/>
      <c r="T132" s="118"/>
      <c r="U132" s="118"/>
      <c r="V132" s="118"/>
      <c r="W132" s="118"/>
      <c r="X132" s="118"/>
      <c r="Y132" s="118"/>
      <c r="Z132" s="118"/>
    </row>
    <row r="133" spans="1:26" ht="12.75" customHeight="1" x14ac:dyDescent="0.25">
      <c r="A133" s="118"/>
      <c r="B133" s="118"/>
      <c r="C133" s="118"/>
      <c r="D133" s="118"/>
      <c r="E133" s="118"/>
      <c r="F133" s="118"/>
      <c r="G133" s="118"/>
      <c r="H133" s="118"/>
      <c r="I133" s="118"/>
      <c r="J133" s="118"/>
      <c r="K133" s="118"/>
      <c r="L133" s="118"/>
      <c r="M133" s="118"/>
      <c r="N133" s="118"/>
      <c r="O133" s="118"/>
      <c r="P133" s="118"/>
      <c r="Q133" s="118"/>
      <c r="R133" s="118"/>
      <c r="S133" s="118"/>
      <c r="T133" s="118"/>
      <c r="U133" s="118"/>
      <c r="V133" s="118"/>
      <c r="W133" s="118"/>
      <c r="X133" s="118"/>
      <c r="Y133" s="118"/>
      <c r="Z133" s="118"/>
    </row>
    <row r="134" spans="1:26" ht="12.75" customHeight="1" x14ac:dyDescent="0.25">
      <c r="A134" s="118"/>
      <c r="B134" s="118"/>
      <c r="C134" s="118"/>
      <c r="D134" s="118"/>
      <c r="E134" s="118"/>
      <c r="F134" s="118"/>
      <c r="G134" s="118"/>
      <c r="H134" s="118"/>
      <c r="I134" s="118"/>
      <c r="J134" s="118"/>
      <c r="K134" s="118"/>
      <c r="L134" s="118"/>
      <c r="M134" s="118"/>
      <c r="N134" s="118"/>
      <c r="O134" s="118"/>
      <c r="P134" s="118"/>
      <c r="Q134" s="118"/>
      <c r="R134" s="118"/>
      <c r="S134" s="118"/>
      <c r="T134" s="118"/>
      <c r="U134" s="118"/>
      <c r="V134" s="118"/>
      <c r="W134" s="118"/>
      <c r="X134" s="118"/>
      <c r="Y134" s="118"/>
      <c r="Z134" s="118"/>
    </row>
    <row r="135" spans="1:26" ht="12.75" customHeight="1" x14ac:dyDescent="0.25">
      <c r="A135" s="118"/>
      <c r="B135" s="118"/>
      <c r="C135" s="118"/>
      <c r="D135" s="118"/>
      <c r="E135" s="118"/>
      <c r="F135" s="118"/>
      <c r="G135" s="118"/>
      <c r="H135" s="118"/>
      <c r="I135" s="118"/>
      <c r="J135" s="118"/>
      <c r="K135" s="118"/>
      <c r="L135" s="118"/>
      <c r="M135" s="118"/>
      <c r="N135" s="118"/>
      <c r="O135" s="118"/>
      <c r="P135" s="118"/>
      <c r="Q135" s="118"/>
      <c r="R135" s="118"/>
      <c r="S135" s="118"/>
      <c r="T135" s="118"/>
      <c r="U135" s="118"/>
      <c r="V135" s="118"/>
      <c r="W135" s="118"/>
      <c r="X135" s="118"/>
      <c r="Y135" s="118"/>
      <c r="Z135" s="118"/>
    </row>
    <row r="136" spans="1:26" ht="12.75" customHeight="1" x14ac:dyDescent="0.25">
      <c r="A136" s="118"/>
      <c r="B136" s="118"/>
      <c r="C136" s="118"/>
      <c r="D136" s="118"/>
      <c r="E136" s="118"/>
      <c r="F136" s="118"/>
      <c r="G136" s="118"/>
      <c r="H136" s="118"/>
      <c r="I136" s="118"/>
      <c r="J136" s="118"/>
      <c r="K136" s="118"/>
      <c r="L136" s="118"/>
      <c r="M136" s="118"/>
      <c r="N136" s="118"/>
      <c r="O136" s="118"/>
      <c r="P136" s="118"/>
      <c r="Q136" s="118"/>
      <c r="R136" s="118"/>
      <c r="S136" s="118"/>
      <c r="T136" s="118"/>
      <c r="U136" s="118"/>
      <c r="V136" s="118"/>
      <c r="W136" s="118"/>
      <c r="X136" s="118"/>
      <c r="Y136" s="118"/>
      <c r="Z136" s="118"/>
    </row>
    <row r="137" spans="1:26" ht="12.75" customHeight="1" x14ac:dyDescent="0.25">
      <c r="A137" s="118"/>
      <c r="B137" s="118"/>
      <c r="C137" s="118"/>
      <c r="D137" s="118"/>
      <c r="E137" s="118"/>
      <c r="F137" s="118"/>
      <c r="G137" s="118"/>
      <c r="H137" s="118"/>
      <c r="I137" s="118"/>
      <c r="J137" s="118"/>
      <c r="K137" s="118"/>
      <c r="L137" s="118"/>
      <c r="M137" s="118"/>
      <c r="N137" s="118"/>
      <c r="O137" s="118"/>
      <c r="P137" s="118"/>
      <c r="Q137" s="118"/>
      <c r="R137" s="118"/>
      <c r="S137" s="118"/>
      <c r="T137" s="118"/>
      <c r="U137" s="118"/>
      <c r="V137" s="118"/>
      <c r="W137" s="118"/>
      <c r="X137" s="118"/>
      <c r="Y137" s="118"/>
      <c r="Z137" s="118"/>
    </row>
    <row r="138" spans="1:26" ht="12.75" customHeight="1" x14ac:dyDescent="0.25">
      <c r="A138" s="118"/>
      <c r="B138" s="118"/>
      <c r="C138" s="118"/>
      <c r="D138" s="118"/>
      <c r="E138" s="118"/>
      <c r="F138" s="118"/>
      <c r="G138" s="118"/>
      <c r="H138" s="118"/>
      <c r="I138" s="118"/>
      <c r="J138" s="118"/>
      <c r="K138" s="118"/>
      <c r="L138" s="118"/>
      <c r="M138" s="118"/>
      <c r="N138" s="118"/>
      <c r="O138" s="118"/>
      <c r="P138" s="118"/>
      <c r="Q138" s="118"/>
      <c r="R138" s="118"/>
      <c r="S138" s="118"/>
      <c r="T138" s="118"/>
      <c r="U138" s="118"/>
      <c r="V138" s="118"/>
      <c r="W138" s="118"/>
      <c r="X138" s="118"/>
      <c r="Y138" s="118"/>
      <c r="Z138" s="118"/>
    </row>
    <row r="139" spans="1:26" ht="12.75" customHeight="1" x14ac:dyDescent="0.25">
      <c r="A139" s="118"/>
      <c r="B139" s="118"/>
      <c r="C139" s="118"/>
      <c r="D139" s="118"/>
      <c r="E139" s="118"/>
      <c r="F139" s="118"/>
      <c r="G139" s="118"/>
      <c r="H139" s="118"/>
      <c r="I139" s="118"/>
      <c r="J139" s="118"/>
      <c r="K139" s="118"/>
      <c r="L139" s="118"/>
      <c r="M139" s="118"/>
      <c r="N139" s="118"/>
      <c r="O139" s="118"/>
      <c r="P139" s="118"/>
      <c r="Q139" s="118"/>
      <c r="R139" s="118"/>
      <c r="S139" s="118"/>
      <c r="T139" s="118"/>
      <c r="U139" s="118"/>
      <c r="V139" s="118"/>
      <c r="W139" s="118"/>
      <c r="X139" s="118"/>
      <c r="Y139" s="118"/>
      <c r="Z139" s="118"/>
    </row>
    <row r="140" spans="1:26" ht="12.75" customHeight="1" x14ac:dyDescent="0.25">
      <c r="A140" s="118"/>
      <c r="B140" s="118"/>
      <c r="C140" s="118"/>
      <c r="D140" s="118"/>
      <c r="E140" s="118"/>
      <c r="F140" s="118"/>
      <c r="G140" s="118"/>
      <c r="H140" s="118"/>
      <c r="I140" s="118"/>
      <c r="J140" s="118"/>
      <c r="K140" s="118"/>
      <c r="L140" s="118"/>
      <c r="M140" s="118"/>
      <c r="N140" s="118"/>
      <c r="O140" s="118"/>
      <c r="P140" s="118"/>
      <c r="Q140" s="118"/>
      <c r="R140" s="118"/>
      <c r="S140" s="118"/>
      <c r="T140" s="118"/>
      <c r="U140" s="118"/>
      <c r="V140" s="118"/>
      <c r="W140" s="118"/>
      <c r="X140" s="118"/>
      <c r="Y140" s="118"/>
      <c r="Z140" s="118"/>
    </row>
    <row r="141" spans="1:26" ht="12.75" customHeight="1" x14ac:dyDescent="0.25">
      <c r="A141" s="118"/>
      <c r="B141" s="118"/>
      <c r="C141" s="118"/>
      <c r="D141" s="118"/>
      <c r="E141" s="118"/>
      <c r="F141" s="118"/>
      <c r="G141" s="118"/>
      <c r="H141" s="118"/>
      <c r="I141" s="118"/>
      <c r="J141" s="118"/>
      <c r="K141" s="118"/>
      <c r="L141" s="118"/>
      <c r="M141" s="118"/>
      <c r="N141" s="118"/>
      <c r="O141" s="118"/>
      <c r="P141" s="118"/>
      <c r="Q141" s="118"/>
      <c r="R141" s="118"/>
      <c r="S141" s="118"/>
      <c r="T141" s="118"/>
      <c r="U141" s="118"/>
      <c r="V141" s="118"/>
      <c r="W141" s="118"/>
      <c r="X141" s="118"/>
      <c r="Y141" s="118"/>
      <c r="Z141" s="118"/>
    </row>
    <row r="142" spans="1:26" ht="12.75" customHeight="1" x14ac:dyDescent="0.25">
      <c r="A142" s="118"/>
      <c r="B142" s="118"/>
      <c r="C142" s="118"/>
      <c r="D142" s="118"/>
      <c r="E142" s="118"/>
      <c r="F142" s="118"/>
      <c r="G142" s="118"/>
      <c r="H142" s="118"/>
      <c r="I142" s="118"/>
      <c r="J142" s="118"/>
      <c r="K142" s="118"/>
      <c r="L142" s="118"/>
      <c r="M142" s="118"/>
      <c r="N142" s="118"/>
      <c r="O142" s="118"/>
      <c r="P142" s="118"/>
      <c r="Q142" s="118"/>
      <c r="R142" s="118"/>
      <c r="S142" s="118"/>
      <c r="T142" s="118"/>
      <c r="U142" s="118"/>
      <c r="V142" s="118"/>
      <c r="W142" s="118"/>
      <c r="X142" s="118"/>
      <c r="Y142" s="118"/>
      <c r="Z142" s="118"/>
    </row>
    <row r="143" spans="1:26" ht="12.75" customHeight="1" x14ac:dyDescent="0.25">
      <c r="A143" s="118"/>
      <c r="B143" s="118"/>
      <c r="C143" s="118"/>
      <c r="D143" s="118"/>
      <c r="E143" s="118"/>
      <c r="F143" s="118"/>
      <c r="G143" s="118"/>
      <c r="H143" s="118"/>
      <c r="I143" s="118"/>
      <c r="J143" s="118"/>
      <c r="K143" s="118"/>
      <c r="L143" s="118"/>
      <c r="M143" s="118"/>
      <c r="N143" s="118"/>
      <c r="O143" s="118"/>
      <c r="P143" s="118"/>
      <c r="Q143" s="118"/>
      <c r="R143" s="118"/>
      <c r="S143" s="118"/>
      <c r="T143" s="118"/>
      <c r="U143" s="118"/>
      <c r="V143" s="118"/>
      <c r="W143" s="118"/>
      <c r="X143" s="118"/>
      <c r="Y143" s="118"/>
      <c r="Z143" s="118"/>
    </row>
    <row r="144" spans="1:26" ht="12.75" customHeight="1" x14ac:dyDescent="0.25">
      <c r="A144" s="118"/>
      <c r="B144" s="118"/>
      <c r="C144" s="118"/>
      <c r="D144" s="118"/>
      <c r="E144" s="118"/>
      <c r="F144" s="118"/>
      <c r="G144" s="118"/>
      <c r="H144" s="118"/>
      <c r="I144" s="118"/>
      <c r="J144" s="118"/>
      <c r="K144" s="118"/>
      <c r="L144" s="118"/>
      <c r="M144" s="118"/>
      <c r="N144" s="118"/>
      <c r="O144" s="118"/>
      <c r="P144" s="118"/>
      <c r="Q144" s="118"/>
      <c r="R144" s="118"/>
      <c r="S144" s="118"/>
      <c r="T144" s="118"/>
      <c r="U144" s="118"/>
      <c r="V144" s="118"/>
      <c r="W144" s="118"/>
      <c r="X144" s="118"/>
      <c r="Y144" s="118"/>
      <c r="Z144" s="118"/>
    </row>
    <row r="145" spans="1:26" ht="12.75" customHeight="1" x14ac:dyDescent="0.25">
      <c r="A145" s="118"/>
      <c r="B145" s="118"/>
      <c r="C145" s="118"/>
      <c r="D145" s="118"/>
      <c r="E145" s="118"/>
      <c r="F145" s="118"/>
      <c r="G145" s="118"/>
      <c r="H145" s="118"/>
      <c r="I145" s="118"/>
      <c r="J145" s="118"/>
      <c r="K145" s="118"/>
      <c r="L145" s="118"/>
      <c r="M145" s="118"/>
      <c r="N145" s="118"/>
      <c r="O145" s="118"/>
      <c r="P145" s="118"/>
      <c r="Q145" s="118"/>
      <c r="R145" s="118"/>
      <c r="S145" s="118"/>
      <c r="T145" s="118"/>
      <c r="U145" s="118"/>
      <c r="V145" s="118"/>
      <c r="W145" s="118"/>
      <c r="X145" s="118"/>
      <c r="Y145" s="118"/>
      <c r="Z145" s="118"/>
    </row>
    <row r="146" spans="1:26" ht="12.75" customHeight="1" x14ac:dyDescent="0.25">
      <c r="A146" s="118"/>
      <c r="B146" s="118"/>
      <c r="C146" s="118"/>
      <c r="D146" s="118"/>
      <c r="E146" s="118"/>
      <c r="F146" s="118"/>
      <c r="G146" s="118"/>
      <c r="H146" s="118"/>
      <c r="I146" s="118"/>
      <c r="J146" s="118"/>
      <c r="K146" s="118"/>
      <c r="L146" s="118"/>
      <c r="M146" s="118"/>
      <c r="N146" s="118"/>
      <c r="O146" s="118"/>
      <c r="P146" s="118"/>
      <c r="Q146" s="118"/>
      <c r="R146" s="118"/>
      <c r="S146" s="118"/>
      <c r="T146" s="118"/>
      <c r="U146" s="118"/>
      <c r="V146" s="118"/>
      <c r="W146" s="118"/>
      <c r="X146" s="118"/>
      <c r="Y146" s="118"/>
      <c r="Z146" s="118"/>
    </row>
    <row r="147" spans="1:26" ht="12.75" customHeight="1" x14ac:dyDescent="0.25">
      <c r="A147" s="118"/>
      <c r="B147" s="118"/>
      <c r="C147" s="118"/>
      <c r="D147" s="118"/>
      <c r="E147" s="118"/>
      <c r="F147" s="118"/>
      <c r="G147" s="118"/>
      <c r="H147" s="118"/>
      <c r="I147" s="118"/>
      <c r="J147" s="118"/>
      <c r="K147" s="118"/>
      <c r="L147" s="118"/>
      <c r="M147" s="118"/>
      <c r="N147" s="118"/>
      <c r="O147" s="118"/>
      <c r="P147" s="118"/>
      <c r="Q147" s="118"/>
      <c r="R147" s="118"/>
      <c r="S147" s="118"/>
      <c r="T147" s="118"/>
      <c r="U147" s="118"/>
      <c r="V147" s="118"/>
      <c r="W147" s="118"/>
      <c r="X147" s="118"/>
      <c r="Y147" s="118"/>
      <c r="Z147" s="118"/>
    </row>
    <row r="148" spans="1:26" ht="12.75" customHeight="1" x14ac:dyDescent="0.25">
      <c r="A148" s="118"/>
      <c r="B148" s="118"/>
      <c r="C148" s="118"/>
      <c r="D148" s="118"/>
      <c r="E148" s="118"/>
      <c r="F148" s="118"/>
      <c r="G148" s="118"/>
      <c r="H148" s="118"/>
      <c r="I148" s="118"/>
      <c r="J148" s="118"/>
      <c r="K148" s="118"/>
      <c r="L148" s="118"/>
      <c r="M148" s="118"/>
      <c r="N148" s="118"/>
      <c r="O148" s="118"/>
      <c r="P148" s="118"/>
      <c r="Q148" s="118"/>
      <c r="R148" s="118"/>
      <c r="S148" s="118"/>
      <c r="T148" s="118"/>
      <c r="U148" s="118"/>
      <c r="V148" s="118"/>
      <c r="W148" s="118"/>
      <c r="X148" s="118"/>
      <c r="Y148" s="118"/>
      <c r="Z148" s="118"/>
    </row>
    <row r="149" spans="1:26" ht="12.75" customHeight="1" x14ac:dyDescent="0.25">
      <c r="A149" s="118"/>
      <c r="B149" s="118"/>
      <c r="C149" s="118"/>
      <c r="D149" s="118"/>
      <c r="E149" s="118"/>
      <c r="F149" s="118"/>
      <c r="G149" s="118"/>
      <c r="H149" s="118"/>
      <c r="I149" s="118"/>
      <c r="J149" s="118"/>
      <c r="K149" s="118"/>
      <c r="L149" s="118"/>
      <c r="M149" s="118"/>
      <c r="N149" s="118"/>
      <c r="O149" s="118"/>
      <c r="P149" s="118"/>
      <c r="Q149" s="118"/>
      <c r="R149" s="118"/>
      <c r="S149" s="118"/>
      <c r="T149" s="118"/>
      <c r="U149" s="118"/>
      <c r="V149" s="118"/>
      <c r="W149" s="118"/>
      <c r="X149" s="118"/>
      <c r="Y149" s="118"/>
      <c r="Z149" s="118"/>
    </row>
    <row r="150" spans="1:26" ht="12.75" customHeight="1" x14ac:dyDescent="0.25">
      <c r="A150" s="118"/>
      <c r="B150" s="118"/>
      <c r="C150" s="118"/>
      <c r="D150" s="118"/>
      <c r="E150" s="118"/>
      <c r="F150" s="118"/>
      <c r="G150" s="118"/>
      <c r="H150" s="118"/>
      <c r="I150" s="118"/>
      <c r="J150" s="118"/>
      <c r="K150" s="118"/>
      <c r="L150" s="118"/>
      <c r="M150" s="118"/>
      <c r="N150" s="118"/>
      <c r="O150" s="118"/>
      <c r="P150" s="118"/>
      <c r="Q150" s="118"/>
      <c r="R150" s="118"/>
      <c r="S150" s="118"/>
      <c r="T150" s="118"/>
      <c r="U150" s="118"/>
      <c r="V150" s="118"/>
      <c r="W150" s="118"/>
      <c r="X150" s="118"/>
      <c r="Y150" s="118"/>
      <c r="Z150" s="118"/>
    </row>
    <row r="151" spans="1:26" ht="12.75" customHeight="1" x14ac:dyDescent="0.25">
      <c r="A151" s="118"/>
      <c r="B151" s="118"/>
      <c r="C151" s="118"/>
      <c r="D151" s="118"/>
      <c r="E151" s="118"/>
      <c r="F151" s="118"/>
      <c r="G151" s="118"/>
      <c r="H151" s="118"/>
      <c r="I151" s="118"/>
      <c r="J151" s="118"/>
      <c r="K151" s="118"/>
      <c r="L151" s="118"/>
      <c r="M151" s="118"/>
      <c r="N151" s="118"/>
      <c r="O151" s="118"/>
      <c r="P151" s="118"/>
      <c r="Q151" s="118"/>
      <c r="R151" s="118"/>
      <c r="S151" s="118"/>
      <c r="T151" s="118"/>
      <c r="U151" s="118"/>
      <c r="V151" s="118"/>
      <c r="W151" s="118"/>
      <c r="X151" s="118"/>
      <c r="Y151" s="118"/>
      <c r="Z151" s="118"/>
    </row>
    <row r="152" spans="1:26" ht="12.75" customHeight="1" x14ac:dyDescent="0.25">
      <c r="A152" s="118"/>
      <c r="B152" s="118"/>
      <c r="C152" s="118"/>
      <c r="D152" s="118"/>
      <c r="E152" s="118"/>
      <c r="F152" s="118"/>
      <c r="G152" s="118"/>
      <c r="H152" s="118"/>
      <c r="I152" s="118"/>
      <c r="J152" s="118"/>
      <c r="K152" s="118"/>
      <c r="L152" s="118"/>
      <c r="M152" s="118"/>
      <c r="N152" s="118"/>
      <c r="O152" s="118"/>
      <c r="P152" s="118"/>
      <c r="Q152" s="118"/>
      <c r="R152" s="118"/>
      <c r="S152" s="118"/>
      <c r="T152" s="118"/>
      <c r="U152" s="118"/>
      <c r="V152" s="118"/>
      <c r="W152" s="118"/>
      <c r="X152" s="118"/>
      <c r="Y152" s="118"/>
      <c r="Z152" s="118"/>
    </row>
    <row r="153" spans="1:26" ht="12.75" customHeight="1" x14ac:dyDescent="0.25">
      <c r="A153" s="118"/>
      <c r="B153" s="118"/>
      <c r="C153" s="118"/>
      <c r="D153" s="118"/>
      <c r="E153" s="118"/>
      <c r="F153" s="118"/>
      <c r="G153" s="118"/>
      <c r="H153" s="118"/>
      <c r="I153" s="118"/>
      <c r="J153" s="118"/>
      <c r="K153" s="118"/>
      <c r="L153" s="118"/>
      <c r="M153" s="118"/>
      <c r="N153" s="118"/>
      <c r="O153" s="118"/>
      <c r="P153" s="118"/>
      <c r="Q153" s="118"/>
      <c r="R153" s="118"/>
      <c r="S153" s="118"/>
      <c r="T153" s="118"/>
      <c r="U153" s="118"/>
      <c r="V153" s="118"/>
      <c r="W153" s="118"/>
      <c r="X153" s="118"/>
      <c r="Y153" s="118"/>
      <c r="Z153" s="118"/>
    </row>
    <row r="154" spans="1:26" ht="12.75" customHeight="1" x14ac:dyDescent="0.25">
      <c r="A154" s="118"/>
      <c r="B154" s="118"/>
      <c r="C154" s="118"/>
      <c r="D154" s="118"/>
      <c r="E154" s="118"/>
      <c r="F154" s="118"/>
      <c r="G154" s="118"/>
      <c r="H154" s="118"/>
      <c r="I154" s="118"/>
      <c r="J154" s="118"/>
      <c r="K154" s="118"/>
      <c r="L154" s="118"/>
      <c r="M154" s="118"/>
      <c r="N154" s="118"/>
      <c r="O154" s="118"/>
      <c r="P154" s="118"/>
      <c r="Q154" s="118"/>
      <c r="R154" s="118"/>
      <c r="S154" s="118"/>
      <c r="T154" s="118"/>
      <c r="U154" s="118"/>
      <c r="V154" s="118"/>
      <c r="W154" s="118"/>
      <c r="X154" s="118"/>
      <c r="Y154" s="118"/>
      <c r="Z154" s="118"/>
    </row>
    <row r="155" spans="1:26" ht="12.75" customHeight="1" x14ac:dyDescent="0.25">
      <c r="A155" s="118"/>
      <c r="B155" s="118"/>
      <c r="C155" s="118"/>
      <c r="D155" s="118"/>
      <c r="E155" s="118"/>
      <c r="F155" s="118"/>
      <c r="G155" s="118"/>
      <c r="H155" s="118"/>
      <c r="I155" s="118"/>
      <c r="J155" s="118"/>
      <c r="K155" s="118"/>
      <c r="L155" s="118"/>
      <c r="M155" s="118"/>
      <c r="N155" s="118"/>
      <c r="O155" s="118"/>
      <c r="P155" s="118"/>
      <c r="Q155" s="118"/>
      <c r="R155" s="118"/>
      <c r="S155" s="118"/>
      <c r="T155" s="118"/>
      <c r="U155" s="118"/>
      <c r="V155" s="118"/>
      <c r="W155" s="118"/>
      <c r="X155" s="118"/>
      <c r="Y155" s="118"/>
      <c r="Z155" s="118"/>
    </row>
    <row r="156" spans="1:26" ht="12.75" customHeight="1" x14ac:dyDescent="0.25">
      <c r="A156" s="118"/>
      <c r="B156" s="118"/>
      <c r="C156" s="118"/>
      <c r="D156" s="118"/>
      <c r="E156" s="118"/>
      <c r="F156" s="118"/>
      <c r="G156" s="118"/>
      <c r="H156" s="118"/>
      <c r="I156" s="118"/>
      <c r="J156" s="118"/>
      <c r="K156" s="118"/>
      <c r="L156" s="118"/>
      <c r="M156" s="118"/>
      <c r="N156" s="118"/>
      <c r="O156" s="118"/>
      <c r="P156" s="118"/>
      <c r="Q156" s="118"/>
      <c r="R156" s="118"/>
      <c r="S156" s="118"/>
      <c r="T156" s="118"/>
      <c r="U156" s="118"/>
      <c r="V156" s="118"/>
      <c r="W156" s="118"/>
      <c r="X156" s="118"/>
      <c r="Y156" s="118"/>
      <c r="Z156" s="118"/>
    </row>
    <row r="157" spans="1:26" ht="12.75" customHeight="1" x14ac:dyDescent="0.25">
      <c r="A157" s="118"/>
      <c r="B157" s="118"/>
      <c r="C157" s="118"/>
      <c r="D157" s="118"/>
      <c r="E157" s="118"/>
      <c r="F157" s="118"/>
      <c r="G157" s="118"/>
      <c r="H157" s="118"/>
      <c r="I157" s="118"/>
      <c r="J157" s="118"/>
      <c r="K157" s="118"/>
      <c r="L157" s="118"/>
      <c r="M157" s="118"/>
      <c r="N157" s="118"/>
      <c r="O157" s="118"/>
      <c r="P157" s="118"/>
      <c r="Q157" s="118"/>
      <c r="R157" s="118"/>
      <c r="S157" s="118"/>
      <c r="T157" s="118"/>
      <c r="U157" s="118"/>
      <c r="V157" s="118"/>
      <c r="W157" s="118"/>
      <c r="X157" s="118"/>
      <c r="Y157" s="118"/>
      <c r="Z157" s="118"/>
    </row>
    <row r="158" spans="1:26" ht="12.75" customHeight="1" x14ac:dyDescent="0.25">
      <c r="A158" s="118"/>
      <c r="B158" s="118"/>
      <c r="C158" s="118"/>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18"/>
      <c r="Z158" s="118"/>
    </row>
    <row r="159" spans="1:26" ht="12.75" customHeight="1" x14ac:dyDescent="0.25">
      <c r="A159" s="118"/>
      <c r="B159" s="118"/>
      <c r="C159" s="118"/>
      <c r="D159" s="118"/>
      <c r="E159" s="118"/>
      <c r="F159" s="118"/>
      <c r="G159" s="118"/>
      <c r="H159" s="118"/>
      <c r="I159" s="118"/>
      <c r="J159" s="118"/>
      <c r="K159" s="118"/>
      <c r="L159" s="118"/>
      <c r="M159" s="118"/>
      <c r="N159" s="118"/>
      <c r="O159" s="118"/>
      <c r="P159" s="118"/>
      <c r="Q159" s="118"/>
      <c r="R159" s="118"/>
      <c r="S159" s="118"/>
      <c r="T159" s="118"/>
      <c r="U159" s="118"/>
      <c r="V159" s="118"/>
      <c r="W159" s="118"/>
      <c r="X159" s="118"/>
      <c r="Y159" s="118"/>
      <c r="Z159" s="118"/>
    </row>
    <row r="160" spans="1:26" ht="12.75" customHeight="1" x14ac:dyDescent="0.25">
      <c r="A160" s="118"/>
      <c r="B160" s="118"/>
      <c r="C160" s="118"/>
      <c r="D160" s="118"/>
      <c r="E160" s="118"/>
      <c r="F160" s="118"/>
      <c r="G160" s="118"/>
      <c r="H160" s="118"/>
      <c r="I160" s="118"/>
      <c r="J160" s="118"/>
      <c r="K160" s="118"/>
      <c r="L160" s="118"/>
      <c r="M160" s="118"/>
      <c r="N160" s="118"/>
      <c r="O160" s="118"/>
      <c r="P160" s="118"/>
      <c r="Q160" s="118"/>
      <c r="R160" s="118"/>
      <c r="S160" s="118"/>
      <c r="T160" s="118"/>
      <c r="U160" s="118"/>
      <c r="V160" s="118"/>
      <c r="W160" s="118"/>
      <c r="X160" s="118"/>
      <c r="Y160" s="118"/>
      <c r="Z160" s="118"/>
    </row>
    <row r="161" spans="1:26" ht="12.75" customHeight="1" x14ac:dyDescent="0.25">
      <c r="A161" s="118"/>
      <c r="B161" s="118"/>
      <c r="C161" s="118"/>
      <c r="D161" s="118"/>
      <c r="E161" s="118"/>
      <c r="F161" s="118"/>
      <c r="G161" s="118"/>
      <c r="H161" s="118"/>
      <c r="I161" s="118"/>
      <c r="J161" s="118"/>
      <c r="K161" s="118"/>
      <c r="L161" s="118"/>
      <c r="M161" s="118"/>
      <c r="N161" s="118"/>
      <c r="O161" s="118"/>
      <c r="P161" s="118"/>
      <c r="Q161" s="118"/>
      <c r="R161" s="118"/>
      <c r="S161" s="118"/>
      <c r="T161" s="118"/>
      <c r="U161" s="118"/>
      <c r="V161" s="118"/>
      <c r="W161" s="118"/>
      <c r="X161" s="118"/>
      <c r="Y161" s="118"/>
      <c r="Z161" s="118"/>
    </row>
    <row r="162" spans="1:26" ht="12.75" customHeight="1" x14ac:dyDescent="0.25">
      <c r="A162" s="118"/>
      <c r="B162" s="118"/>
      <c r="C162" s="118"/>
      <c r="D162" s="118"/>
      <c r="E162" s="118"/>
      <c r="F162" s="118"/>
      <c r="G162" s="118"/>
      <c r="H162" s="118"/>
      <c r="I162" s="118"/>
      <c r="J162" s="118"/>
      <c r="K162" s="118"/>
      <c r="L162" s="118"/>
      <c r="M162" s="118"/>
      <c r="N162" s="118"/>
      <c r="O162" s="118"/>
      <c r="P162" s="118"/>
      <c r="Q162" s="118"/>
      <c r="R162" s="118"/>
      <c r="S162" s="118"/>
      <c r="T162" s="118"/>
      <c r="U162" s="118"/>
      <c r="V162" s="118"/>
      <c r="W162" s="118"/>
      <c r="X162" s="118"/>
      <c r="Y162" s="118"/>
      <c r="Z162" s="118"/>
    </row>
    <row r="163" spans="1:26" ht="12.75" customHeight="1" x14ac:dyDescent="0.25">
      <c r="A163" s="118"/>
      <c r="B163" s="118"/>
      <c r="C163" s="118"/>
      <c r="D163" s="118"/>
      <c r="E163" s="118"/>
      <c r="F163" s="118"/>
      <c r="G163" s="118"/>
      <c r="H163" s="118"/>
      <c r="I163" s="118"/>
      <c r="J163" s="118"/>
      <c r="K163" s="118"/>
      <c r="L163" s="118"/>
      <c r="M163" s="118"/>
      <c r="N163" s="118"/>
      <c r="O163" s="118"/>
      <c r="P163" s="118"/>
      <c r="Q163" s="118"/>
      <c r="R163" s="118"/>
      <c r="S163" s="118"/>
      <c r="T163" s="118"/>
      <c r="U163" s="118"/>
      <c r="V163" s="118"/>
      <c r="W163" s="118"/>
      <c r="X163" s="118"/>
      <c r="Y163" s="118"/>
      <c r="Z163" s="118"/>
    </row>
    <row r="164" spans="1:26" ht="12.75" customHeight="1" x14ac:dyDescent="0.25">
      <c r="A164" s="118"/>
      <c r="B164" s="118"/>
      <c r="C164" s="118"/>
      <c r="D164" s="118"/>
      <c r="E164" s="118"/>
      <c r="F164" s="118"/>
      <c r="G164" s="118"/>
      <c r="H164" s="118"/>
      <c r="I164" s="118"/>
      <c r="J164" s="118"/>
      <c r="K164" s="118"/>
      <c r="L164" s="118"/>
      <c r="M164" s="118"/>
      <c r="N164" s="118"/>
      <c r="O164" s="118"/>
      <c r="P164" s="118"/>
      <c r="Q164" s="118"/>
      <c r="R164" s="118"/>
      <c r="S164" s="118"/>
      <c r="T164" s="118"/>
      <c r="U164" s="118"/>
      <c r="V164" s="118"/>
      <c r="W164" s="118"/>
      <c r="X164" s="118"/>
      <c r="Y164" s="118"/>
      <c r="Z164" s="118"/>
    </row>
    <row r="165" spans="1:26" ht="12.75" customHeight="1" x14ac:dyDescent="0.25">
      <c r="A165" s="118"/>
      <c r="B165" s="118"/>
      <c r="C165" s="118"/>
      <c r="D165" s="118"/>
      <c r="E165" s="118"/>
      <c r="F165" s="118"/>
      <c r="G165" s="118"/>
      <c r="H165" s="118"/>
      <c r="I165" s="118"/>
      <c r="J165" s="118"/>
      <c r="K165" s="118"/>
      <c r="L165" s="118"/>
      <c r="M165" s="118"/>
      <c r="N165" s="118"/>
      <c r="O165" s="118"/>
      <c r="P165" s="118"/>
      <c r="Q165" s="118"/>
      <c r="R165" s="118"/>
      <c r="S165" s="118"/>
      <c r="T165" s="118"/>
      <c r="U165" s="118"/>
      <c r="V165" s="118"/>
      <c r="W165" s="118"/>
      <c r="X165" s="118"/>
      <c r="Y165" s="118"/>
      <c r="Z165" s="118"/>
    </row>
    <row r="166" spans="1:26" ht="12.75" customHeight="1" x14ac:dyDescent="0.25">
      <c r="A166" s="118"/>
      <c r="B166" s="118"/>
      <c r="C166" s="118"/>
      <c r="D166" s="118"/>
      <c r="E166" s="118"/>
      <c r="F166" s="118"/>
      <c r="G166" s="118"/>
      <c r="H166" s="118"/>
      <c r="I166" s="118"/>
      <c r="J166" s="118"/>
      <c r="K166" s="118"/>
      <c r="L166" s="118"/>
      <c r="M166" s="118"/>
      <c r="N166" s="118"/>
      <c r="O166" s="118"/>
      <c r="P166" s="118"/>
      <c r="Q166" s="118"/>
      <c r="R166" s="118"/>
      <c r="S166" s="118"/>
      <c r="T166" s="118"/>
      <c r="U166" s="118"/>
      <c r="V166" s="118"/>
      <c r="W166" s="118"/>
      <c r="X166" s="118"/>
      <c r="Y166" s="118"/>
      <c r="Z166" s="118"/>
    </row>
    <row r="167" spans="1:26" ht="12.75" customHeight="1" x14ac:dyDescent="0.25">
      <c r="A167" s="118"/>
      <c r="B167" s="118"/>
      <c r="C167" s="118"/>
      <c r="D167" s="118"/>
      <c r="E167" s="118"/>
      <c r="F167" s="118"/>
      <c r="G167" s="118"/>
      <c r="H167" s="118"/>
      <c r="I167" s="118"/>
      <c r="J167" s="118"/>
      <c r="K167" s="118"/>
      <c r="L167" s="118"/>
      <c r="M167" s="118"/>
      <c r="N167" s="118"/>
      <c r="O167" s="118"/>
      <c r="P167" s="118"/>
      <c r="Q167" s="118"/>
      <c r="R167" s="118"/>
      <c r="S167" s="118"/>
      <c r="T167" s="118"/>
      <c r="U167" s="118"/>
      <c r="V167" s="118"/>
      <c r="W167" s="118"/>
      <c r="X167" s="118"/>
      <c r="Y167" s="118"/>
      <c r="Z167" s="118"/>
    </row>
    <row r="168" spans="1:26" ht="12.75" customHeight="1" x14ac:dyDescent="0.25">
      <c r="A168" s="118"/>
      <c r="B168" s="118"/>
      <c r="C168" s="118"/>
      <c r="D168" s="118"/>
      <c r="E168" s="118"/>
      <c r="F168" s="118"/>
      <c r="G168" s="118"/>
      <c r="H168" s="118"/>
      <c r="I168" s="118"/>
      <c r="J168" s="118"/>
      <c r="K168" s="118"/>
      <c r="L168" s="118"/>
      <c r="M168" s="118"/>
      <c r="N168" s="118"/>
      <c r="O168" s="118"/>
      <c r="P168" s="118"/>
      <c r="Q168" s="118"/>
      <c r="R168" s="118"/>
      <c r="S168" s="118"/>
      <c r="T168" s="118"/>
      <c r="U168" s="118"/>
      <c r="V168" s="118"/>
      <c r="W168" s="118"/>
      <c r="X168" s="118"/>
      <c r="Y168" s="118"/>
      <c r="Z168" s="118"/>
    </row>
    <row r="169" spans="1:26" ht="12.75" customHeight="1" x14ac:dyDescent="0.25">
      <c r="A169" s="118"/>
      <c r="B169" s="118"/>
      <c r="C169" s="118"/>
      <c r="D169" s="118"/>
      <c r="E169" s="118"/>
      <c r="F169" s="118"/>
      <c r="G169" s="118"/>
      <c r="H169" s="118"/>
      <c r="I169" s="118"/>
      <c r="J169" s="118"/>
      <c r="K169" s="118"/>
      <c r="L169" s="118"/>
      <c r="M169" s="118"/>
      <c r="N169" s="118"/>
      <c r="O169" s="118"/>
      <c r="P169" s="118"/>
      <c r="Q169" s="118"/>
      <c r="R169" s="118"/>
      <c r="S169" s="118"/>
      <c r="T169" s="118"/>
      <c r="U169" s="118"/>
      <c r="V169" s="118"/>
      <c r="W169" s="118"/>
      <c r="X169" s="118"/>
      <c r="Y169" s="118"/>
      <c r="Z169" s="118"/>
    </row>
    <row r="170" spans="1:26" ht="12.75" customHeight="1" x14ac:dyDescent="0.25">
      <c r="A170" s="118"/>
      <c r="B170" s="118"/>
      <c r="C170" s="118"/>
      <c r="D170" s="118"/>
      <c r="E170" s="118"/>
      <c r="F170" s="118"/>
      <c r="G170" s="118"/>
      <c r="H170" s="118"/>
      <c r="I170" s="118"/>
      <c r="J170" s="118"/>
      <c r="K170" s="118"/>
      <c r="L170" s="118"/>
      <c r="M170" s="118"/>
      <c r="N170" s="118"/>
      <c r="O170" s="118"/>
      <c r="P170" s="118"/>
      <c r="Q170" s="118"/>
      <c r="R170" s="118"/>
      <c r="S170" s="118"/>
      <c r="T170" s="118"/>
      <c r="U170" s="118"/>
      <c r="V170" s="118"/>
      <c r="W170" s="118"/>
      <c r="X170" s="118"/>
      <c r="Y170" s="118"/>
      <c r="Z170" s="118"/>
    </row>
    <row r="171" spans="1:26" ht="12.75" customHeight="1" x14ac:dyDescent="0.25">
      <c r="A171" s="118"/>
      <c r="B171" s="118"/>
      <c r="C171" s="118"/>
      <c r="D171" s="118"/>
      <c r="E171" s="118"/>
      <c r="F171" s="118"/>
      <c r="G171" s="118"/>
      <c r="H171" s="118"/>
      <c r="I171" s="118"/>
      <c r="J171" s="118"/>
      <c r="K171" s="118"/>
      <c r="L171" s="118"/>
      <c r="M171" s="118"/>
      <c r="N171" s="118"/>
      <c r="O171" s="118"/>
      <c r="P171" s="118"/>
      <c r="Q171" s="118"/>
      <c r="R171" s="118"/>
      <c r="S171" s="118"/>
      <c r="T171" s="118"/>
      <c r="U171" s="118"/>
      <c r="V171" s="118"/>
      <c r="W171" s="118"/>
      <c r="X171" s="118"/>
      <c r="Y171" s="118"/>
      <c r="Z171" s="118"/>
    </row>
    <row r="172" spans="1:26" ht="12.75" customHeight="1" x14ac:dyDescent="0.25">
      <c r="A172" s="118"/>
      <c r="B172" s="118"/>
      <c r="C172" s="118"/>
      <c r="D172" s="118"/>
      <c r="E172" s="118"/>
      <c r="F172" s="118"/>
      <c r="G172" s="118"/>
      <c r="H172" s="118"/>
      <c r="I172" s="118"/>
      <c r="J172" s="118"/>
      <c r="K172" s="118"/>
      <c r="L172" s="118"/>
      <c r="M172" s="118"/>
      <c r="N172" s="118"/>
      <c r="O172" s="118"/>
      <c r="P172" s="118"/>
      <c r="Q172" s="118"/>
      <c r="R172" s="118"/>
      <c r="S172" s="118"/>
      <c r="T172" s="118"/>
      <c r="U172" s="118"/>
      <c r="V172" s="118"/>
      <c r="W172" s="118"/>
      <c r="X172" s="118"/>
      <c r="Y172" s="118"/>
      <c r="Z172" s="118"/>
    </row>
    <row r="173" spans="1:26" ht="12.75" customHeight="1" x14ac:dyDescent="0.25">
      <c r="A173" s="118"/>
      <c r="B173" s="118"/>
      <c r="C173" s="118"/>
      <c r="D173" s="118"/>
      <c r="E173" s="118"/>
      <c r="F173" s="118"/>
      <c r="G173" s="118"/>
      <c r="H173" s="118"/>
      <c r="I173" s="118"/>
      <c r="J173" s="118"/>
      <c r="K173" s="118"/>
      <c r="L173" s="118"/>
      <c r="M173" s="118"/>
      <c r="N173" s="118"/>
      <c r="O173" s="118"/>
      <c r="P173" s="118"/>
      <c r="Q173" s="118"/>
      <c r="R173" s="118"/>
      <c r="S173" s="118"/>
      <c r="T173" s="118"/>
      <c r="U173" s="118"/>
      <c r="V173" s="118"/>
      <c r="W173" s="118"/>
      <c r="X173" s="118"/>
      <c r="Y173" s="118"/>
      <c r="Z173" s="118"/>
    </row>
    <row r="174" spans="1:26" ht="12.75" customHeight="1" x14ac:dyDescent="0.25">
      <c r="A174" s="118"/>
      <c r="B174" s="118"/>
      <c r="C174" s="118"/>
      <c r="D174" s="118"/>
      <c r="E174" s="118"/>
      <c r="F174" s="118"/>
      <c r="G174" s="118"/>
      <c r="H174" s="118"/>
      <c r="I174" s="118"/>
      <c r="J174" s="118"/>
      <c r="K174" s="118"/>
      <c r="L174" s="118"/>
      <c r="M174" s="118"/>
      <c r="N174" s="118"/>
      <c r="O174" s="118"/>
      <c r="P174" s="118"/>
      <c r="Q174" s="118"/>
      <c r="R174" s="118"/>
      <c r="S174" s="118"/>
      <c r="T174" s="118"/>
      <c r="U174" s="118"/>
      <c r="V174" s="118"/>
      <c r="W174" s="118"/>
      <c r="X174" s="118"/>
      <c r="Y174" s="118"/>
      <c r="Z174" s="118"/>
    </row>
    <row r="175" spans="1:26" ht="12.75" customHeight="1" x14ac:dyDescent="0.25">
      <c r="A175" s="118"/>
      <c r="B175" s="118"/>
      <c r="C175" s="118"/>
      <c r="D175" s="118"/>
      <c r="E175" s="118"/>
      <c r="F175" s="118"/>
      <c r="G175" s="118"/>
      <c r="H175" s="118"/>
      <c r="I175" s="118"/>
      <c r="J175" s="118"/>
      <c r="K175" s="118"/>
      <c r="L175" s="118"/>
      <c r="M175" s="118"/>
      <c r="N175" s="118"/>
      <c r="O175" s="118"/>
      <c r="P175" s="118"/>
      <c r="Q175" s="118"/>
      <c r="R175" s="118"/>
      <c r="S175" s="118"/>
      <c r="T175" s="118"/>
      <c r="U175" s="118"/>
      <c r="V175" s="118"/>
      <c r="W175" s="118"/>
      <c r="X175" s="118"/>
      <c r="Y175" s="118"/>
      <c r="Z175" s="118"/>
    </row>
    <row r="176" spans="1:26" ht="12.75" customHeight="1" x14ac:dyDescent="0.25">
      <c r="A176" s="118"/>
      <c r="B176" s="118"/>
      <c r="C176" s="118"/>
      <c r="D176" s="118"/>
      <c r="E176" s="118"/>
      <c r="F176" s="118"/>
      <c r="G176" s="118"/>
      <c r="H176" s="118"/>
      <c r="I176" s="118"/>
      <c r="J176" s="118"/>
      <c r="K176" s="118"/>
      <c r="L176" s="118"/>
      <c r="M176" s="118"/>
      <c r="N176" s="118"/>
      <c r="O176" s="118"/>
      <c r="P176" s="118"/>
      <c r="Q176" s="118"/>
      <c r="R176" s="118"/>
      <c r="S176" s="118"/>
      <c r="T176" s="118"/>
      <c r="U176" s="118"/>
      <c r="V176" s="118"/>
      <c r="W176" s="118"/>
      <c r="X176" s="118"/>
      <c r="Y176" s="118"/>
      <c r="Z176" s="118"/>
    </row>
    <row r="177" spans="1:26" ht="12.75" customHeight="1" x14ac:dyDescent="0.25">
      <c r="A177" s="118"/>
      <c r="B177" s="118"/>
      <c r="C177" s="118"/>
      <c r="D177" s="118"/>
      <c r="E177" s="118"/>
      <c r="F177" s="118"/>
      <c r="G177" s="118"/>
      <c r="H177" s="118"/>
      <c r="I177" s="118"/>
      <c r="J177" s="118"/>
      <c r="K177" s="118"/>
      <c r="L177" s="118"/>
      <c r="M177" s="118"/>
      <c r="N177" s="118"/>
      <c r="O177" s="118"/>
      <c r="P177" s="118"/>
      <c r="Q177" s="118"/>
      <c r="R177" s="118"/>
      <c r="S177" s="118"/>
      <c r="T177" s="118"/>
      <c r="U177" s="118"/>
      <c r="V177" s="118"/>
      <c r="W177" s="118"/>
      <c r="X177" s="118"/>
      <c r="Y177" s="118"/>
      <c r="Z177" s="118"/>
    </row>
    <row r="178" spans="1:26" ht="12.75" customHeight="1" x14ac:dyDescent="0.25">
      <c r="A178" s="118"/>
      <c r="B178" s="118"/>
      <c r="C178" s="118"/>
      <c r="D178" s="118"/>
      <c r="E178" s="118"/>
      <c r="F178" s="118"/>
      <c r="G178" s="118"/>
      <c r="H178" s="118"/>
      <c r="I178" s="118"/>
      <c r="J178" s="118"/>
      <c r="K178" s="118"/>
      <c r="L178" s="118"/>
      <c r="M178" s="118"/>
      <c r="N178" s="118"/>
      <c r="O178" s="118"/>
      <c r="P178" s="118"/>
      <c r="Q178" s="118"/>
      <c r="R178" s="118"/>
      <c r="S178" s="118"/>
      <c r="T178" s="118"/>
      <c r="U178" s="118"/>
      <c r="V178" s="118"/>
      <c r="W178" s="118"/>
      <c r="X178" s="118"/>
      <c r="Y178" s="118"/>
      <c r="Z178" s="118"/>
    </row>
    <row r="179" spans="1:26" ht="12.75" customHeight="1" x14ac:dyDescent="0.25">
      <c r="A179" s="118"/>
      <c r="B179" s="118"/>
      <c r="C179" s="118"/>
      <c r="D179" s="118"/>
      <c r="E179" s="118"/>
      <c r="F179" s="118"/>
      <c r="G179" s="118"/>
      <c r="H179" s="118"/>
      <c r="I179" s="118"/>
      <c r="J179" s="118"/>
      <c r="K179" s="118"/>
      <c r="L179" s="118"/>
      <c r="M179" s="118"/>
      <c r="N179" s="118"/>
      <c r="O179" s="118"/>
      <c r="P179" s="118"/>
      <c r="Q179" s="118"/>
      <c r="R179" s="118"/>
      <c r="S179" s="118"/>
      <c r="T179" s="118"/>
      <c r="U179" s="118"/>
      <c r="V179" s="118"/>
      <c r="W179" s="118"/>
      <c r="X179" s="118"/>
      <c r="Y179" s="118"/>
      <c r="Z179" s="118"/>
    </row>
    <row r="180" spans="1:26" ht="12.75" customHeight="1" x14ac:dyDescent="0.25">
      <c r="A180" s="118"/>
      <c r="B180" s="118"/>
      <c r="C180" s="118"/>
      <c r="D180" s="118"/>
      <c r="E180" s="118"/>
      <c r="F180" s="118"/>
      <c r="G180" s="118"/>
      <c r="H180" s="118"/>
      <c r="I180" s="118"/>
      <c r="J180" s="118"/>
      <c r="K180" s="118"/>
      <c r="L180" s="118"/>
      <c r="M180" s="118"/>
      <c r="N180" s="118"/>
      <c r="O180" s="118"/>
      <c r="P180" s="118"/>
      <c r="Q180" s="118"/>
      <c r="R180" s="118"/>
      <c r="S180" s="118"/>
      <c r="T180" s="118"/>
      <c r="U180" s="118"/>
      <c r="V180" s="118"/>
      <c r="W180" s="118"/>
      <c r="X180" s="118"/>
      <c r="Y180" s="118"/>
      <c r="Z180" s="118"/>
    </row>
    <row r="181" spans="1:26" ht="12.75" customHeight="1" x14ac:dyDescent="0.25">
      <c r="A181" s="118"/>
      <c r="B181" s="118"/>
      <c r="C181" s="118"/>
      <c r="D181" s="118"/>
      <c r="E181" s="118"/>
      <c r="F181" s="118"/>
      <c r="G181" s="118"/>
      <c r="H181" s="118"/>
      <c r="I181" s="118"/>
      <c r="J181" s="118"/>
      <c r="K181" s="118"/>
      <c r="L181" s="118"/>
      <c r="M181" s="118"/>
      <c r="N181" s="118"/>
      <c r="O181" s="118"/>
      <c r="P181" s="118"/>
      <c r="Q181" s="118"/>
      <c r="R181" s="118"/>
      <c r="S181" s="118"/>
      <c r="T181" s="118"/>
      <c r="U181" s="118"/>
      <c r="V181" s="118"/>
      <c r="W181" s="118"/>
      <c r="X181" s="118"/>
      <c r="Y181" s="118"/>
      <c r="Z181" s="118"/>
    </row>
    <row r="182" spans="1:26" ht="12.75" customHeight="1" x14ac:dyDescent="0.25">
      <c r="A182" s="118"/>
      <c r="B182" s="118"/>
      <c r="C182" s="118"/>
      <c r="D182" s="118"/>
      <c r="E182" s="118"/>
      <c r="F182" s="118"/>
      <c r="G182" s="118"/>
      <c r="H182" s="118"/>
      <c r="I182" s="118"/>
      <c r="J182" s="118"/>
      <c r="K182" s="118"/>
      <c r="L182" s="118"/>
      <c r="M182" s="118"/>
      <c r="N182" s="118"/>
      <c r="O182" s="118"/>
      <c r="P182" s="118"/>
      <c r="Q182" s="118"/>
      <c r="R182" s="118"/>
      <c r="S182" s="118"/>
      <c r="T182" s="118"/>
      <c r="U182" s="118"/>
      <c r="V182" s="118"/>
      <c r="W182" s="118"/>
      <c r="X182" s="118"/>
      <c r="Y182" s="118"/>
      <c r="Z182" s="118"/>
    </row>
    <row r="183" spans="1:26" ht="12.75" customHeight="1" x14ac:dyDescent="0.25">
      <c r="A183" s="118"/>
      <c r="B183" s="118"/>
      <c r="C183" s="118"/>
      <c r="D183" s="118"/>
      <c r="E183" s="118"/>
      <c r="F183" s="118"/>
      <c r="G183" s="118"/>
      <c r="H183" s="118"/>
      <c r="I183" s="118"/>
      <c r="J183" s="118"/>
      <c r="K183" s="118"/>
      <c r="L183" s="118"/>
      <c r="M183" s="118"/>
      <c r="N183" s="118"/>
      <c r="O183" s="118"/>
      <c r="P183" s="118"/>
      <c r="Q183" s="118"/>
      <c r="R183" s="118"/>
      <c r="S183" s="118"/>
      <c r="T183" s="118"/>
      <c r="U183" s="118"/>
      <c r="V183" s="118"/>
      <c r="W183" s="118"/>
      <c r="X183" s="118"/>
      <c r="Y183" s="118"/>
      <c r="Z183" s="118"/>
    </row>
    <row r="184" spans="1:26" ht="12.75" customHeight="1" x14ac:dyDescent="0.25">
      <c r="A184" s="118"/>
      <c r="B184" s="118"/>
      <c r="C184" s="118"/>
      <c r="D184" s="118"/>
      <c r="E184" s="118"/>
      <c r="F184" s="118"/>
      <c r="G184" s="118"/>
      <c r="H184" s="118"/>
      <c r="I184" s="118"/>
      <c r="J184" s="118"/>
      <c r="K184" s="118"/>
      <c r="L184" s="118"/>
      <c r="M184" s="118"/>
      <c r="N184" s="118"/>
      <c r="O184" s="118"/>
      <c r="P184" s="118"/>
      <c r="Q184" s="118"/>
      <c r="R184" s="118"/>
      <c r="S184" s="118"/>
      <c r="T184" s="118"/>
      <c r="U184" s="118"/>
      <c r="V184" s="118"/>
      <c r="W184" s="118"/>
      <c r="X184" s="118"/>
      <c r="Y184" s="118"/>
      <c r="Z184" s="118"/>
    </row>
    <row r="185" spans="1:26" ht="12.75" customHeight="1" x14ac:dyDescent="0.25">
      <c r="A185" s="118"/>
      <c r="B185" s="118"/>
      <c r="C185" s="118"/>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18"/>
      <c r="Z185" s="118"/>
    </row>
    <row r="186" spans="1:26" ht="12.75" customHeight="1" x14ac:dyDescent="0.25">
      <c r="A186" s="118"/>
      <c r="B186" s="118"/>
      <c r="C186" s="118"/>
      <c r="D186" s="118"/>
      <c r="E186" s="118"/>
      <c r="F186" s="118"/>
      <c r="G186" s="118"/>
      <c r="H186" s="118"/>
      <c r="I186" s="118"/>
      <c r="J186" s="118"/>
      <c r="K186" s="118"/>
      <c r="L186" s="118"/>
      <c r="M186" s="118"/>
      <c r="N186" s="118"/>
      <c r="O186" s="118"/>
      <c r="P186" s="118"/>
      <c r="Q186" s="118"/>
      <c r="R186" s="118"/>
      <c r="S186" s="118"/>
      <c r="T186" s="118"/>
      <c r="U186" s="118"/>
      <c r="V186" s="118"/>
      <c r="W186" s="118"/>
      <c r="X186" s="118"/>
      <c r="Y186" s="118"/>
      <c r="Z186" s="118"/>
    </row>
    <row r="187" spans="1:26" ht="12.75" customHeight="1" x14ac:dyDescent="0.25">
      <c r="A187" s="118"/>
      <c r="B187" s="118"/>
      <c r="C187" s="118"/>
      <c r="D187" s="118"/>
      <c r="E187" s="118"/>
      <c r="F187" s="118"/>
      <c r="G187" s="118"/>
      <c r="H187" s="118"/>
      <c r="I187" s="118"/>
      <c r="J187" s="118"/>
      <c r="K187" s="118"/>
      <c r="L187" s="118"/>
      <c r="M187" s="118"/>
      <c r="N187" s="118"/>
      <c r="O187" s="118"/>
      <c r="P187" s="118"/>
      <c r="Q187" s="118"/>
      <c r="R187" s="118"/>
      <c r="S187" s="118"/>
      <c r="T187" s="118"/>
      <c r="U187" s="118"/>
      <c r="V187" s="118"/>
      <c r="W187" s="118"/>
      <c r="X187" s="118"/>
      <c r="Y187" s="118"/>
      <c r="Z187" s="118"/>
    </row>
    <row r="188" spans="1:26" ht="12.75" customHeight="1" x14ac:dyDescent="0.25">
      <c r="A188" s="118"/>
      <c r="B188" s="118"/>
      <c r="C188" s="118"/>
      <c r="D188" s="118"/>
      <c r="E188" s="118"/>
      <c r="F188" s="118"/>
      <c r="G188" s="118"/>
      <c r="H188" s="118"/>
      <c r="I188" s="118"/>
      <c r="J188" s="118"/>
      <c r="K188" s="118"/>
      <c r="L188" s="118"/>
      <c r="M188" s="118"/>
      <c r="N188" s="118"/>
      <c r="O188" s="118"/>
      <c r="P188" s="118"/>
      <c r="Q188" s="118"/>
      <c r="R188" s="118"/>
      <c r="S188" s="118"/>
      <c r="T188" s="118"/>
      <c r="U188" s="118"/>
      <c r="V188" s="118"/>
      <c r="W188" s="118"/>
      <c r="X188" s="118"/>
      <c r="Y188" s="118"/>
      <c r="Z188" s="118"/>
    </row>
    <row r="189" spans="1:26" ht="12.75" customHeight="1" x14ac:dyDescent="0.25">
      <c r="A189" s="118"/>
      <c r="B189" s="118"/>
      <c r="C189" s="118"/>
      <c r="D189" s="118"/>
      <c r="E189" s="118"/>
      <c r="F189" s="118"/>
      <c r="G189" s="118"/>
      <c r="H189" s="118"/>
      <c r="I189" s="118"/>
      <c r="J189" s="118"/>
      <c r="K189" s="118"/>
      <c r="L189" s="118"/>
      <c r="M189" s="118"/>
      <c r="N189" s="118"/>
      <c r="O189" s="118"/>
      <c r="P189" s="118"/>
      <c r="Q189" s="118"/>
      <c r="R189" s="118"/>
      <c r="S189" s="118"/>
      <c r="T189" s="118"/>
      <c r="U189" s="118"/>
      <c r="V189" s="118"/>
      <c r="W189" s="118"/>
      <c r="X189" s="118"/>
      <c r="Y189" s="118"/>
      <c r="Z189" s="118"/>
    </row>
    <row r="190" spans="1:26" ht="12.75" customHeight="1" x14ac:dyDescent="0.25">
      <c r="A190" s="118"/>
      <c r="B190" s="118"/>
      <c r="C190" s="118"/>
      <c r="D190" s="118"/>
      <c r="E190" s="118"/>
      <c r="F190" s="118"/>
      <c r="G190" s="118"/>
      <c r="H190" s="118"/>
      <c r="I190" s="118"/>
      <c r="J190" s="118"/>
      <c r="K190" s="118"/>
      <c r="L190" s="118"/>
      <c r="M190" s="118"/>
      <c r="N190" s="118"/>
      <c r="O190" s="118"/>
      <c r="P190" s="118"/>
      <c r="Q190" s="118"/>
      <c r="R190" s="118"/>
      <c r="S190" s="118"/>
      <c r="T190" s="118"/>
      <c r="U190" s="118"/>
      <c r="V190" s="118"/>
      <c r="W190" s="118"/>
      <c r="X190" s="118"/>
      <c r="Y190" s="118"/>
      <c r="Z190" s="118"/>
    </row>
    <row r="191" spans="1:26" ht="12.75" customHeight="1" x14ac:dyDescent="0.25">
      <c r="A191" s="118"/>
      <c r="B191" s="118"/>
      <c r="C191" s="118"/>
      <c r="D191" s="118"/>
      <c r="E191" s="118"/>
      <c r="F191" s="118"/>
      <c r="G191" s="118"/>
      <c r="H191" s="118"/>
      <c r="I191" s="118"/>
      <c r="J191" s="118"/>
      <c r="K191" s="118"/>
      <c r="L191" s="118"/>
      <c r="M191" s="118"/>
      <c r="N191" s="118"/>
      <c r="O191" s="118"/>
      <c r="P191" s="118"/>
      <c r="Q191" s="118"/>
      <c r="R191" s="118"/>
      <c r="S191" s="118"/>
      <c r="T191" s="118"/>
      <c r="U191" s="118"/>
      <c r="V191" s="118"/>
      <c r="W191" s="118"/>
      <c r="X191" s="118"/>
      <c r="Y191" s="118"/>
      <c r="Z191" s="118"/>
    </row>
    <row r="192" spans="1:26" ht="12.75" customHeight="1" x14ac:dyDescent="0.25">
      <c r="A192" s="118"/>
      <c r="B192" s="118"/>
      <c r="C192" s="118"/>
      <c r="D192" s="118"/>
      <c r="E192" s="118"/>
      <c r="F192" s="118"/>
      <c r="G192" s="118"/>
      <c r="H192" s="118"/>
      <c r="I192" s="118"/>
      <c r="J192" s="118"/>
      <c r="K192" s="118"/>
      <c r="L192" s="118"/>
      <c r="M192" s="118"/>
      <c r="N192" s="118"/>
      <c r="O192" s="118"/>
      <c r="P192" s="118"/>
      <c r="Q192" s="118"/>
      <c r="R192" s="118"/>
      <c r="S192" s="118"/>
      <c r="T192" s="118"/>
      <c r="U192" s="118"/>
      <c r="V192" s="118"/>
      <c r="W192" s="118"/>
      <c r="X192" s="118"/>
      <c r="Y192" s="118"/>
      <c r="Z192" s="118"/>
    </row>
    <row r="193" spans="1:26" ht="12.75" customHeight="1" x14ac:dyDescent="0.25">
      <c r="A193" s="118"/>
      <c r="B193" s="118"/>
      <c r="C193" s="118"/>
      <c r="D193" s="118"/>
      <c r="E193" s="118"/>
      <c r="F193" s="118"/>
      <c r="G193" s="118"/>
      <c r="H193" s="118"/>
      <c r="I193" s="118"/>
      <c r="J193" s="118"/>
      <c r="K193" s="118"/>
      <c r="L193" s="118"/>
      <c r="M193" s="118"/>
      <c r="N193" s="118"/>
      <c r="O193" s="118"/>
      <c r="P193" s="118"/>
      <c r="Q193" s="118"/>
      <c r="R193" s="118"/>
      <c r="S193" s="118"/>
      <c r="T193" s="118"/>
      <c r="U193" s="118"/>
      <c r="V193" s="118"/>
      <c r="W193" s="118"/>
      <c r="X193" s="118"/>
      <c r="Y193" s="118"/>
      <c r="Z193" s="118"/>
    </row>
    <row r="194" spans="1:26" ht="12.75" customHeight="1" x14ac:dyDescent="0.25">
      <c r="A194" s="118"/>
      <c r="B194" s="118"/>
      <c r="C194" s="118"/>
      <c r="D194" s="118"/>
      <c r="E194" s="118"/>
      <c r="F194" s="118"/>
      <c r="G194" s="118"/>
      <c r="H194" s="118"/>
      <c r="I194" s="118"/>
      <c r="J194" s="118"/>
      <c r="K194" s="118"/>
      <c r="L194" s="118"/>
      <c r="M194" s="118"/>
      <c r="N194" s="118"/>
      <c r="O194" s="118"/>
      <c r="P194" s="118"/>
      <c r="Q194" s="118"/>
      <c r="R194" s="118"/>
      <c r="S194" s="118"/>
      <c r="T194" s="118"/>
      <c r="U194" s="118"/>
      <c r="V194" s="118"/>
      <c r="W194" s="118"/>
      <c r="X194" s="118"/>
      <c r="Y194" s="118"/>
      <c r="Z194" s="118"/>
    </row>
    <row r="195" spans="1:26" ht="12.75" customHeight="1" x14ac:dyDescent="0.25">
      <c r="A195" s="118"/>
      <c r="B195" s="118"/>
      <c r="C195" s="118"/>
      <c r="D195" s="118"/>
      <c r="E195" s="118"/>
      <c r="F195" s="118"/>
      <c r="G195" s="118"/>
      <c r="H195" s="118"/>
      <c r="I195" s="118"/>
      <c r="J195" s="118"/>
      <c r="K195" s="118"/>
      <c r="L195" s="118"/>
      <c r="M195" s="118"/>
      <c r="N195" s="118"/>
      <c r="O195" s="118"/>
      <c r="P195" s="118"/>
      <c r="Q195" s="118"/>
      <c r="R195" s="118"/>
      <c r="S195" s="118"/>
      <c r="T195" s="118"/>
      <c r="U195" s="118"/>
      <c r="V195" s="118"/>
      <c r="W195" s="118"/>
      <c r="X195" s="118"/>
      <c r="Y195" s="118"/>
      <c r="Z195" s="118"/>
    </row>
    <row r="196" spans="1:26" ht="12.75" customHeight="1" x14ac:dyDescent="0.25">
      <c r="A196" s="118"/>
      <c r="B196" s="118"/>
      <c r="C196" s="118"/>
      <c r="D196" s="118"/>
      <c r="E196" s="118"/>
      <c r="F196" s="118"/>
      <c r="G196" s="118"/>
      <c r="H196" s="118"/>
      <c r="I196" s="118"/>
      <c r="J196" s="118"/>
      <c r="K196" s="118"/>
      <c r="L196" s="118"/>
      <c r="M196" s="118"/>
      <c r="N196" s="118"/>
      <c r="O196" s="118"/>
      <c r="P196" s="118"/>
      <c r="Q196" s="118"/>
      <c r="R196" s="118"/>
      <c r="S196" s="118"/>
      <c r="T196" s="118"/>
      <c r="U196" s="118"/>
      <c r="V196" s="118"/>
      <c r="W196" s="118"/>
      <c r="X196" s="118"/>
      <c r="Y196" s="118"/>
      <c r="Z196" s="118"/>
    </row>
    <row r="197" spans="1:26" ht="12.75" customHeight="1" x14ac:dyDescent="0.25">
      <c r="A197" s="118"/>
      <c r="B197" s="118"/>
      <c r="C197" s="118"/>
      <c r="D197" s="118"/>
      <c r="E197" s="118"/>
      <c r="F197" s="118"/>
      <c r="G197" s="118"/>
      <c r="H197" s="118"/>
      <c r="I197" s="118"/>
      <c r="J197" s="118"/>
      <c r="K197" s="118"/>
      <c r="L197" s="118"/>
      <c r="M197" s="118"/>
      <c r="N197" s="118"/>
      <c r="O197" s="118"/>
      <c r="P197" s="118"/>
      <c r="Q197" s="118"/>
      <c r="R197" s="118"/>
      <c r="S197" s="118"/>
      <c r="T197" s="118"/>
      <c r="U197" s="118"/>
      <c r="V197" s="118"/>
      <c r="W197" s="118"/>
      <c r="X197" s="118"/>
      <c r="Y197" s="118"/>
      <c r="Z197" s="118"/>
    </row>
    <row r="198" spans="1:26" ht="12.75" customHeight="1" x14ac:dyDescent="0.25">
      <c r="A198" s="118"/>
      <c r="B198" s="118"/>
      <c r="C198" s="118"/>
      <c r="D198" s="118"/>
      <c r="E198" s="118"/>
      <c r="F198" s="118"/>
      <c r="G198" s="118"/>
      <c r="H198" s="118"/>
      <c r="I198" s="118"/>
      <c r="J198" s="118"/>
      <c r="K198" s="118"/>
      <c r="L198" s="118"/>
      <c r="M198" s="118"/>
      <c r="N198" s="118"/>
      <c r="O198" s="118"/>
      <c r="P198" s="118"/>
      <c r="Q198" s="118"/>
      <c r="R198" s="118"/>
      <c r="S198" s="118"/>
      <c r="T198" s="118"/>
      <c r="U198" s="118"/>
      <c r="V198" s="118"/>
      <c r="W198" s="118"/>
      <c r="X198" s="118"/>
      <c r="Y198" s="118"/>
      <c r="Z198" s="118"/>
    </row>
    <row r="199" spans="1:26" ht="12.75" customHeight="1" x14ac:dyDescent="0.25">
      <c r="A199" s="118"/>
      <c r="B199" s="118"/>
      <c r="C199" s="118"/>
      <c r="D199" s="118"/>
      <c r="E199" s="118"/>
      <c r="F199" s="118"/>
      <c r="G199" s="118"/>
      <c r="H199" s="118"/>
      <c r="I199" s="118"/>
      <c r="J199" s="118"/>
      <c r="K199" s="118"/>
      <c r="L199" s="118"/>
      <c r="M199" s="118"/>
      <c r="N199" s="118"/>
      <c r="O199" s="118"/>
      <c r="P199" s="118"/>
      <c r="Q199" s="118"/>
      <c r="R199" s="118"/>
      <c r="S199" s="118"/>
      <c r="T199" s="118"/>
      <c r="U199" s="118"/>
      <c r="V199" s="118"/>
      <c r="W199" s="118"/>
      <c r="X199" s="118"/>
      <c r="Y199" s="118"/>
      <c r="Z199" s="118"/>
    </row>
    <row r="200" spans="1:26" ht="12.75" customHeight="1" x14ac:dyDescent="0.25">
      <c r="A200" s="118"/>
      <c r="B200" s="118"/>
      <c r="C200" s="118"/>
      <c r="D200" s="118"/>
      <c r="E200" s="118"/>
      <c r="F200" s="118"/>
      <c r="G200" s="118"/>
      <c r="H200" s="118"/>
      <c r="I200" s="118"/>
      <c r="J200" s="118"/>
      <c r="K200" s="118"/>
      <c r="L200" s="118"/>
      <c r="M200" s="118"/>
      <c r="N200" s="118"/>
      <c r="O200" s="118"/>
      <c r="P200" s="118"/>
      <c r="Q200" s="118"/>
      <c r="R200" s="118"/>
      <c r="S200" s="118"/>
      <c r="T200" s="118"/>
      <c r="U200" s="118"/>
      <c r="V200" s="118"/>
      <c r="W200" s="118"/>
      <c r="X200" s="118"/>
      <c r="Y200" s="118"/>
      <c r="Z200" s="118"/>
    </row>
    <row r="201" spans="1:26" ht="12.75" customHeight="1" x14ac:dyDescent="0.25">
      <c r="A201" s="118"/>
      <c r="B201" s="118"/>
      <c r="C201" s="118"/>
      <c r="D201" s="118"/>
      <c r="E201" s="118"/>
      <c r="F201" s="118"/>
      <c r="G201" s="118"/>
      <c r="H201" s="118"/>
      <c r="I201" s="118"/>
      <c r="J201" s="118"/>
      <c r="K201" s="118"/>
      <c r="L201" s="118"/>
      <c r="M201" s="118"/>
      <c r="N201" s="118"/>
      <c r="O201" s="118"/>
      <c r="P201" s="118"/>
      <c r="Q201" s="118"/>
      <c r="R201" s="118"/>
      <c r="S201" s="118"/>
      <c r="T201" s="118"/>
      <c r="U201" s="118"/>
      <c r="V201" s="118"/>
      <c r="W201" s="118"/>
      <c r="X201" s="118"/>
      <c r="Y201" s="118"/>
      <c r="Z201" s="118"/>
    </row>
    <row r="202" spans="1:26" ht="12.75" customHeight="1" x14ac:dyDescent="0.25">
      <c r="A202" s="118"/>
      <c r="B202" s="118"/>
      <c r="C202" s="118"/>
      <c r="D202" s="118"/>
      <c r="E202" s="118"/>
      <c r="F202" s="118"/>
      <c r="G202" s="118"/>
      <c r="H202" s="118"/>
      <c r="I202" s="118"/>
      <c r="J202" s="118"/>
      <c r="K202" s="118"/>
      <c r="L202" s="118"/>
      <c r="M202" s="118"/>
      <c r="N202" s="118"/>
      <c r="O202" s="118"/>
      <c r="P202" s="118"/>
      <c r="Q202" s="118"/>
      <c r="R202" s="118"/>
      <c r="S202" s="118"/>
      <c r="T202" s="118"/>
      <c r="U202" s="118"/>
      <c r="V202" s="118"/>
      <c r="W202" s="118"/>
      <c r="X202" s="118"/>
      <c r="Y202" s="118"/>
      <c r="Z202" s="118"/>
    </row>
    <row r="203" spans="1:26" ht="12.75" customHeight="1" x14ac:dyDescent="0.25">
      <c r="A203" s="118"/>
      <c r="B203" s="118"/>
      <c r="C203" s="118"/>
      <c r="D203" s="118"/>
      <c r="E203" s="118"/>
      <c r="F203" s="118"/>
      <c r="G203" s="118"/>
      <c r="H203" s="118"/>
      <c r="I203" s="118"/>
      <c r="J203" s="118"/>
      <c r="K203" s="118"/>
      <c r="L203" s="118"/>
      <c r="M203" s="118"/>
      <c r="N203" s="118"/>
      <c r="O203" s="118"/>
      <c r="P203" s="118"/>
      <c r="Q203" s="118"/>
      <c r="R203" s="118"/>
      <c r="S203" s="118"/>
      <c r="T203" s="118"/>
      <c r="U203" s="118"/>
      <c r="V203" s="118"/>
      <c r="W203" s="118"/>
      <c r="X203" s="118"/>
      <c r="Y203" s="118"/>
      <c r="Z203" s="118"/>
    </row>
    <row r="204" spans="1:26" ht="12.75" customHeight="1" x14ac:dyDescent="0.25">
      <c r="A204" s="118"/>
      <c r="B204" s="118"/>
      <c r="C204" s="118"/>
      <c r="D204" s="118"/>
      <c r="E204" s="118"/>
      <c r="F204" s="118"/>
      <c r="G204" s="118"/>
      <c r="H204" s="118"/>
      <c r="I204" s="118"/>
      <c r="J204" s="118"/>
      <c r="K204" s="118"/>
      <c r="L204" s="118"/>
      <c r="M204" s="118"/>
      <c r="N204" s="118"/>
      <c r="O204" s="118"/>
      <c r="P204" s="118"/>
      <c r="Q204" s="118"/>
      <c r="R204" s="118"/>
      <c r="S204" s="118"/>
      <c r="T204" s="118"/>
      <c r="U204" s="118"/>
      <c r="V204" s="118"/>
      <c r="W204" s="118"/>
      <c r="X204" s="118"/>
      <c r="Y204" s="118"/>
      <c r="Z204" s="118"/>
    </row>
    <row r="205" spans="1:26" ht="12.75" customHeight="1" x14ac:dyDescent="0.25">
      <c r="A205" s="118"/>
      <c r="B205" s="118"/>
      <c r="C205" s="118"/>
      <c r="D205" s="118"/>
      <c r="E205" s="118"/>
      <c r="F205" s="118"/>
      <c r="G205" s="118"/>
      <c r="H205" s="118"/>
      <c r="I205" s="118"/>
      <c r="J205" s="118"/>
      <c r="K205" s="118"/>
      <c r="L205" s="118"/>
      <c r="M205" s="118"/>
      <c r="N205" s="118"/>
      <c r="O205" s="118"/>
      <c r="P205" s="118"/>
      <c r="Q205" s="118"/>
      <c r="R205" s="118"/>
      <c r="S205" s="118"/>
      <c r="T205" s="118"/>
      <c r="U205" s="118"/>
      <c r="V205" s="118"/>
      <c r="W205" s="118"/>
      <c r="X205" s="118"/>
      <c r="Y205" s="118"/>
      <c r="Z205" s="118"/>
    </row>
    <row r="206" spans="1:26" ht="12.75" customHeight="1" x14ac:dyDescent="0.25">
      <c r="A206" s="118"/>
      <c r="B206" s="118"/>
      <c r="C206" s="118"/>
      <c r="D206" s="118"/>
      <c r="E206" s="118"/>
      <c r="F206" s="118"/>
      <c r="G206" s="118"/>
      <c r="H206" s="118"/>
      <c r="I206" s="118"/>
      <c r="J206" s="118"/>
      <c r="K206" s="118"/>
      <c r="L206" s="118"/>
      <c r="M206" s="118"/>
      <c r="N206" s="118"/>
      <c r="O206" s="118"/>
      <c r="P206" s="118"/>
      <c r="Q206" s="118"/>
      <c r="R206" s="118"/>
      <c r="S206" s="118"/>
      <c r="T206" s="118"/>
      <c r="U206" s="118"/>
      <c r="V206" s="118"/>
      <c r="W206" s="118"/>
      <c r="X206" s="118"/>
      <c r="Y206" s="118"/>
      <c r="Z206" s="118"/>
    </row>
    <row r="207" spans="1:26" ht="12.75" customHeight="1" x14ac:dyDescent="0.25">
      <c r="A207" s="118"/>
      <c r="B207" s="118"/>
      <c r="C207" s="118"/>
      <c r="D207" s="118"/>
      <c r="E207" s="118"/>
      <c r="F207" s="118"/>
      <c r="G207" s="118"/>
      <c r="H207" s="118"/>
      <c r="I207" s="118"/>
      <c r="J207" s="118"/>
      <c r="K207" s="118"/>
      <c r="L207" s="118"/>
      <c r="M207" s="118"/>
      <c r="N207" s="118"/>
      <c r="O207" s="118"/>
      <c r="P207" s="118"/>
      <c r="Q207" s="118"/>
      <c r="R207" s="118"/>
      <c r="S207" s="118"/>
      <c r="T207" s="118"/>
      <c r="U207" s="118"/>
      <c r="V207" s="118"/>
      <c r="W207" s="118"/>
      <c r="X207" s="118"/>
      <c r="Y207" s="118"/>
      <c r="Z207" s="118"/>
    </row>
    <row r="208" spans="1:26" ht="12.75" customHeight="1" x14ac:dyDescent="0.25">
      <c r="A208" s="118"/>
      <c r="B208" s="118"/>
      <c r="C208" s="118"/>
      <c r="D208" s="118"/>
      <c r="E208" s="118"/>
      <c r="F208" s="118"/>
      <c r="G208" s="118"/>
      <c r="H208" s="118"/>
      <c r="I208" s="118"/>
      <c r="J208" s="118"/>
      <c r="K208" s="118"/>
      <c r="L208" s="118"/>
      <c r="M208" s="118"/>
      <c r="N208" s="118"/>
      <c r="O208" s="118"/>
      <c r="P208" s="118"/>
      <c r="Q208" s="118"/>
      <c r="R208" s="118"/>
      <c r="S208" s="118"/>
      <c r="T208" s="118"/>
      <c r="U208" s="118"/>
      <c r="V208" s="118"/>
      <c r="W208" s="118"/>
      <c r="X208" s="118"/>
      <c r="Y208" s="118"/>
      <c r="Z208" s="118"/>
    </row>
    <row r="209" spans="1:26" ht="12.75" customHeight="1" x14ac:dyDescent="0.25">
      <c r="A209" s="118"/>
      <c r="B209" s="118"/>
      <c r="C209" s="118"/>
      <c r="D209" s="118"/>
      <c r="E209" s="118"/>
      <c r="F209" s="118"/>
      <c r="G209" s="118"/>
      <c r="H209" s="118"/>
      <c r="I209" s="118"/>
      <c r="J209" s="118"/>
      <c r="K209" s="118"/>
      <c r="L209" s="118"/>
      <c r="M209" s="118"/>
      <c r="N209" s="118"/>
      <c r="O209" s="118"/>
      <c r="P209" s="118"/>
      <c r="Q209" s="118"/>
      <c r="R209" s="118"/>
      <c r="S209" s="118"/>
      <c r="T209" s="118"/>
      <c r="U209" s="118"/>
      <c r="V209" s="118"/>
      <c r="W209" s="118"/>
      <c r="X209" s="118"/>
      <c r="Y209" s="118"/>
      <c r="Z209" s="118"/>
    </row>
    <row r="210" spans="1:26" ht="12.75" customHeight="1" x14ac:dyDescent="0.25">
      <c r="A210" s="118"/>
      <c r="B210" s="118"/>
      <c r="C210" s="118"/>
      <c r="D210" s="118"/>
      <c r="E210" s="118"/>
      <c r="F210" s="118"/>
      <c r="G210" s="118"/>
      <c r="H210" s="118"/>
      <c r="I210" s="118"/>
      <c r="J210" s="118"/>
      <c r="K210" s="118"/>
      <c r="L210" s="118"/>
      <c r="M210" s="118"/>
      <c r="N210" s="118"/>
      <c r="O210" s="118"/>
      <c r="P210" s="118"/>
      <c r="Q210" s="118"/>
      <c r="R210" s="118"/>
      <c r="S210" s="118"/>
      <c r="T210" s="118"/>
      <c r="U210" s="118"/>
      <c r="V210" s="118"/>
      <c r="W210" s="118"/>
      <c r="X210" s="118"/>
      <c r="Y210" s="118"/>
      <c r="Z210" s="118"/>
    </row>
    <row r="211" spans="1:26" ht="12.75" customHeight="1" x14ac:dyDescent="0.25">
      <c r="A211" s="118"/>
      <c r="B211" s="118"/>
      <c r="C211" s="118"/>
      <c r="D211" s="118"/>
      <c r="E211" s="118"/>
      <c r="F211" s="118"/>
      <c r="G211" s="118"/>
      <c r="H211" s="118"/>
      <c r="I211" s="118"/>
      <c r="J211" s="118"/>
      <c r="K211" s="118"/>
      <c r="L211" s="118"/>
      <c r="M211" s="118"/>
      <c r="N211" s="118"/>
      <c r="O211" s="118"/>
      <c r="P211" s="118"/>
      <c r="Q211" s="118"/>
      <c r="R211" s="118"/>
      <c r="S211" s="118"/>
      <c r="T211" s="118"/>
      <c r="U211" s="118"/>
      <c r="V211" s="118"/>
      <c r="W211" s="118"/>
      <c r="X211" s="118"/>
      <c r="Y211" s="118"/>
      <c r="Z211" s="118"/>
    </row>
    <row r="212" spans="1:26" ht="12.75" customHeight="1" x14ac:dyDescent="0.25">
      <c r="A212" s="118"/>
      <c r="B212" s="118"/>
      <c r="C212" s="118"/>
      <c r="D212" s="118"/>
      <c r="E212" s="118"/>
      <c r="F212" s="118"/>
      <c r="G212" s="118"/>
      <c r="H212" s="118"/>
      <c r="I212" s="118"/>
      <c r="J212" s="118"/>
      <c r="K212" s="118"/>
      <c r="L212" s="118"/>
      <c r="M212" s="118"/>
      <c r="N212" s="118"/>
      <c r="O212" s="118"/>
      <c r="P212" s="118"/>
      <c r="Q212" s="118"/>
      <c r="R212" s="118"/>
      <c r="S212" s="118"/>
      <c r="T212" s="118"/>
      <c r="U212" s="118"/>
      <c r="V212" s="118"/>
      <c r="W212" s="118"/>
      <c r="X212" s="118"/>
      <c r="Y212" s="118"/>
      <c r="Z212" s="118"/>
    </row>
    <row r="213" spans="1:26" ht="12.75" customHeight="1" x14ac:dyDescent="0.25">
      <c r="A213" s="118"/>
      <c r="B213" s="118"/>
      <c r="C213" s="118"/>
      <c r="D213" s="118"/>
      <c r="E213" s="118"/>
      <c r="F213" s="118"/>
      <c r="G213" s="118"/>
      <c r="H213" s="118"/>
      <c r="I213" s="118"/>
      <c r="J213" s="118"/>
      <c r="K213" s="118"/>
      <c r="L213" s="118"/>
      <c r="M213" s="118"/>
      <c r="N213" s="118"/>
      <c r="O213" s="118"/>
      <c r="P213" s="118"/>
      <c r="Q213" s="118"/>
      <c r="R213" s="118"/>
      <c r="S213" s="118"/>
      <c r="T213" s="118"/>
      <c r="U213" s="118"/>
      <c r="V213" s="118"/>
      <c r="W213" s="118"/>
      <c r="X213" s="118"/>
      <c r="Y213" s="118"/>
      <c r="Z213" s="118"/>
    </row>
    <row r="214" spans="1:26" ht="12.75" customHeight="1" x14ac:dyDescent="0.25">
      <c r="A214" s="118"/>
      <c r="B214" s="118"/>
      <c r="C214" s="118"/>
      <c r="D214" s="118"/>
      <c r="E214" s="118"/>
      <c r="F214" s="118"/>
      <c r="G214" s="118"/>
      <c r="H214" s="118"/>
      <c r="I214" s="118"/>
      <c r="J214" s="118"/>
      <c r="K214" s="118"/>
      <c r="L214" s="118"/>
      <c r="M214" s="118"/>
      <c r="N214" s="118"/>
      <c r="O214" s="118"/>
      <c r="P214" s="118"/>
      <c r="Q214" s="118"/>
      <c r="R214" s="118"/>
      <c r="S214" s="118"/>
      <c r="T214" s="118"/>
      <c r="U214" s="118"/>
      <c r="V214" s="118"/>
      <c r="W214" s="118"/>
      <c r="X214" s="118"/>
      <c r="Y214" s="118"/>
      <c r="Z214" s="118"/>
    </row>
    <row r="215" spans="1:26" ht="12.75" customHeight="1" x14ac:dyDescent="0.25">
      <c r="A215" s="118"/>
      <c r="B215" s="118"/>
      <c r="C215" s="118"/>
      <c r="D215" s="118"/>
      <c r="E215" s="118"/>
      <c r="F215" s="118"/>
      <c r="G215" s="118"/>
      <c r="H215" s="118"/>
      <c r="I215" s="118"/>
      <c r="J215" s="118"/>
      <c r="K215" s="118"/>
      <c r="L215" s="118"/>
      <c r="M215" s="118"/>
      <c r="N215" s="118"/>
      <c r="O215" s="118"/>
      <c r="P215" s="118"/>
      <c r="Q215" s="118"/>
      <c r="R215" s="118"/>
      <c r="S215" s="118"/>
      <c r="T215" s="118"/>
      <c r="U215" s="118"/>
      <c r="V215" s="118"/>
      <c r="W215" s="118"/>
      <c r="X215" s="118"/>
      <c r="Y215" s="118"/>
      <c r="Z215" s="118"/>
    </row>
    <row r="216" spans="1:26" ht="12.75" customHeight="1" x14ac:dyDescent="0.25">
      <c r="A216" s="118"/>
      <c r="B216" s="118"/>
      <c r="C216" s="118"/>
      <c r="D216" s="118"/>
      <c r="E216" s="118"/>
      <c r="F216" s="118"/>
      <c r="G216" s="118"/>
      <c r="H216" s="118"/>
      <c r="I216" s="118"/>
      <c r="J216" s="118"/>
      <c r="K216" s="118"/>
      <c r="L216" s="118"/>
      <c r="M216" s="118"/>
      <c r="N216" s="118"/>
      <c r="O216" s="118"/>
      <c r="P216" s="118"/>
      <c r="Q216" s="118"/>
      <c r="R216" s="118"/>
      <c r="S216" s="118"/>
      <c r="T216" s="118"/>
      <c r="U216" s="118"/>
      <c r="V216" s="118"/>
      <c r="W216" s="118"/>
      <c r="X216" s="118"/>
      <c r="Y216" s="118"/>
      <c r="Z216" s="118"/>
    </row>
    <row r="217" spans="1:26" ht="12.75" customHeight="1" x14ac:dyDescent="0.25">
      <c r="A217" s="118"/>
      <c r="B217" s="118"/>
      <c r="C217" s="118"/>
      <c r="D217" s="118"/>
      <c r="E217" s="118"/>
      <c r="F217" s="118"/>
      <c r="G217" s="118"/>
      <c r="H217" s="118"/>
      <c r="I217" s="118"/>
      <c r="J217" s="118"/>
      <c r="K217" s="118"/>
      <c r="L217" s="118"/>
      <c r="M217" s="118"/>
      <c r="N217" s="118"/>
      <c r="O217" s="118"/>
      <c r="P217" s="118"/>
      <c r="Q217" s="118"/>
      <c r="R217" s="118"/>
      <c r="S217" s="118"/>
      <c r="T217" s="118"/>
      <c r="U217" s="118"/>
      <c r="V217" s="118"/>
      <c r="W217" s="118"/>
      <c r="X217" s="118"/>
      <c r="Y217" s="118"/>
      <c r="Z217" s="118"/>
    </row>
    <row r="218" spans="1:26" ht="12.75" customHeight="1" x14ac:dyDescent="0.25">
      <c r="A218" s="118"/>
      <c r="B218" s="118"/>
      <c r="C218" s="118"/>
      <c r="D218" s="118"/>
      <c r="E218" s="118"/>
      <c r="F218" s="118"/>
      <c r="G218" s="118"/>
      <c r="H218" s="118"/>
      <c r="I218" s="118"/>
      <c r="J218" s="118"/>
      <c r="K218" s="118"/>
      <c r="L218" s="118"/>
      <c r="M218" s="118"/>
      <c r="N218" s="118"/>
      <c r="O218" s="118"/>
      <c r="P218" s="118"/>
      <c r="Q218" s="118"/>
      <c r="R218" s="118"/>
      <c r="S218" s="118"/>
      <c r="T218" s="118"/>
      <c r="U218" s="118"/>
      <c r="V218" s="118"/>
      <c r="W218" s="118"/>
      <c r="X218" s="118"/>
      <c r="Y218" s="118"/>
      <c r="Z218" s="118"/>
    </row>
    <row r="219" spans="1:26" ht="12.75" customHeight="1" x14ac:dyDescent="0.25">
      <c r="A219" s="118"/>
      <c r="B219" s="118"/>
      <c r="C219" s="118"/>
      <c r="D219" s="118"/>
      <c r="E219" s="118"/>
      <c r="F219" s="118"/>
      <c r="G219" s="118"/>
      <c r="H219" s="118"/>
      <c r="I219" s="118"/>
      <c r="J219" s="118"/>
      <c r="K219" s="118"/>
      <c r="L219" s="118"/>
      <c r="M219" s="118"/>
      <c r="N219" s="118"/>
      <c r="O219" s="118"/>
      <c r="P219" s="118"/>
      <c r="Q219" s="118"/>
      <c r="R219" s="118"/>
      <c r="S219" s="118"/>
      <c r="T219" s="118"/>
      <c r="U219" s="118"/>
      <c r="V219" s="118"/>
      <c r="W219" s="118"/>
      <c r="X219" s="118"/>
      <c r="Y219" s="118"/>
      <c r="Z219" s="118"/>
    </row>
    <row r="220" spans="1:26" ht="12.75" customHeight="1" x14ac:dyDescent="0.25">
      <c r="A220" s="118"/>
      <c r="B220" s="118"/>
      <c r="C220" s="118"/>
      <c r="D220" s="118"/>
      <c r="E220" s="118"/>
      <c r="F220" s="118"/>
      <c r="G220" s="118"/>
      <c r="H220" s="118"/>
      <c r="I220" s="118"/>
      <c r="J220" s="118"/>
      <c r="K220" s="118"/>
      <c r="L220" s="118"/>
      <c r="M220" s="118"/>
      <c r="N220" s="118"/>
      <c r="O220" s="118"/>
      <c r="P220" s="118"/>
      <c r="Q220" s="118"/>
      <c r="R220" s="118"/>
      <c r="S220" s="118"/>
      <c r="T220" s="118"/>
      <c r="U220" s="118"/>
      <c r="V220" s="118"/>
      <c r="W220" s="118"/>
      <c r="X220" s="118"/>
      <c r="Y220" s="118"/>
      <c r="Z220" s="118"/>
    </row>
    <row r="221" spans="1:26" ht="12.75" customHeight="1" x14ac:dyDescent="0.25">
      <c r="A221" s="118"/>
      <c r="B221" s="118"/>
      <c r="C221" s="118"/>
      <c r="D221" s="118"/>
      <c r="E221" s="118"/>
      <c r="F221" s="118"/>
      <c r="G221" s="118"/>
      <c r="H221" s="118"/>
      <c r="I221" s="118"/>
      <c r="J221" s="118"/>
      <c r="K221" s="118"/>
      <c r="L221" s="118"/>
      <c r="M221" s="118"/>
      <c r="N221" s="118"/>
      <c r="O221" s="118"/>
      <c r="P221" s="118"/>
      <c r="Q221" s="118"/>
      <c r="R221" s="118"/>
      <c r="S221" s="118"/>
      <c r="T221" s="118"/>
      <c r="U221" s="118"/>
      <c r="V221" s="118"/>
      <c r="W221" s="118"/>
      <c r="X221" s="118"/>
      <c r="Y221" s="118"/>
      <c r="Z221" s="118"/>
    </row>
    <row r="222" spans="1:26" ht="12.75" customHeight="1" x14ac:dyDescent="0.25">
      <c r="A222" s="118"/>
      <c r="B222" s="118"/>
      <c r="C222" s="118"/>
      <c r="D222" s="118"/>
      <c r="E222" s="118"/>
      <c r="F222" s="118"/>
      <c r="G222" s="118"/>
      <c r="H222" s="118"/>
      <c r="I222" s="118"/>
      <c r="J222" s="118"/>
      <c r="K222" s="118"/>
      <c r="L222" s="118"/>
      <c r="M222" s="118"/>
      <c r="N222" s="118"/>
      <c r="O222" s="118"/>
      <c r="P222" s="118"/>
      <c r="Q222" s="118"/>
      <c r="R222" s="118"/>
      <c r="S222" s="118"/>
      <c r="T222" s="118"/>
      <c r="U222" s="118"/>
      <c r="V222" s="118"/>
      <c r="W222" s="118"/>
      <c r="X222" s="118"/>
      <c r="Y222" s="118"/>
      <c r="Z222" s="118"/>
    </row>
    <row r="223" spans="1:26" ht="12.75" customHeight="1" x14ac:dyDescent="0.25">
      <c r="A223" s="118"/>
      <c r="B223" s="118"/>
      <c r="C223" s="118"/>
      <c r="D223" s="118"/>
      <c r="E223" s="118"/>
      <c r="F223" s="118"/>
      <c r="G223" s="118"/>
      <c r="H223" s="118"/>
      <c r="I223" s="118"/>
      <c r="J223" s="118"/>
      <c r="K223" s="118"/>
      <c r="L223" s="118"/>
      <c r="M223" s="118"/>
      <c r="N223" s="118"/>
      <c r="O223" s="118"/>
      <c r="P223" s="118"/>
      <c r="Q223" s="118"/>
      <c r="R223" s="118"/>
      <c r="S223" s="118"/>
      <c r="T223" s="118"/>
      <c r="U223" s="118"/>
      <c r="V223" s="118"/>
      <c r="W223" s="118"/>
      <c r="X223" s="118"/>
      <c r="Y223" s="118"/>
      <c r="Z223" s="118"/>
    </row>
    <row r="224" spans="1:26" ht="12.75" customHeight="1" x14ac:dyDescent="0.25">
      <c r="A224" s="118"/>
      <c r="B224" s="118"/>
      <c r="C224" s="118"/>
      <c r="D224" s="118"/>
      <c r="E224" s="118"/>
      <c r="F224" s="118"/>
      <c r="G224" s="118"/>
      <c r="H224" s="118"/>
      <c r="I224" s="118"/>
      <c r="J224" s="118"/>
      <c r="K224" s="118"/>
      <c r="L224" s="118"/>
      <c r="M224" s="118"/>
      <c r="N224" s="118"/>
      <c r="O224" s="118"/>
      <c r="P224" s="118"/>
      <c r="Q224" s="118"/>
      <c r="R224" s="118"/>
      <c r="S224" s="118"/>
      <c r="T224" s="118"/>
      <c r="U224" s="118"/>
      <c r="V224" s="118"/>
      <c r="W224" s="118"/>
      <c r="X224" s="118"/>
      <c r="Y224" s="118"/>
      <c r="Z224" s="118"/>
    </row>
    <row r="225" spans="1:26" ht="12.75" customHeight="1" x14ac:dyDescent="0.25">
      <c r="A225" s="118"/>
      <c r="B225" s="118"/>
      <c r="C225" s="118"/>
      <c r="D225" s="118"/>
      <c r="E225" s="118"/>
      <c r="F225" s="118"/>
      <c r="G225" s="118"/>
      <c r="H225" s="118"/>
      <c r="I225" s="118"/>
      <c r="J225" s="118"/>
      <c r="K225" s="118"/>
      <c r="L225" s="118"/>
      <c r="M225" s="118"/>
      <c r="N225" s="118"/>
      <c r="O225" s="118"/>
      <c r="P225" s="118"/>
      <c r="Q225" s="118"/>
      <c r="R225" s="118"/>
      <c r="S225" s="118"/>
      <c r="T225" s="118"/>
      <c r="U225" s="118"/>
      <c r="V225" s="118"/>
      <c r="W225" s="118"/>
      <c r="X225" s="118"/>
      <c r="Y225" s="118"/>
      <c r="Z225" s="118"/>
    </row>
    <row r="226" spans="1:26" ht="12.75" customHeight="1" x14ac:dyDescent="0.25">
      <c r="A226" s="118"/>
      <c r="B226" s="118"/>
      <c r="C226" s="118"/>
      <c r="D226" s="118"/>
      <c r="E226" s="118"/>
      <c r="F226" s="118"/>
      <c r="G226" s="118"/>
      <c r="H226" s="118"/>
      <c r="I226" s="118"/>
      <c r="J226" s="118"/>
      <c r="K226" s="118"/>
      <c r="L226" s="118"/>
      <c r="M226" s="118"/>
      <c r="N226" s="118"/>
      <c r="O226" s="118"/>
      <c r="P226" s="118"/>
      <c r="Q226" s="118"/>
      <c r="R226" s="118"/>
      <c r="S226" s="118"/>
      <c r="T226" s="118"/>
      <c r="U226" s="118"/>
      <c r="V226" s="118"/>
      <c r="W226" s="118"/>
      <c r="X226" s="118"/>
      <c r="Y226" s="118"/>
      <c r="Z226" s="118"/>
    </row>
    <row r="227" spans="1:26" ht="12.75" customHeight="1" x14ac:dyDescent="0.25">
      <c r="A227" s="118"/>
      <c r="B227" s="118"/>
      <c r="C227" s="118"/>
      <c r="D227" s="118"/>
      <c r="E227" s="118"/>
      <c r="F227" s="118"/>
      <c r="G227" s="118"/>
      <c r="H227" s="118"/>
      <c r="I227" s="118"/>
      <c r="J227" s="118"/>
      <c r="K227" s="118"/>
      <c r="L227" s="118"/>
      <c r="M227" s="118"/>
      <c r="N227" s="118"/>
      <c r="O227" s="118"/>
      <c r="P227" s="118"/>
      <c r="Q227" s="118"/>
      <c r="R227" s="118"/>
      <c r="S227" s="118"/>
      <c r="T227" s="118"/>
      <c r="U227" s="118"/>
      <c r="V227" s="118"/>
      <c r="W227" s="118"/>
      <c r="X227" s="118"/>
      <c r="Y227" s="118"/>
      <c r="Z227" s="118"/>
    </row>
    <row r="228" spans="1:26" ht="12.75" customHeight="1" x14ac:dyDescent="0.25">
      <c r="A228" s="118"/>
      <c r="B228" s="118"/>
      <c r="C228" s="118"/>
      <c r="D228" s="118"/>
      <c r="E228" s="118"/>
      <c r="F228" s="118"/>
      <c r="G228" s="118"/>
      <c r="H228" s="118"/>
      <c r="I228" s="118"/>
      <c r="J228" s="118"/>
      <c r="K228" s="118"/>
      <c r="L228" s="118"/>
      <c r="M228" s="118"/>
      <c r="N228" s="118"/>
      <c r="O228" s="118"/>
      <c r="P228" s="118"/>
      <c r="Q228" s="118"/>
      <c r="R228" s="118"/>
      <c r="S228" s="118"/>
      <c r="T228" s="118"/>
      <c r="U228" s="118"/>
      <c r="V228" s="118"/>
      <c r="W228" s="118"/>
      <c r="X228" s="118"/>
      <c r="Y228" s="118"/>
      <c r="Z228" s="118"/>
    </row>
    <row r="229" spans="1:26" ht="12.75" customHeight="1" x14ac:dyDescent="0.25">
      <c r="A229" s="118"/>
      <c r="B229" s="118"/>
      <c r="C229" s="118"/>
      <c r="D229" s="118"/>
      <c r="E229" s="118"/>
      <c r="F229" s="118"/>
      <c r="G229" s="118"/>
      <c r="H229" s="118"/>
      <c r="I229" s="118"/>
      <c r="J229" s="118"/>
      <c r="K229" s="118"/>
      <c r="L229" s="118"/>
      <c r="M229" s="118"/>
      <c r="N229" s="118"/>
      <c r="O229" s="118"/>
      <c r="P229" s="118"/>
      <c r="Q229" s="118"/>
      <c r="R229" s="118"/>
      <c r="S229" s="118"/>
      <c r="T229" s="118"/>
      <c r="U229" s="118"/>
      <c r="V229" s="118"/>
      <c r="W229" s="118"/>
      <c r="X229" s="118"/>
      <c r="Y229" s="118"/>
      <c r="Z229" s="118"/>
    </row>
    <row r="230" spans="1:26" ht="12.75" customHeight="1" x14ac:dyDescent="0.25">
      <c r="A230" s="118"/>
      <c r="B230" s="118"/>
      <c r="C230" s="118"/>
      <c r="D230" s="118"/>
      <c r="E230" s="118"/>
      <c r="F230" s="118"/>
      <c r="G230" s="118"/>
      <c r="H230" s="118"/>
      <c r="I230" s="118"/>
      <c r="J230" s="118"/>
      <c r="K230" s="118"/>
      <c r="L230" s="118"/>
      <c r="M230" s="118"/>
      <c r="N230" s="118"/>
      <c r="O230" s="118"/>
      <c r="P230" s="118"/>
      <c r="Q230" s="118"/>
      <c r="R230" s="118"/>
      <c r="S230" s="118"/>
      <c r="T230" s="118"/>
      <c r="U230" s="118"/>
      <c r="V230" s="118"/>
      <c r="W230" s="118"/>
      <c r="X230" s="118"/>
      <c r="Y230" s="118"/>
      <c r="Z230" s="118"/>
    </row>
    <row r="231" spans="1:26" ht="12.75" customHeight="1" x14ac:dyDescent="0.25">
      <c r="A231" s="118"/>
      <c r="B231" s="118"/>
      <c r="C231" s="118"/>
      <c r="D231" s="118"/>
      <c r="E231" s="118"/>
      <c r="F231" s="118"/>
      <c r="G231" s="118"/>
      <c r="H231" s="118"/>
      <c r="I231" s="118"/>
      <c r="J231" s="118"/>
      <c r="K231" s="118"/>
      <c r="L231" s="118"/>
      <c r="M231" s="118"/>
      <c r="N231" s="118"/>
      <c r="O231" s="118"/>
      <c r="P231" s="118"/>
      <c r="Q231" s="118"/>
      <c r="R231" s="118"/>
      <c r="S231" s="118"/>
      <c r="T231" s="118"/>
      <c r="U231" s="118"/>
      <c r="V231" s="118"/>
      <c r="W231" s="118"/>
      <c r="X231" s="118"/>
      <c r="Y231" s="118"/>
      <c r="Z231" s="118"/>
    </row>
    <row r="232" spans="1:26" ht="12.75" customHeight="1" x14ac:dyDescent="0.25">
      <c r="A232" s="118"/>
      <c r="B232" s="118"/>
      <c r="C232" s="118"/>
      <c r="D232" s="118"/>
      <c r="E232" s="118"/>
      <c r="F232" s="118"/>
      <c r="G232" s="118"/>
      <c r="H232" s="118"/>
      <c r="I232" s="118"/>
      <c r="J232" s="118"/>
      <c r="K232" s="118"/>
      <c r="L232" s="118"/>
      <c r="M232" s="118"/>
      <c r="N232" s="118"/>
      <c r="O232" s="118"/>
      <c r="P232" s="118"/>
      <c r="Q232" s="118"/>
      <c r="R232" s="118"/>
      <c r="S232" s="118"/>
      <c r="T232" s="118"/>
      <c r="U232" s="118"/>
      <c r="V232" s="118"/>
      <c r="W232" s="118"/>
      <c r="X232" s="118"/>
      <c r="Y232" s="118"/>
      <c r="Z232" s="118"/>
    </row>
    <row r="233" spans="1:26" ht="12.75" customHeight="1" x14ac:dyDescent="0.25">
      <c r="A233" s="118"/>
      <c r="B233" s="118"/>
      <c r="C233" s="118"/>
      <c r="D233" s="118"/>
      <c r="E233" s="118"/>
      <c r="F233" s="118"/>
      <c r="G233" s="118"/>
      <c r="H233" s="118"/>
      <c r="I233" s="118"/>
      <c r="J233" s="118"/>
      <c r="K233" s="118"/>
      <c r="L233" s="118"/>
      <c r="M233" s="118"/>
      <c r="N233" s="118"/>
      <c r="O233" s="118"/>
      <c r="P233" s="118"/>
      <c r="Q233" s="118"/>
      <c r="R233" s="118"/>
      <c r="S233" s="118"/>
      <c r="T233" s="118"/>
      <c r="U233" s="118"/>
      <c r="V233" s="118"/>
      <c r="W233" s="118"/>
      <c r="X233" s="118"/>
      <c r="Y233" s="118"/>
      <c r="Z233" s="118"/>
    </row>
    <row r="234" spans="1:26" ht="12.75" customHeight="1" x14ac:dyDescent="0.25">
      <c r="A234" s="118"/>
      <c r="B234" s="118"/>
      <c r="C234" s="118"/>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18"/>
      <c r="Z234" s="118"/>
    </row>
    <row r="235" spans="1:26" ht="12.75" customHeight="1" x14ac:dyDescent="0.25">
      <c r="A235" s="118"/>
      <c r="B235" s="118"/>
      <c r="C235" s="118"/>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18"/>
      <c r="Z235" s="118"/>
    </row>
    <row r="236" spans="1:26" ht="12.75" customHeight="1" x14ac:dyDescent="0.25">
      <c r="A236" s="118"/>
      <c r="B236" s="118"/>
      <c r="C236" s="118"/>
      <c r="D236" s="118"/>
      <c r="E236" s="118"/>
      <c r="F236" s="118"/>
      <c r="G236" s="118"/>
      <c r="H236" s="118"/>
      <c r="I236" s="118"/>
      <c r="J236" s="118"/>
      <c r="K236" s="118"/>
      <c r="L236" s="118"/>
      <c r="M236" s="118"/>
      <c r="N236" s="118"/>
      <c r="O236" s="118"/>
      <c r="P236" s="118"/>
      <c r="Q236" s="118"/>
      <c r="R236" s="118"/>
      <c r="S236" s="118"/>
      <c r="T236" s="118"/>
      <c r="U236" s="118"/>
      <c r="V236" s="118"/>
      <c r="W236" s="118"/>
      <c r="X236" s="118"/>
      <c r="Y236" s="118"/>
      <c r="Z236" s="118"/>
    </row>
    <row r="237" spans="1:26" ht="12.75" customHeight="1" x14ac:dyDescent="0.25">
      <c r="A237" s="118"/>
      <c r="B237" s="118"/>
      <c r="C237" s="118"/>
      <c r="D237" s="118"/>
      <c r="E237" s="118"/>
      <c r="F237" s="118"/>
      <c r="G237" s="118"/>
      <c r="H237" s="118"/>
      <c r="I237" s="118"/>
      <c r="J237" s="118"/>
      <c r="K237" s="118"/>
      <c r="L237" s="118"/>
      <c r="M237" s="118"/>
      <c r="N237" s="118"/>
      <c r="O237" s="118"/>
      <c r="P237" s="118"/>
      <c r="Q237" s="118"/>
      <c r="R237" s="118"/>
      <c r="S237" s="118"/>
      <c r="T237" s="118"/>
      <c r="U237" s="118"/>
      <c r="V237" s="118"/>
      <c r="W237" s="118"/>
      <c r="X237" s="118"/>
      <c r="Y237" s="118"/>
      <c r="Z237" s="118"/>
    </row>
    <row r="238" spans="1:26" ht="12.75" customHeight="1" x14ac:dyDescent="0.25">
      <c r="A238" s="118"/>
      <c r="B238" s="118"/>
      <c r="C238" s="118"/>
      <c r="D238" s="118"/>
      <c r="E238" s="118"/>
      <c r="F238" s="118"/>
      <c r="G238" s="118"/>
      <c r="H238" s="118"/>
      <c r="I238" s="118"/>
      <c r="J238" s="118"/>
      <c r="K238" s="118"/>
      <c r="L238" s="118"/>
      <c r="M238" s="118"/>
      <c r="N238" s="118"/>
      <c r="O238" s="118"/>
      <c r="P238" s="118"/>
      <c r="Q238" s="118"/>
      <c r="R238" s="118"/>
      <c r="S238" s="118"/>
      <c r="T238" s="118"/>
      <c r="U238" s="118"/>
      <c r="V238" s="118"/>
      <c r="W238" s="118"/>
      <c r="X238" s="118"/>
      <c r="Y238" s="118"/>
      <c r="Z238" s="118"/>
    </row>
    <row r="239" spans="1:26" ht="12.75" customHeight="1" x14ac:dyDescent="0.25">
      <c r="A239" s="118"/>
      <c r="B239" s="118"/>
      <c r="C239" s="118"/>
      <c r="D239" s="118"/>
      <c r="E239" s="118"/>
      <c r="F239" s="118"/>
      <c r="G239" s="118"/>
      <c r="H239" s="118"/>
      <c r="I239" s="118"/>
      <c r="J239" s="118"/>
      <c r="K239" s="118"/>
      <c r="L239" s="118"/>
      <c r="M239" s="118"/>
      <c r="N239" s="118"/>
      <c r="O239" s="118"/>
      <c r="P239" s="118"/>
      <c r="Q239" s="118"/>
      <c r="R239" s="118"/>
      <c r="S239" s="118"/>
      <c r="T239" s="118"/>
      <c r="U239" s="118"/>
      <c r="V239" s="118"/>
      <c r="W239" s="118"/>
      <c r="X239" s="118"/>
      <c r="Y239" s="118"/>
      <c r="Z239" s="118"/>
    </row>
    <row r="240" spans="1:26" ht="12.75" customHeight="1" x14ac:dyDescent="0.25">
      <c r="A240" s="118"/>
      <c r="B240" s="118"/>
      <c r="C240" s="118"/>
      <c r="D240" s="118"/>
      <c r="E240" s="118"/>
      <c r="F240" s="118"/>
      <c r="G240" s="118"/>
      <c r="H240" s="118"/>
      <c r="I240" s="118"/>
      <c r="J240" s="118"/>
      <c r="K240" s="118"/>
      <c r="L240" s="118"/>
      <c r="M240" s="118"/>
      <c r="N240" s="118"/>
      <c r="O240" s="118"/>
      <c r="P240" s="118"/>
      <c r="Q240" s="118"/>
      <c r="R240" s="118"/>
      <c r="S240" s="118"/>
      <c r="T240" s="118"/>
      <c r="U240" s="118"/>
      <c r="V240" s="118"/>
      <c r="W240" s="118"/>
      <c r="X240" s="118"/>
      <c r="Y240" s="118"/>
      <c r="Z240" s="118"/>
    </row>
    <row r="241" spans="1:26" ht="12.75" customHeight="1" x14ac:dyDescent="0.25">
      <c r="A241" s="118"/>
      <c r="B241" s="118"/>
      <c r="C241" s="118"/>
      <c r="D241" s="118"/>
      <c r="E241" s="118"/>
      <c r="F241" s="118"/>
      <c r="G241" s="118"/>
      <c r="H241" s="118"/>
      <c r="I241" s="118"/>
      <c r="J241" s="118"/>
      <c r="K241" s="118"/>
      <c r="L241" s="118"/>
      <c r="M241" s="118"/>
      <c r="N241" s="118"/>
      <c r="O241" s="118"/>
      <c r="P241" s="118"/>
      <c r="Q241" s="118"/>
      <c r="R241" s="118"/>
      <c r="S241" s="118"/>
      <c r="T241" s="118"/>
      <c r="U241" s="118"/>
      <c r="V241" s="118"/>
      <c r="W241" s="118"/>
      <c r="X241" s="118"/>
      <c r="Y241" s="118"/>
      <c r="Z241" s="118"/>
    </row>
    <row r="242" spans="1:26" ht="12.75" customHeight="1" x14ac:dyDescent="0.25">
      <c r="A242" s="118"/>
      <c r="B242" s="118"/>
      <c r="C242" s="118"/>
      <c r="D242" s="118"/>
      <c r="E242" s="118"/>
      <c r="F242" s="118"/>
      <c r="G242" s="118"/>
      <c r="H242" s="118"/>
      <c r="I242" s="118"/>
      <c r="J242" s="118"/>
      <c r="K242" s="118"/>
      <c r="L242" s="118"/>
      <c r="M242" s="118"/>
      <c r="N242" s="118"/>
      <c r="O242" s="118"/>
      <c r="P242" s="118"/>
      <c r="Q242" s="118"/>
      <c r="R242" s="118"/>
      <c r="S242" s="118"/>
      <c r="T242" s="118"/>
      <c r="U242" s="118"/>
      <c r="V242" s="118"/>
      <c r="W242" s="118"/>
      <c r="X242" s="118"/>
      <c r="Y242" s="118"/>
      <c r="Z242" s="118"/>
    </row>
    <row r="243" spans="1:26" ht="12.75" customHeight="1" x14ac:dyDescent="0.25">
      <c r="A243" s="118"/>
      <c r="B243" s="118"/>
      <c r="C243" s="118"/>
      <c r="D243" s="118"/>
      <c r="E243" s="118"/>
      <c r="F243" s="118"/>
      <c r="G243" s="118"/>
      <c r="H243" s="118"/>
      <c r="I243" s="118"/>
      <c r="J243" s="118"/>
      <c r="K243" s="118"/>
      <c r="L243" s="118"/>
      <c r="M243" s="118"/>
      <c r="N243" s="118"/>
      <c r="O243" s="118"/>
      <c r="P243" s="118"/>
      <c r="Q243" s="118"/>
      <c r="R243" s="118"/>
      <c r="S243" s="118"/>
      <c r="T243" s="118"/>
      <c r="U243" s="118"/>
      <c r="V243" s="118"/>
      <c r="W243" s="118"/>
      <c r="X243" s="118"/>
      <c r="Y243" s="118"/>
      <c r="Z243" s="118"/>
    </row>
    <row r="244" spans="1:26" ht="12.75" customHeight="1" x14ac:dyDescent="0.25">
      <c r="A244" s="118"/>
      <c r="B244" s="118"/>
      <c r="C244" s="118"/>
      <c r="D244" s="118"/>
      <c r="E244" s="118"/>
      <c r="F244" s="118"/>
      <c r="G244" s="118"/>
      <c r="H244" s="118"/>
      <c r="I244" s="118"/>
      <c r="J244" s="118"/>
      <c r="K244" s="118"/>
      <c r="L244" s="118"/>
      <c r="M244" s="118"/>
      <c r="N244" s="118"/>
      <c r="O244" s="118"/>
      <c r="P244" s="118"/>
      <c r="Q244" s="118"/>
      <c r="R244" s="118"/>
      <c r="S244" s="118"/>
      <c r="T244" s="118"/>
      <c r="U244" s="118"/>
      <c r="V244" s="118"/>
      <c r="W244" s="118"/>
      <c r="X244" s="118"/>
      <c r="Y244" s="118"/>
      <c r="Z244" s="118"/>
    </row>
    <row r="245" spans="1:26" ht="12.75" customHeight="1" x14ac:dyDescent="0.25">
      <c r="A245" s="118"/>
      <c r="B245" s="118"/>
      <c r="C245" s="118"/>
      <c r="D245" s="118"/>
      <c r="E245" s="118"/>
      <c r="F245" s="118"/>
      <c r="G245" s="118"/>
      <c r="H245" s="118"/>
      <c r="I245" s="118"/>
      <c r="J245" s="118"/>
      <c r="K245" s="118"/>
      <c r="L245" s="118"/>
      <c r="M245" s="118"/>
      <c r="N245" s="118"/>
      <c r="O245" s="118"/>
      <c r="P245" s="118"/>
      <c r="Q245" s="118"/>
      <c r="R245" s="118"/>
      <c r="S245" s="118"/>
      <c r="T245" s="118"/>
      <c r="U245" s="118"/>
      <c r="V245" s="118"/>
      <c r="W245" s="118"/>
      <c r="X245" s="118"/>
      <c r="Y245" s="118"/>
      <c r="Z245" s="118"/>
    </row>
    <row r="246" spans="1:26" ht="12.75" customHeight="1" x14ac:dyDescent="0.25">
      <c r="A246" s="118"/>
      <c r="B246" s="118"/>
      <c r="C246" s="118"/>
      <c r="D246" s="118"/>
      <c r="E246" s="118"/>
      <c r="F246" s="118"/>
      <c r="G246" s="118"/>
      <c r="H246" s="118"/>
      <c r="I246" s="118"/>
      <c r="J246" s="118"/>
      <c r="K246" s="118"/>
      <c r="L246" s="118"/>
      <c r="M246" s="118"/>
      <c r="N246" s="118"/>
      <c r="O246" s="118"/>
      <c r="P246" s="118"/>
      <c r="Q246" s="118"/>
      <c r="R246" s="118"/>
      <c r="S246" s="118"/>
      <c r="T246" s="118"/>
      <c r="U246" s="118"/>
      <c r="V246" s="118"/>
      <c r="W246" s="118"/>
      <c r="X246" s="118"/>
      <c r="Y246" s="118"/>
      <c r="Z246" s="118"/>
    </row>
    <row r="247" spans="1:26" ht="12.75" customHeight="1" x14ac:dyDescent="0.25">
      <c r="A247" s="118"/>
      <c r="B247" s="118"/>
      <c r="C247" s="118"/>
      <c r="D247" s="118"/>
      <c r="E247" s="118"/>
      <c r="F247" s="118"/>
      <c r="G247" s="118"/>
      <c r="H247" s="118"/>
      <c r="I247" s="118"/>
      <c r="J247" s="118"/>
      <c r="K247" s="118"/>
      <c r="L247" s="118"/>
      <c r="M247" s="118"/>
      <c r="N247" s="118"/>
      <c r="O247" s="118"/>
      <c r="P247" s="118"/>
      <c r="Q247" s="118"/>
      <c r="R247" s="118"/>
      <c r="S247" s="118"/>
      <c r="T247" s="118"/>
      <c r="U247" s="118"/>
      <c r="V247" s="118"/>
      <c r="W247" s="118"/>
      <c r="X247" s="118"/>
      <c r="Y247" s="118"/>
      <c r="Z247" s="118"/>
    </row>
    <row r="248" spans="1:26" ht="12.75" customHeight="1" x14ac:dyDescent="0.25">
      <c r="A248" s="118"/>
      <c r="B248" s="118"/>
      <c r="C248" s="118"/>
      <c r="D248" s="118"/>
      <c r="E248" s="118"/>
      <c r="F248" s="118"/>
      <c r="G248" s="118"/>
      <c r="H248" s="118"/>
      <c r="I248" s="118"/>
      <c r="J248" s="118"/>
      <c r="K248" s="118"/>
      <c r="L248" s="118"/>
      <c r="M248" s="118"/>
      <c r="N248" s="118"/>
      <c r="O248" s="118"/>
      <c r="P248" s="118"/>
      <c r="Q248" s="118"/>
      <c r="R248" s="118"/>
      <c r="S248" s="118"/>
      <c r="T248" s="118"/>
      <c r="U248" s="118"/>
      <c r="V248" s="118"/>
      <c r="W248" s="118"/>
      <c r="X248" s="118"/>
      <c r="Y248" s="118"/>
      <c r="Z248" s="118"/>
    </row>
    <row r="249" spans="1:26" ht="12.75" customHeight="1" x14ac:dyDescent="0.25">
      <c r="A249" s="118"/>
      <c r="B249" s="118"/>
      <c r="C249" s="118"/>
      <c r="D249" s="118"/>
      <c r="E249" s="118"/>
      <c r="F249" s="118"/>
      <c r="G249" s="118"/>
      <c r="H249" s="118"/>
      <c r="I249" s="118"/>
      <c r="J249" s="118"/>
      <c r="K249" s="118"/>
      <c r="L249" s="118"/>
      <c r="M249" s="118"/>
      <c r="N249" s="118"/>
      <c r="O249" s="118"/>
      <c r="P249" s="118"/>
      <c r="Q249" s="118"/>
      <c r="R249" s="118"/>
      <c r="S249" s="118"/>
      <c r="T249" s="118"/>
      <c r="U249" s="118"/>
      <c r="V249" s="118"/>
      <c r="W249" s="118"/>
      <c r="X249" s="118"/>
      <c r="Y249" s="118"/>
      <c r="Z249" s="118"/>
    </row>
    <row r="250" spans="1:26" ht="12.75" customHeight="1" x14ac:dyDescent="0.25">
      <c r="A250" s="118"/>
      <c r="B250" s="118"/>
      <c r="C250" s="118"/>
      <c r="D250" s="118"/>
      <c r="E250" s="118"/>
      <c r="F250" s="118"/>
      <c r="G250" s="118"/>
      <c r="H250" s="118"/>
      <c r="I250" s="118"/>
      <c r="J250" s="118"/>
      <c r="K250" s="118"/>
      <c r="L250" s="118"/>
      <c r="M250" s="118"/>
      <c r="N250" s="118"/>
      <c r="O250" s="118"/>
      <c r="P250" s="118"/>
      <c r="Q250" s="118"/>
      <c r="R250" s="118"/>
      <c r="S250" s="118"/>
      <c r="T250" s="118"/>
      <c r="U250" s="118"/>
      <c r="V250" s="118"/>
      <c r="W250" s="118"/>
      <c r="X250" s="118"/>
      <c r="Y250" s="118"/>
      <c r="Z250" s="118"/>
    </row>
    <row r="251" spans="1:26" ht="12.75" customHeight="1" x14ac:dyDescent="0.25">
      <c r="A251" s="118"/>
      <c r="B251" s="118"/>
      <c r="C251" s="118"/>
      <c r="D251" s="118"/>
      <c r="E251" s="118"/>
      <c r="F251" s="118"/>
      <c r="G251" s="118"/>
      <c r="H251" s="118"/>
      <c r="I251" s="118"/>
      <c r="J251" s="118"/>
      <c r="K251" s="118"/>
      <c r="L251" s="118"/>
      <c r="M251" s="118"/>
      <c r="N251" s="118"/>
      <c r="O251" s="118"/>
      <c r="P251" s="118"/>
      <c r="Q251" s="118"/>
      <c r="R251" s="118"/>
      <c r="S251" s="118"/>
      <c r="T251" s="118"/>
      <c r="U251" s="118"/>
      <c r="V251" s="118"/>
      <c r="W251" s="118"/>
      <c r="X251" s="118"/>
      <c r="Y251" s="118"/>
      <c r="Z251" s="118"/>
    </row>
    <row r="252" spans="1:26" ht="12.75" customHeight="1" x14ac:dyDescent="0.25">
      <c r="A252" s="118"/>
      <c r="B252" s="118"/>
      <c r="C252" s="118"/>
      <c r="D252" s="118"/>
      <c r="E252" s="118"/>
      <c r="F252" s="118"/>
      <c r="G252" s="118"/>
      <c r="H252" s="118"/>
      <c r="I252" s="118"/>
      <c r="J252" s="118"/>
      <c r="K252" s="118"/>
      <c r="L252" s="118"/>
      <c r="M252" s="118"/>
      <c r="N252" s="118"/>
      <c r="O252" s="118"/>
      <c r="P252" s="118"/>
      <c r="Q252" s="118"/>
      <c r="R252" s="118"/>
      <c r="S252" s="118"/>
      <c r="T252" s="118"/>
      <c r="U252" s="118"/>
      <c r="V252" s="118"/>
      <c r="W252" s="118"/>
      <c r="X252" s="118"/>
      <c r="Y252" s="118"/>
      <c r="Z252" s="118"/>
    </row>
    <row r="253" spans="1:26" ht="12.75" customHeight="1" x14ac:dyDescent="0.25">
      <c r="A253" s="118"/>
      <c r="B253" s="118"/>
      <c r="C253" s="118"/>
      <c r="D253" s="118"/>
      <c r="E253" s="118"/>
      <c r="F253" s="118"/>
      <c r="G253" s="118"/>
      <c r="H253" s="118"/>
      <c r="I253" s="118"/>
      <c r="J253" s="118"/>
      <c r="K253" s="118"/>
      <c r="L253" s="118"/>
      <c r="M253" s="118"/>
      <c r="N253" s="118"/>
      <c r="O253" s="118"/>
      <c r="P253" s="118"/>
      <c r="Q253" s="118"/>
      <c r="R253" s="118"/>
      <c r="S253" s="118"/>
      <c r="T253" s="118"/>
      <c r="U253" s="118"/>
      <c r="V253" s="118"/>
      <c r="W253" s="118"/>
      <c r="X253" s="118"/>
      <c r="Y253" s="118"/>
      <c r="Z253" s="118"/>
    </row>
    <row r="254" spans="1:26" ht="12.75" customHeight="1" x14ac:dyDescent="0.25">
      <c r="A254" s="118"/>
      <c r="B254" s="118"/>
      <c r="C254" s="118"/>
      <c r="D254" s="118"/>
      <c r="E254" s="118"/>
      <c r="F254" s="118"/>
      <c r="G254" s="118"/>
      <c r="H254" s="118"/>
      <c r="I254" s="118"/>
      <c r="J254" s="118"/>
      <c r="K254" s="118"/>
      <c r="L254" s="118"/>
      <c r="M254" s="118"/>
      <c r="N254" s="118"/>
      <c r="O254" s="118"/>
      <c r="P254" s="118"/>
      <c r="Q254" s="118"/>
      <c r="R254" s="118"/>
      <c r="S254" s="118"/>
      <c r="T254" s="118"/>
      <c r="U254" s="118"/>
      <c r="V254" s="118"/>
      <c r="W254" s="118"/>
      <c r="X254" s="118"/>
      <c r="Y254" s="118"/>
      <c r="Z254" s="118"/>
    </row>
    <row r="255" spans="1:26" ht="12.75" customHeight="1" x14ac:dyDescent="0.25">
      <c r="A255" s="118"/>
      <c r="B255" s="118"/>
      <c r="C255" s="118"/>
      <c r="D255" s="118"/>
      <c r="E255" s="118"/>
      <c r="F255" s="118"/>
      <c r="G255" s="118"/>
      <c r="H255" s="118"/>
      <c r="I255" s="118"/>
      <c r="J255" s="118"/>
      <c r="K255" s="118"/>
      <c r="L255" s="118"/>
      <c r="M255" s="118"/>
      <c r="N255" s="118"/>
      <c r="O255" s="118"/>
      <c r="P255" s="118"/>
      <c r="Q255" s="118"/>
      <c r="R255" s="118"/>
      <c r="S255" s="118"/>
      <c r="T255" s="118"/>
      <c r="U255" s="118"/>
      <c r="V255" s="118"/>
      <c r="W255" s="118"/>
      <c r="X255" s="118"/>
      <c r="Y255" s="118"/>
      <c r="Z255" s="118"/>
    </row>
    <row r="256" spans="1:26" ht="12.75" customHeight="1" x14ac:dyDescent="0.25">
      <c r="A256" s="118"/>
      <c r="B256" s="118"/>
      <c r="C256" s="118"/>
      <c r="D256" s="118"/>
      <c r="E256" s="118"/>
      <c r="F256" s="118"/>
      <c r="G256" s="118"/>
      <c r="H256" s="118"/>
      <c r="I256" s="118"/>
      <c r="J256" s="118"/>
      <c r="K256" s="118"/>
      <c r="L256" s="118"/>
      <c r="M256" s="118"/>
      <c r="N256" s="118"/>
      <c r="O256" s="118"/>
      <c r="P256" s="118"/>
      <c r="Q256" s="118"/>
      <c r="R256" s="118"/>
      <c r="S256" s="118"/>
      <c r="T256" s="118"/>
      <c r="U256" s="118"/>
      <c r="V256" s="118"/>
      <c r="W256" s="118"/>
      <c r="X256" s="118"/>
      <c r="Y256" s="118"/>
      <c r="Z256" s="118"/>
    </row>
    <row r="257" spans="1:26" ht="12.75" customHeight="1" x14ac:dyDescent="0.25">
      <c r="A257" s="118"/>
      <c r="B257" s="118"/>
      <c r="C257" s="118"/>
      <c r="D257" s="118"/>
      <c r="E257" s="118"/>
      <c r="F257" s="118"/>
      <c r="G257" s="118"/>
      <c r="H257" s="118"/>
      <c r="I257" s="118"/>
      <c r="J257" s="118"/>
      <c r="K257" s="118"/>
      <c r="L257" s="118"/>
      <c r="M257" s="118"/>
      <c r="N257" s="118"/>
      <c r="O257" s="118"/>
      <c r="P257" s="118"/>
      <c r="Q257" s="118"/>
      <c r="R257" s="118"/>
      <c r="S257" s="118"/>
      <c r="T257" s="118"/>
      <c r="U257" s="118"/>
      <c r="V257" s="118"/>
      <c r="W257" s="118"/>
      <c r="X257" s="118"/>
      <c r="Y257" s="118"/>
      <c r="Z257" s="118"/>
    </row>
    <row r="258" spans="1:26" ht="12.75" customHeight="1" x14ac:dyDescent="0.25">
      <c r="A258" s="118"/>
      <c r="B258" s="118"/>
      <c r="C258" s="118"/>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18"/>
      <c r="Z258" s="118"/>
    </row>
    <row r="259" spans="1:26" ht="12.75" customHeight="1" x14ac:dyDescent="0.25">
      <c r="A259" s="118"/>
      <c r="B259" s="118"/>
      <c r="C259" s="118"/>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18"/>
      <c r="Z259" s="118"/>
    </row>
    <row r="260" spans="1:26" ht="12.75" customHeight="1" x14ac:dyDescent="0.25">
      <c r="A260" s="118"/>
      <c r="B260" s="118"/>
      <c r="C260" s="118"/>
      <c r="D260" s="118"/>
      <c r="E260" s="118"/>
      <c r="F260" s="118"/>
      <c r="G260" s="118"/>
      <c r="H260" s="118"/>
      <c r="I260" s="118"/>
      <c r="J260" s="118"/>
      <c r="K260" s="118"/>
      <c r="L260" s="118"/>
      <c r="M260" s="118"/>
      <c r="N260" s="118"/>
      <c r="O260" s="118"/>
      <c r="P260" s="118"/>
      <c r="Q260" s="118"/>
      <c r="R260" s="118"/>
      <c r="S260" s="118"/>
      <c r="T260" s="118"/>
      <c r="U260" s="118"/>
      <c r="V260" s="118"/>
      <c r="W260" s="118"/>
      <c r="X260" s="118"/>
      <c r="Y260" s="118"/>
      <c r="Z260" s="118"/>
    </row>
    <row r="261" spans="1:26" ht="12.75" customHeight="1" x14ac:dyDescent="0.25">
      <c r="A261" s="118"/>
      <c r="B261" s="118"/>
      <c r="C261" s="118"/>
      <c r="D261" s="118"/>
      <c r="E261" s="118"/>
      <c r="F261" s="118"/>
      <c r="G261" s="118"/>
      <c r="H261" s="118"/>
      <c r="I261" s="118"/>
      <c r="J261" s="118"/>
      <c r="K261" s="118"/>
      <c r="L261" s="118"/>
      <c r="M261" s="118"/>
      <c r="N261" s="118"/>
      <c r="O261" s="118"/>
      <c r="P261" s="118"/>
      <c r="Q261" s="118"/>
      <c r="R261" s="118"/>
      <c r="S261" s="118"/>
      <c r="T261" s="118"/>
      <c r="U261" s="118"/>
      <c r="V261" s="118"/>
      <c r="W261" s="118"/>
      <c r="X261" s="118"/>
      <c r="Y261" s="118"/>
      <c r="Z261" s="118"/>
    </row>
    <row r="262" spans="1:26" ht="12.75" customHeight="1" x14ac:dyDescent="0.25">
      <c r="A262" s="118"/>
      <c r="B262" s="118"/>
      <c r="C262" s="118"/>
      <c r="D262" s="118"/>
      <c r="E262" s="118"/>
      <c r="F262" s="118"/>
      <c r="G262" s="118"/>
      <c r="H262" s="118"/>
      <c r="I262" s="118"/>
      <c r="J262" s="118"/>
      <c r="K262" s="118"/>
      <c r="L262" s="118"/>
      <c r="M262" s="118"/>
      <c r="N262" s="118"/>
      <c r="O262" s="118"/>
      <c r="P262" s="118"/>
      <c r="Q262" s="118"/>
      <c r="R262" s="118"/>
      <c r="S262" s="118"/>
      <c r="T262" s="118"/>
      <c r="U262" s="118"/>
      <c r="V262" s="118"/>
      <c r="W262" s="118"/>
      <c r="X262" s="118"/>
      <c r="Y262" s="118"/>
      <c r="Z262" s="118"/>
    </row>
    <row r="263" spans="1:26" ht="12.75" customHeight="1" x14ac:dyDescent="0.25">
      <c r="A263" s="118"/>
      <c r="B263" s="118"/>
      <c r="C263" s="118"/>
      <c r="D263" s="118"/>
      <c r="E263" s="118"/>
      <c r="F263" s="118"/>
      <c r="G263" s="118"/>
      <c r="H263" s="118"/>
      <c r="I263" s="118"/>
      <c r="J263" s="118"/>
      <c r="K263" s="118"/>
      <c r="L263" s="118"/>
      <c r="M263" s="118"/>
      <c r="N263" s="118"/>
      <c r="O263" s="118"/>
      <c r="P263" s="118"/>
      <c r="Q263" s="118"/>
      <c r="R263" s="118"/>
      <c r="S263" s="118"/>
      <c r="T263" s="118"/>
      <c r="U263" s="118"/>
      <c r="V263" s="118"/>
      <c r="W263" s="118"/>
      <c r="X263" s="118"/>
      <c r="Y263" s="118"/>
      <c r="Z263" s="118"/>
    </row>
    <row r="264" spans="1:26" ht="12.75" customHeight="1" x14ac:dyDescent="0.25">
      <c r="A264" s="118"/>
      <c r="B264" s="118"/>
      <c r="C264" s="118"/>
      <c r="D264" s="118"/>
      <c r="E264" s="118"/>
      <c r="F264" s="118"/>
      <c r="G264" s="118"/>
      <c r="H264" s="118"/>
      <c r="I264" s="118"/>
      <c r="J264" s="118"/>
      <c r="K264" s="118"/>
      <c r="L264" s="118"/>
      <c r="M264" s="118"/>
      <c r="N264" s="118"/>
      <c r="O264" s="118"/>
      <c r="P264" s="118"/>
      <c r="Q264" s="118"/>
      <c r="R264" s="118"/>
      <c r="S264" s="118"/>
      <c r="T264" s="118"/>
      <c r="U264" s="118"/>
      <c r="V264" s="118"/>
      <c r="W264" s="118"/>
      <c r="X264" s="118"/>
      <c r="Y264" s="118"/>
      <c r="Z264" s="118"/>
    </row>
    <row r="265" spans="1:26" ht="12.75" customHeight="1" x14ac:dyDescent="0.25">
      <c r="A265" s="118"/>
      <c r="B265" s="118"/>
      <c r="C265" s="118"/>
      <c r="D265" s="118"/>
      <c r="E265" s="118"/>
      <c r="F265" s="118"/>
      <c r="G265" s="118"/>
      <c r="H265" s="118"/>
      <c r="I265" s="118"/>
      <c r="J265" s="118"/>
      <c r="K265" s="118"/>
      <c r="L265" s="118"/>
      <c r="M265" s="118"/>
      <c r="N265" s="118"/>
      <c r="O265" s="118"/>
      <c r="P265" s="118"/>
      <c r="Q265" s="118"/>
      <c r="R265" s="118"/>
      <c r="S265" s="118"/>
      <c r="T265" s="118"/>
      <c r="U265" s="118"/>
      <c r="V265" s="118"/>
      <c r="W265" s="118"/>
      <c r="X265" s="118"/>
      <c r="Y265" s="118"/>
      <c r="Z265" s="118"/>
    </row>
    <row r="266" spans="1:26" ht="12.75" customHeight="1" x14ac:dyDescent="0.25">
      <c r="A266" s="118"/>
      <c r="B266" s="118"/>
      <c r="C266" s="118"/>
      <c r="D266" s="118"/>
      <c r="E266" s="118"/>
      <c r="F266" s="118"/>
      <c r="G266" s="118"/>
      <c r="H266" s="118"/>
      <c r="I266" s="118"/>
      <c r="J266" s="118"/>
      <c r="K266" s="118"/>
      <c r="L266" s="118"/>
      <c r="M266" s="118"/>
      <c r="N266" s="118"/>
      <c r="O266" s="118"/>
      <c r="P266" s="118"/>
      <c r="Q266" s="118"/>
      <c r="R266" s="118"/>
      <c r="S266" s="118"/>
      <c r="T266" s="118"/>
      <c r="U266" s="118"/>
      <c r="V266" s="118"/>
      <c r="W266" s="118"/>
      <c r="X266" s="118"/>
      <c r="Y266" s="118"/>
      <c r="Z266" s="118"/>
    </row>
    <row r="267" spans="1:26" ht="12.75" customHeight="1" x14ac:dyDescent="0.25">
      <c r="A267" s="118"/>
      <c r="B267" s="118"/>
      <c r="C267" s="118"/>
      <c r="D267" s="118"/>
      <c r="E267" s="118"/>
      <c r="F267" s="118"/>
      <c r="G267" s="118"/>
      <c r="H267" s="118"/>
      <c r="I267" s="118"/>
      <c r="J267" s="118"/>
      <c r="K267" s="118"/>
      <c r="L267" s="118"/>
      <c r="M267" s="118"/>
      <c r="N267" s="118"/>
      <c r="O267" s="118"/>
      <c r="P267" s="118"/>
      <c r="Q267" s="118"/>
      <c r="R267" s="118"/>
      <c r="S267" s="118"/>
      <c r="T267" s="118"/>
      <c r="U267" s="118"/>
      <c r="V267" s="118"/>
      <c r="W267" s="118"/>
      <c r="X267" s="118"/>
      <c r="Y267" s="118"/>
      <c r="Z267" s="118"/>
    </row>
    <row r="268" spans="1:26" ht="12.75" customHeight="1" x14ac:dyDescent="0.25">
      <c r="A268" s="118"/>
      <c r="B268" s="118"/>
      <c r="C268" s="118"/>
      <c r="D268" s="118"/>
      <c r="E268" s="118"/>
      <c r="F268" s="118"/>
      <c r="G268" s="118"/>
      <c r="H268" s="118"/>
      <c r="I268" s="118"/>
      <c r="J268" s="118"/>
      <c r="K268" s="118"/>
      <c r="L268" s="118"/>
      <c r="M268" s="118"/>
      <c r="N268" s="118"/>
      <c r="O268" s="118"/>
      <c r="P268" s="118"/>
      <c r="Q268" s="118"/>
      <c r="R268" s="118"/>
      <c r="S268" s="118"/>
      <c r="T268" s="118"/>
      <c r="U268" s="118"/>
      <c r="V268" s="118"/>
      <c r="W268" s="118"/>
      <c r="X268" s="118"/>
      <c r="Y268" s="118"/>
      <c r="Z268" s="118"/>
    </row>
    <row r="269" spans="1:26" ht="12.75" customHeight="1" x14ac:dyDescent="0.25">
      <c r="A269" s="118"/>
      <c r="B269" s="118"/>
      <c r="C269" s="118"/>
      <c r="D269" s="118"/>
      <c r="E269" s="118"/>
      <c r="F269" s="118"/>
      <c r="G269" s="118"/>
      <c r="H269" s="118"/>
      <c r="I269" s="118"/>
      <c r="J269" s="118"/>
      <c r="K269" s="118"/>
      <c r="L269" s="118"/>
      <c r="M269" s="118"/>
      <c r="N269" s="118"/>
      <c r="O269" s="118"/>
      <c r="P269" s="118"/>
      <c r="Q269" s="118"/>
      <c r="R269" s="118"/>
      <c r="S269" s="118"/>
      <c r="T269" s="118"/>
      <c r="U269" s="118"/>
      <c r="V269" s="118"/>
      <c r="W269" s="118"/>
      <c r="X269" s="118"/>
      <c r="Y269" s="118"/>
      <c r="Z269" s="118"/>
    </row>
    <row r="270" spans="1:26" ht="12.75" customHeight="1" x14ac:dyDescent="0.25">
      <c r="A270" s="118"/>
      <c r="B270" s="118"/>
      <c r="C270" s="118"/>
      <c r="D270" s="118"/>
      <c r="E270" s="118"/>
      <c r="F270" s="118"/>
      <c r="G270" s="118"/>
      <c r="H270" s="118"/>
      <c r="I270" s="118"/>
      <c r="J270" s="118"/>
      <c r="K270" s="118"/>
      <c r="L270" s="118"/>
      <c r="M270" s="118"/>
      <c r="N270" s="118"/>
      <c r="O270" s="118"/>
      <c r="P270" s="118"/>
      <c r="Q270" s="118"/>
      <c r="R270" s="118"/>
      <c r="S270" s="118"/>
      <c r="T270" s="118"/>
      <c r="U270" s="118"/>
      <c r="V270" s="118"/>
      <c r="W270" s="118"/>
      <c r="X270" s="118"/>
      <c r="Y270" s="118"/>
      <c r="Z270" s="118"/>
    </row>
    <row r="271" spans="1:26" ht="12.75" customHeight="1" x14ac:dyDescent="0.25">
      <c r="A271" s="118"/>
      <c r="B271" s="118"/>
      <c r="C271" s="118"/>
      <c r="D271" s="118"/>
      <c r="E271" s="118"/>
      <c r="F271" s="118"/>
      <c r="G271" s="118"/>
      <c r="H271" s="118"/>
      <c r="I271" s="118"/>
      <c r="J271" s="118"/>
      <c r="K271" s="118"/>
      <c r="L271" s="118"/>
      <c r="M271" s="118"/>
      <c r="N271" s="118"/>
      <c r="O271" s="118"/>
      <c r="P271" s="118"/>
      <c r="Q271" s="118"/>
      <c r="R271" s="118"/>
      <c r="S271" s="118"/>
      <c r="T271" s="118"/>
      <c r="U271" s="118"/>
      <c r="V271" s="118"/>
      <c r="W271" s="118"/>
      <c r="X271" s="118"/>
      <c r="Y271" s="118"/>
      <c r="Z271" s="118"/>
    </row>
    <row r="272" spans="1:26" ht="12.75" customHeight="1" x14ac:dyDescent="0.25">
      <c r="A272" s="118"/>
      <c r="B272" s="118"/>
      <c r="C272" s="118"/>
      <c r="D272" s="118"/>
      <c r="E272" s="118"/>
      <c r="F272" s="118"/>
      <c r="G272" s="118"/>
      <c r="H272" s="118"/>
      <c r="I272" s="118"/>
      <c r="J272" s="118"/>
      <c r="K272" s="118"/>
      <c r="L272" s="118"/>
      <c r="M272" s="118"/>
      <c r="N272" s="118"/>
      <c r="O272" s="118"/>
      <c r="P272" s="118"/>
      <c r="Q272" s="118"/>
      <c r="R272" s="118"/>
      <c r="S272" s="118"/>
      <c r="T272" s="118"/>
      <c r="U272" s="118"/>
      <c r="V272" s="118"/>
      <c r="W272" s="118"/>
      <c r="X272" s="118"/>
      <c r="Y272" s="118"/>
      <c r="Z272" s="118"/>
    </row>
    <row r="273" spans="1:26" ht="12.75" customHeight="1" x14ac:dyDescent="0.25">
      <c r="A273" s="118"/>
      <c r="B273" s="118"/>
      <c r="C273" s="118"/>
      <c r="D273" s="118"/>
      <c r="E273" s="118"/>
      <c r="F273" s="118"/>
      <c r="G273" s="118"/>
      <c r="H273" s="118"/>
      <c r="I273" s="118"/>
      <c r="J273" s="118"/>
      <c r="K273" s="118"/>
      <c r="L273" s="118"/>
      <c r="M273" s="118"/>
      <c r="N273" s="118"/>
      <c r="O273" s="118"/>
      <c r="P273" s="118"/>
      <c r="Q273" s="118"/>
      <c r="R273" s="118"/>
      <c r="S273" s="118"/>
      <c r="T273" s="118"/>
      <c r="U273" s="118"/>
      <c r="V273" s="118"/>
      <c r="W273" s="118"/>
      <c r="X273" s="118"/>
      <c r="Y273" s="118"/>
      <c r="Z273" s="118"/>
    </row>
    <row r="274" spans="1:26" ht="12.75" customHeight="1" x14ac:dyDescent="0.25">
      <c r="A274" s="118"/>
      <c r="B274" s="118"/>
      <c r="C274" s="118"/>
      <c r="D274" s="118"/>
      <c r="E274" s="118"/>
      <c r="F274" s="118"/>
      <c r="G274" s="118"/>
      <c r="H274" s="118"/>
      <c r="I274" s="118"/>
      <c r="J274" s="118"/>
      <c r="K274" s="118"/>
      <c r="L274" s="118"/>
      <c r="M274" s="118"/>
      <c r="N274" s="118"/>
      <c r="O274" s="118"/>
      <c r="P274" s="118"/>
      <c r="Q274" s="118"/>
      <c r="R274" s="118"/>
      <c r="S274" s="118"/>
      <c r="T274" s="118"/>
      <c r="U274" s="118"/>
      <c r="V274" s="118"/>
      <c r="W274" s="118"/>
      <c r="X274" s="118"/>
      <c r="Y274" s="118"/>
      <c r="Z274" s="118"/>
    </row>
    <row r="275" spans="1:26" ht="12.75" customHeight="1" x14ac:dyDescent="0.25">
      <c r="A275" s="118"/>
      <c r="B275" s="118"/>
      <c r="C275" s="118"/>
      <c r="D275" s="118"/>
      <c r="E275" s="118"/>
      <c r="F275" s="118"/>
      <c r="G275" s="118"/>
      <c r="H275" s="118"/>
      <c r="I275" s="118"/>
      <c r="J275" s="118"/>
      <c r="K275" s="118"/>
      <c r="L275" s="118"/>
      <c r="M275" s="118"/>
      <c r="N275" s="118"/>
      <c r="O275" s="118"/>
      <c r="P275" s="118"/>
      <c r="Q275" s="118"/>
      <c r="R275" s="118"/>
      <c r="S275" s="118"/>
      <c r="T275" s="118"/>
      <c r="U275" s="118"/>
      <c r="V275" s="118"/>
      <c r="W275" s="118"/>
      <c r="X275" s="118"/>
      <c r="Y275" s="118"/>
      <c r="Z275" s="118"/>
    </row>
    <row r="276" spans="1:26" ht="12.75" customHeight="1" x14ac:dyDescent="0.25">
      <c r="A276" s="118"/>
      <c r="B276" s="118"/>
      <c r="C276" s="118"/>
      <c r="D276" s="118"/>
      <c r="E276" s="118"/>
      <c r="F276" s="118"/>
      <c r="G276" s="118"/>
      <c r="H276" s="118"/>
      <c r="I276" s="118"/>
      <c r="J276" s="118"/>
      <c r="K276" s="118"/>
      <c r="L276" s="118"/>
      <c r="M276" s="118"/>
      <c r="N276" s="118"/>
      <c r="O276" s="118"/>
      <c r="P276" s="118"/>
      <c r="Q276" s="118"/>
      <c r="R276" s="118"/>
      <c r="S276" s="118"/>
      <c r="T276" s="118"/>
      <c r="U276" s="118"/>
      <c r="V276" s="118"/>
      <c r="W276" s="118"/>
      <c r="X276" s="118"/>
      <c r="Y276" s="118"/>
      <c r="Z276" s="118"/>
    </row>
    <row r="277" spans="1:26" ht="12.75" customHeight="1" x14ac:dyDescent="0.25">
      <c r="A277" s="118"/>
      <c r="B277" s="118"/>
      <c r="C277" s="118"/>
      <c r="D277" s="118"/>
      <c r="E277" s="118"/>
      <c r="F277" s="118"/>
      <c r="G277" s="118"/>
      <c r="H277" s="118"/>
      <c r="I277" s="118"/>
      <c r="J277" s="118"/>
      <c r="K277" s="118"/>
      <c r="L277" s="118"/>
      <c r="M277" s="118"/>
      <c r="N277" s="118"/>
      <c r="O277" s="118"/>
      <c r="P277" s="118"/>
      <c r="Q277" s="118"/>
      <c r="R277" s="118"/>
      <c r="S277" s="118"/>
      <c r="T277" s="118"/>
      <c r="U277" s="118"/>
      <c r="V277" s="118"/>
      <c r="W277" s="118"/>
      <c r="X277" s="118"/>
      <c r="Y277" s="118"/>
      <c r="Z277" s="118"/>
    </row>
    <row r="278" spans="1:26" ht="12.75" customHeight="1" x14ac:dyDescent="0.25">
      <c r="A278" s="118"/>
      <c r="B278" s="118"/>
      <c r="C278" s="118"/>
      <c r="D278" s="118"/>
      <c r="E278" s="118"/>
      <c r="F278" s="118"/>
      <c r="G278" s="118"/>
      <c r="H278" s="118"/>
      <c r="I278" s="118"/>
      <c r="J278" s="118"/>
      <c r="K278" s="118"/>
      <c r="L278" s="118"/>
      <c r="M278" s="118"/>
      <c r="N278" s="118"/>
      <c r="O278" s="118"/>
      <c r="P278" s="118"/>
      <c r="Q278" s="118"/>
      <c r="R278" s="118"/>
      <c r="S278" s="118"/>
      <c r="T278" s="118"/>
      <c r="U278" s="118"/>
      <c r="V278" s="118"/>
      <c r="W278" s="118"/>
      <c r="X278" s="118"/>
      <c r="Y278" s="118"/>
      <c r="Z278" s="118"/>
    </row>
    <row r="279" spans="1:26" ht="12.75" customHeight="1" x14ac:dyDescent="0.25">
      <c r="A279" s="118"/>
      <c r="B279" s="118"/>
      <c r="C279" s="118"/>
      <c r="D279" s="118"/>
      <c r="E279" s="118"/>
      <c r="F279" s="118"/>
      <c r="G279" s="118"/>
      <c r="H279" s="118"/>
      <c r="I279" s="118"/>
      <c r="J279" s="118"/>
      <c r="K279" s="118"/>
      <c r="L279" s="118"/>
      <c r="M279" s="118"/>
      <c r="N279" s="118"/>
      <c r="O279" s="118"/>
      <c r="P279" s="118"/>
      <c r="Q279" s="118"/>
      <c r="R279" s="118"/>
      <c r="S279" s="118"/>
      <c r="T279" s="118"/>
      <c r="U279" s="118"/>
      <c r="V279" s="118"/>
      <c r="W279" s="118"/>
      <c r="X279" s="118"/>
      <c r="Y279" s="118"/>
      <c r="Z279" s="118"/>
    </row>
    <row r="280" spans="1:26" ht="12.75" customHeight="1" x14ac:dyDescent="0.25">
      <c r="A280" s="118"/>
      <c r="B280" s="118"/>
      <c r="C280" s="118"/>
      <c r="D280" s="118"/>
      <c r="E280" s="118"/>
      <c r="F280" s="118"/>
      <c r="G280" s="118"/>
      <c r="H280" s="118"/>
      <c r="I280" s="118"/>
      <c r="J280" s="118"/>
      <c r="K280" s="118"/>
      <c r="L280" s="118"/>
      <c r="M280" s="118"/>
      <c r="N280" s="118"/>
      <c r="O280" s="118"/>
      <c r="P280" s="118"/>
      <c r="Q280" s="118"/>
      <c r="R280" s="118"/>
      <c r="S280" s="118"/>
      <c r="T280" s="118"/>
      <c r="U280" s="118"/>
      <c r="V280" s="118"/>
      <c r="W280" s="118"/>
      <c r="X280" s="118"/>
      <c r="Y280" s="118"/>
      <c r="Z280" s="118"/>
    </row>
    <row r="281" spans="1:26" ht="12.75" customHeight="1" x14ac:dyDescent="0.25">
      <c r="A281" s="118"/>
      <c r="B281" s="118"/>
      <c r="C281" s="118"/>
      <c r="D281" s="118"/>
      <c r="E281" s="118"/>
      <c r="F281" s="118"/>
      <c r="G281" s="118"/>
      <c r="H281" s="118"/>
      <c r="I281" s="118"/>
      <c r="J281" s="118"/>
      <c r="K281" s="118"/>
      <c r="L281" s="118"/>
      <c r="M281" s="118"/>
      <c r="N281" s="118"/>
      <c r="O281" s="118"/>
      <c r="P281" s="118"/>
      <c r="Q281" s="118"/>
      <c r="R281" s="118"/>
      <c r="S281" s="118"/>
      <c r="T281" s="118"/>
      <c r="U281" s="118"/>
      <c r="V281" s="118"/>
      <c r="W281" s="118"/>
      <c r="X281" s="118"/>
      <c r="Y281" s="118"/>
      <c r="Z281" s="118"/>
    </row>
    <row r="282" spans="1:26" ht="12.75" customHeight="1" x14ac:dyDescent="0.25">
      <c r="A282" s="118"/>
      <c r="B282" s="118"/>
      <c r="C282" s="118"/>
      <c r="D282" s="118"/>
      <c r="E282" s="118"/>
      <c r="F282" s="118"/>
      <c r="G282" s="118"/>
      <c r="H282" s="118"/>
      <c r="I282" s="118"/>
      <c r="J282" s="118"/>
      <c r="K282" s="118"/>
      <c r="L282" s="118"/>
      <c r="M282" s="118"/>
      <c r="N282" s="118"/>
      <c r="O282" s="118"/>
      <c r="P282" s="118"/>
      <c r="Q282" s="118"/>
      <c r="R282" s="118"/>
      <c r="S282" s="118"/>
      <c r="T282" s="118"/>
      <c r="U282" s="118"/>
      <c r="V282" s="118"/>
      <c r="W282" s="118"/>
      <c r="X282" s="118"/>
      <c r="Y282" s="118"/>
      <c r="Z282" s="118"/>
    </row>
    <row r="283" spans="1:26" ht="12.75" customHeight="1" x14ac:dyDescent="0.25">
      <c r="A283" s="118"/>
      <c r="B283" s="118"/>
      <c r="C283" s="118"/>
      <c r="D283" s="118"/>
      <c r="E283" s="118"/>
      <c r="F283" s="118"/>
      <c r="G283" s="118"/>
      <c r="H283" s="118"/>
      <c r="I283" s="118"/>
      <c r="J283" s="118"/>
      <c r="K283" s="118"/>
      <c r="L283" s="118"/>
      <c r="M283" s="118"/>
      <c r="N283" s="118"/>
      <c r="O283" s="118"/>
      <c r="P283" s="118"/>
      <c r="Q283" s="118"/>
      <c r="R283" s="118"/>
      <c r="S283" s="118"/>
      <c r="T283" s="118"/>
      <c r="U283" s="118"/>
      <c r="V283" s="118"/>
      <c r="W283" s="118"/>
      <c r="X283" s="118"/>
      <c r="Y283" s="118"/>
      <c r="Z283" s="118"/>
    </row>
    <row r="284" spans="1:26" ht="12.75" customHeight="1" x14ac:dyDescent="0.25">
      <c r="A284" s="118"/>
      <c r="B284" s="118"/>
      <c r="C284" s="118"/>
      <c r="D284" s="118"/>
      <c r="E284" s="118"/>
      <c r="F284" s="118"/>
      <c r="G284" s="118"/>
      <c r="H284" s="118"/>
      <c r="I284" s="118"/>
      <c r="J284" s="118"/>
      <c r="K284" s="118"/>
      <c r="L284" s="118"/>
      <c r="M284" s="118"/>
      <c r="N284" s="118"/>
      <c r="O284" s="118"/>
      <c r="P284" s="118"/>
      <c r="Q284" s="118"/>
      <c r="R284" s="118"/>
      <c r="S284" s="118"/>
      <c r="T284" s="118"/>
      <c r="U284" s="118"/>
      <c r="V284" s="118"/>
      <c r="W284" s="118"/>
      <c r="X284" s="118"/>
      <c r="Y284" s="118"/>
      <c r="Z284" s="118"/>
    </row>
    <row r="285" spans="1:26" ht="12.75" customHeight="1" x14ac:dyDescent="0.25">
      <c r="A285" s="118"/>
      <c r="B285" s="118"/>
      <c r="C285" s="118"/>
      <c r="D285" s="118"/>
      <c r="E285" s="118"/>
      <c r="F285" s="118"/>
      <c r="G285" s="118"/>
      <c r="H285" s="118"/>
      <c r="I285" s="118"/>
      <c r="J285" s="118"/>
      <c r="K285" s="118"/>
      <c r="L285" s="118"/>
      <c r="M285" s="118"/>
      <c r="N285" s="118"/>
      <c r="O285" s="118"/>
      <c r="P285" s="118"/>
      <c r="Q285" s="118"/>
      <c r="R285" s="118"/>
      <c r="S285" s="118"/>
      <c r="T285" s="118"/>
      <c r="U285" s="118"/>
      <c r="V285" s="118"/>
      <c r="W285" s="118"/>
      <c r="X285" s="118"/>
      <c r="Y285" s="118"/>
      <c r="Z285" s="118"/>
    </row>
    <row r="286" spans="1:26" ht="12.75" customHeight="1" x14ac:dyDescent="0.25">
      <c r="A286" s="118"/>
      <c r="B286" s="118"/>
      <c r="C286" s="118"/>
      <c r="D286" s="118"/>
      <c r="E286" s="118"/>
      <c r="F286" s="118"/>
      <c r="G286" s="118"/>
      <c r="H286" s="118"/>
      <c r="I286" s="118"/>
      <c r="J286" s="118"/>
      <c r="K286" s="118"/>
      <c r="L286" s="118"/>
      <c r="M286" s="118"/>
      <c r="N286" s="118"/>
      <c r="O286" s="118"/>
      <c r="P286" s="118"/>
      <c r="Q286" s="118"/>
      <c r="R286" s="118"/>
      <c r="S286" s="118"/>
      <c r="T286" s="118"/>
      <c r="U286" s="118"/>
      <c r="V286" s="118"/>
      <c r="W286" s="118"/>
      <c r="X286" s="118"/>
      <c r="Y286" s="118"/>
      <c r="Z286" s="118"/>
    </row>
    <row r="287" spans="1:26" ht="12.75" customHeight="1" x14ac:dyDescent="0.25">
      <c r="A287" s="118"/>
      <c r="B287" s="118"/>
      <c r="C287" s="118"/>
      <c r="D287" s="118"/>
      <c r="E287" s="118"/>
      <c r="F287" s="118"/>
      <c r="G287" s="118"/>
      <c r="H287" s="118"/>
      <c r="I287" s="118"/>
      <c r="J287" s="118"/>
      <c r="K287" s="118"/>
      <c r="L287" s="118"/>
      <c r="M287" s="118"/>
      <c r="N287" s="118"/>
      <c r="O287" s="118"/>
      <c r="P287" s="118"/>
      <c r="Q287" s="118"/>
      <c r="R287" s="118"/>
      <c r="S287" s="118"/>
      <c r="T287" s="118"/>
      <c r="U287" s="118"/>
      <c r="V287" s="118"/>
      <c r="W287" s="118"/>
      <c r="X287" s="118"/>
      <c r="Y287" s="118"/>
      <c r="Z287" s="118"/>
    </row>
    <row r="288" spans="1:26" ht="12.75" customHeight="1" x14ac:dyDescent="0.25">
      <c r="A288" s="118"/>
      <c r="B288" s="118"/>
      <c r="C288" s="118"/>
      <c r="D288" s="118"/>
      <c r="E288" s="118"/>
      <c r="F288" s="118"/>
      <c r="G288" s="118"/>
      <c r="H288" s="118"/>
      <c r="I288" s="118"/>
      <c r="J288" s="118"/>
      <c r="K288" s="118"/>
      <c r="L288" s="118"/>
      <c r="M288" s="118"/>
      <c r="N288" s="118"/>
      <c r="O288" s="118"/>
      <c r="P288" s="118"/>
      <c r="Q288" s="118"/>
      <c r="R288" s="118"/>
      <c r="S288" s="118"/>
      <c r="T288" s="118"/>
      <c r="U288" s="118"/>
      <c r="V288" s="118"/>
      <c r="W288" s="118"/>
      <c r="X288" s="118"/>
      <c r="Y288" s="118"/>
      <c r="Z288" s="118"/>
    </row>
    <row r="289" spans="1:26" ht="12.75" customHeight="1" x14ac:dyDescent="0.25">
      <c r="A289" s="118"/>
      <c r="B289" s="118"/>
      <c r="C289" s="118"/>
      <c r="D289" s="118"/>
      <c r="E289" s="118"/>
      <c r="F289" s="118"/>
      <c r="G289" s="118"/>
      <c r="H289" s="118"/>
      <c r="I289" s="118"/>
      <c r="J289" s="118"/>
      <c r="K289" s="118"/>
      <c r="L289" s="118"/>
      <c r="M289" s="118"/>
      <c r="N289" s="118"/>
      <c r="O289" s="118"/>
      <c r="P289" s="118"/>
      <c r="Q289" s="118"/>
      <c r="R289" s="118"/>
      <c r="S289" s="118"/>
      <c r="T289" s="118"/>
      <c r="U289" s="118"/>
      <c r="V289" s="118"/>
      <c r="W289" s="118"/>
      <c r="X289" s="118"/>
      <c r="Y289" s="118"/>
      <c r="Z289" s="118"/>
    </row>
    <row r="290" spans="1:26" ht="12.75" customHeight="1" x14ac:dyDescent="0.25">
      <c r="A290" s="118"/>
      <c r="B290" s="118"/>
      <c r="C290" s="118"/>
      <c r="D290" s="118"/>
      <c r="E290" s="118"/>
      <c r="F290" s="118"/>
      <c r="G290" s="118"/>
      <c r="H290" s="118"/>
      <c r="I290" s="118"/>
      <c r="J290" s="118"/>
      <c r="K290" s="118"/>
      <c r="L290" s="118"/>
      <c r="M290" s="118"/>
      <c r="N290" s="118"/>
      <c r="O290" s="118"/>
      <c r="P290" s="118"/>
      <c r="Q290" s="118"/>
      <c r="R290" s="118"/>
      <c r="S290" s="118"/>
      <c r="T290" s="118"/>
      <c r="U290" s="118"/>
      <c r="V290" s="118"/>
      <c r="W290" s="118"/>
      <c r="X290" s="118"/>
      <c r="Y290" s="118"/>
      <c r="Z290" s="118"/>
    </row>
    <row r="291" spans="1:26" ht="12.75" customHeight="1" x14ac:dyDescent="0.25">
      <c r="A291" s="118"/>
      <c r="B291" s="118"/>
      <c r="C291" s="118"/>
      <c r="D291" s="118"/>
      <c r="E291" s="118"/>
      <c r="F291" s="118"/>
      <c r="G291" s="118"/>
      <c r="H291" s="118"/>
      <c r="I291" s="118"/>
      <c r="J291" s="118"/>
      <c r="K291" s="118"/>
      <c r="L291" s="118"/>
      <c r="M291" s="118"/>
      <c r="N291" s="118"/>
      <c r="O291" s="118"/>
      <c r="P291" s="118"/>
      <c r="Q291" s="118"/>
      <c r="R291" s="118"/>
      <c r="S291" s="118"/>
      <c r="T291" s="118"/>
      <c r="U291" s="118"/>
      <c r="V291" s="118"/>
      <c r="W291" s="118"/>
      <c r="X291" s="118"/>
      <c r="Y291" s="118"/>
      <c r="Z291" s="118"/>
    </row>
    <row r="292" spans="1:26" ht="12.75" customHeight="1" x14ac:dyDescent="0.25">
      <c r="A292" s="118"/>
      <c r="B292" s="118"/>
      <c r="C292" s="118"/>
      <c r="D292" s="118"/>
      <c r="E292" s="118"/>
      <c r="F292" s="118"/>
      <c r="G292" s="118"/>
      <c r="H292" s="118"/>
      <c r="I292" s="118"/>
      <c r="J292" s="118"/>
      <c r="K292" s="118"/>
      <c r="L292" s="118"/>
      <c r="M292" s="118"/>
      <c r="N292" s="118"/>
      <c r="O292" s="118"/>
      <c r="P292" s="118"/>
      <c r="Q292" s="118"/>
      <c r="R292" s="118"/>
      <c r="S292" s="118"/>
      <c r="T292" s="118"/>
      <c r="U292" s="118"/>
      <c r="V292" s="118"/>
      <c r="W292" s="118"/>
      <c r="X292" s="118"/>
      <c r="Y292" s="118"/>
      <c r="Z292" s="118"/>
    </row>
    <row r="293" spans="1:26" ht="12.75" customHeight="1" x14ac:dyDescent="0.25">
      <c r="A293" s="118"/>
      <c r="B293" s="118"/>
      <c r="C293" s="118"/>
      <c r="D293" s="118"/>
      <c r="E293" s="118"/>
      <c r="F293" s="118"/>
      <c r="G293" s="118"/>
      <c r="H293" s="118"/>
      <c r="I293" s="118"/>
      <c r="J293" s="118"/>
      <c r="K293" s="118"/>
      <c r="L293" s="118"/>
      <c r="M293" s="118"/>
      <c r="N293" s="118"/>
      <c r="O293" s="118"/>
      <c r="P293" s="118"/>
      <c r="Q293" s="118"/>
      <c r="R293" s="118"/>
      <c r="S293" s="118"/>
      <c r="T293" s="118"/>
      <c r="U293" s="118"/>
      <c r="V293" s="118"/>
      <c r="W293" s="118"/>
      <c r="X293" s="118"/>
      <c r="Y293" s="118"/>
      <c r="Z293" s="118"/>
    </row>
    <row r="294" spans="1:26" ht="12.75" customHeight="1" x14ac:dyDescent="0.25">
      <c r="A294" s="118"/>
      <c r="B294" s="118"/>
      <c r="C294" s="118"/>
      <c r="D294" s="118"/>
      <c r="E294" s="118"/>
      <c r="F294" s="118"/>
      <c r="G294" s="118"/>
      <c r="H294" s="118"/>
      <c r="I294" s="118"/>
      <c r="J294" s="118"/>
      <c r="K294" s="118"/>
      <c r="L294" s="118"/>
      <c r="M294" s="118"/>
      <c r="N294" s="118"/>
      <c r="O294" s="118"/>
      <c r="P294" s="118"/>
      <c r="Q294" s="118"/>
      <c r="R294" s="118"/>
      <c r="S294" s="118"/>
      <c r="T294" s="118"/>
      <c r="U294" s="118"/>
      <c r="V294" s="118"/>
      <c r="W294" s="118"/>
      <c r="X294" s="118"/>
      <c r="Y294" s="118"/>
      <c r="Z294" s="118"/>
    </row>
    <row r="295" spans="1:26" ht="12.75" customHeight="1" x14ac:dyDescent="0.25">
      <c r="A295" s="118"/>
      <c r="B295" s="118"/>
      <c r="C295" s="118"/>
      <c r="D295" s="118"/>
      <c r="E295" s="118"/>
      <c r="F295" s="118"/>
      <c r="G295" s="118"/>
      <c r="H295" s="118"/>
      <c r="I295" s="118"/>
      <c r="J295" s="118"/>
      <c r="K295" s="118"/>
      <c r="L295" s="118"/>
      <c r="M295" s="118"/>
      <c r="N295" s="118"/>
      <c r="O295" s="118"/>
      <c r="P295" s="118"/>
      <c r="Q295" s="118"/>
      <c r="R295" s="118"/>
      <c r="S295" s="118"/>
      <c r="T295" s="118"/>
      <c r="U295" s="118"/>
      <c r="V295" s="118"/>
      <c r="W295" s="118"/>
      <c r="X295" s="118"/>
      <c r="Y295" s="118"/>
      <c r="Z295" s="118"/>
    </row>
    <row r="296" spans="1:26" ht="12.75" customHeight="1" x14ac:dyDescent="0.25">
      <c r="A296" s="118"/>
      <c r="B296" s="118"/>
      <c r="C296" s="118"/>
      <c r="D296" s="118"/>
      <c r="E296" s="118"/>
      <c r="F296" s="118"/>
      <c r="G296" s="118"/>
      <c r="H296" s="118"/>
      <c r="I296" s="118"/>
      <c r="J296" s="118"/>
      <c r="K296" s="118"/>
      <c r="L296" s="118"/>
      <c r="M296" s="118"/>
      <c r="N296" s="118"/>
      <c r="O296" s="118"/>
      <c r="P296" s="118"/>
      <c r="Q296" s="118"/>
      <c r="R296" s="118"/>
      <c r="S296" s="118"/>
      <c r="T296" s="118"/>
      <c r="U296" s="118"/>
      <c r="V296" s="118"/>
      <c r="W296" s="118"/>
      <c r="X296" s="118"/>
      <c r="Y296" s="118"/>
      <c r="Z296" s="118"/>
    </row>
    <row r="297" spans="1:26" ht="12.75" customHeight="1" x14ac:dyDescent="0.25">
      <c r="A297" s="118"/>
      <c r="B297" s="118"/>
      <c r="C297" s="118"/>
      <c r="D297" s="118"/>
      <c r="E297" s="118"/>
      <c r="F297" s="118"/>
      <c r="G297" s="118"/>
      <c r="H297" s="118"/>
      <c r="I297" s="118"/>
      <c r="J297" s="118"/>
      <c r="K297" s="118"/>
      <c r="L297" s="118"/>
      <c r="M297" s="118"/>
      <c r="N297" s="118"/>
      <c r="O297" s="118"/>
      <c r="P297" s="118"/>
      <c r="Q297" s="118"/>
      <c r="R297" s="118"/>
      <c r="S297" s="118"/>
      <c r="T297" s="118"/>
      <c r="U297" s="118"/>
      <c r="V297" s="118"/>
      <c r="W297" s="118"/>
      <c r="X297" s="118"/>
      <c r="Y297" s="118"/>
      <c r="Z297" s="118"/>
    </row>
    <row r="298" spans="1:26" ht="12.75" customHeight="1" x14ac:dyDescent="0.25">
      <c r="A298" s="118"/>
      <c r="B298" s="118"/>
      <c r="C298" s="118"/>
      <c r="D298" s="118"/>
      <c r="E298" s="118"/>
      <c r="F298" s="118"/>
      <c r="G298" s="118"/>
      <c r="H298" s="118"/>
      <c r="I298" s="118"/>
      <c r="J298" s="118"/>
      <c r="K298" s="118"/>
      <c r="L298" s="118"/>
      <c r="M298" s="118"/>
      <c r="N298" s="118"/>
      <c r="O298" s="118"/>
      <c r="P298" s="118"/>
      <c r="Q298" s="118"/>
      <c r="R298" s="118"/>
      <c r="S298" s="118"/>
      <c r="T298" s="118"/>
      <c r="U298" s="118"/>
      <c r="V298" s="118"/>
      <c r="W298" s="118"/>
      <c r="X298" s="118"/>
      <c r="Y298" s="118"/>
      <c r="Z298" s="118"/>
    </row>
    <row r="299" spans="1:26" ht="12.75" customHeight="1" x14ac:dyDescent="0.25">
      <c r="A299" s="118"/>
      <c r="B299" s="118"/>
      <c r="C299" s="118"/>
      <c r="D299" s="118"/>
      <c r="E299" s="118"/>
      <c r="F299" s="118"/>
      <c r="G299" s="118"/>
      <c r="H299" s="118"/>
      <c r="I299" s="118"/>
      <c r="J299" s="118"/>
      <c r="K299" s="118"/>
      <c r="L299" s="118"/>
      <c r="M299" s="118"/>
      <c r="N299" s="118"/>
      <c r="O299" s="118"/>
      <c r="P299" s="118"/>
      <c r="Q299" s="118"/>
      <c r="R299" s="118"/>
      <c r="S299" s="118"/>
      <c r="T299" s="118"/>
      <c r="U299" s="118"/>
      <c r="V299" s="118"/>
      <c r="W299" s="118"/>
      <c r="X299" s="118"/>
      <c r="Y299" s="118"/>
      <c r="Z299" s="118"/>
    </row>
    <row r="300" spans="1:26" ht="12.75" customHeight="1" x14ac:dyDescent="0.25">
      <c r="A300" s="118"/>
      <c r="B300" s="118"/>
      <c r="C300" s="118"/>
      <c r="D300" s="118"/>
      <c r="E300" s="118"/>
      <c r="F300" s="118"/>
      <c r="G300" s="118"/>
      <c r="H300" s="118"/>
      <c r="I300" s="118"/>
      <c r="J300" s="118"/>
      <c r="K300" s="118"/>
      <c r="L300" s="118"/>
      <c r="M300" s="118"/>
      <c r="N300" s="118"/>
      <c r="O300" s="118"/>
      <c r="P300" s="118"/>
      <c r="Q300" s="118"/>
      <c r="R300" s="118"/>
      <c r="S300" s="118"/>
      <c r="T300" s="118"/>
      <c r="U300" s="118"/>
      <c r="V300" s="118"/>
      <c r="W300" s="118"/>
      <c r="X300" s="118"/>
      <c r="Y300" s="118"/>
      <c r="Z300" s="118"/>
    </row>
    <row r="301" spans="1:26" ht="12.75" customHeight="1" x14ac:dyDescent="0.25">
      <c r="A301" s="118"/>
      <c r="B301" s="118"/>
      <c r="C301" s="118"/>
      <c r="D301" s="118"/>
      <c r="E301" s="118"/>
      <c r="F301" s="118"/>
      <c r="G301" s="118"/>
      <c r="H301" s="118"/>
      <c r="I301" s="118"/>
      <c r="J301" s="118"/>
      <c r="K301" s="118"/>
      <c r="L301" s="118"/>
      <c r="M301" s="118"/>
      <c r="N301" s="118"/>
      <c r="O301" s="118"/>
      <c r="P301" s="118"/>
      <c r="Q301" s="118"/>
      <c r="R301" s="118"/>
      <c r="S301" s="118"/>
      <c r="T301" s="118"/>
      <c r="U301" s="118"/>
      <c r="V301" s="118"/>
      <c r="W301" s="118"/>
      <c r="X301" s="118"/>
      <c r="Y301" s="118"/>
      <c r="Z301" s="118"/>
    </row>
    <row r="302" spans="1:26" ht="12.75" customHeight="1" x14ac:dyDescent="0.25">
      <c r="A302" s="118"/>
      <c r="B302" s="118"/>
      <c r="C302" s="118"/>
      <c r="D302" s="118"/>
      <c r="E302" s="118"/>
      <c r="F302" s="118"/>
      <c r="G302" s="118"/>
      <c r="H302" s="118"/>
      <c r="I302" s="118"/>
      <c r="J302" s="118"/>
      <c r="K302" s="118"/>
      <c r="L302" s="118"/>
      <c r="M302" s="118"/>
      <c r="N302" s="118"/>
      <c r="O302" s="118"/>
      <c r="P302" s="118"/>
      <c r="Q302" s="118"/>
      <c r="R302" s="118"/>
      <c r="S302" s="118"/>
      <c r="T302" s="118"/>
      <c r="U302" s="118"/>
      <c r="V302" s="118"/>
      <c r="W302" s="118"/>
      <c r="X302" s="118"/>
      <c r="Y302" s="118"/>
      <c r="Z302" s="118"/>
    </row>
    <row r="303" spans="1:26" ht="12.75" customHeight="1" x14ac:dyDescent="0.25">
      <c r="A303" s="118"/>
      <c r="B303" s="118"/>
      <c r="C303" s="118"/>
      <c r="D303" s="118"/>
      <c r="E303" s="118"/>
      <c r="F303" s="118"/>
      <c r="G303" s="118"/>
      <c r="H303" s="118"/>
      <c r="I303" s="118"/>
      <c r="J303" s="118"/>
      <c r="K303" s="118"/>
      <c r="L303" s="118"/>
      <c r="M303" s="118"/>
      <c r="N303" s="118"/>
      <c r="O303" s="118"/>
      <c r="P303" s="118"/>
      <c r="Q303" s="118"/>
      <c r="R303" s="118"/>
      <c r="S303" s="118"/>
      <c r="T303" s="118"/>
      <c r="U303" s="118"/>
      <c r="V303" s="118"/>
      <c r="W303" s="118"/>
      <c r="X303" s="118"/>
      <c r="Y303" s="118"/>
      <c r="Z303" s="118"/>
    </row>
    <row r="304" spans="1:26" ht="12.75" customHeight="1" x14ac:dyDescent="0.25">
      <c r="A304" s="118"/>
      <c r="B304" s="118"/>
      <c r="C304" s="118"/>
      <c r="D304" s="118"/>
      <c r="E304" s="118"/>
      <c r="F304" s="118"/>
      <c r="G304" s="118"/>
      <c r="H304" s="118"/>
      <c r="I304" s="118"/>
      <c r="J304" s="118"/>
      <c r="K304" s="118"/>
      <c r="L304" s="118"/>
      <c r="M304" s="118"/>
      <c r="N304" s="118"/>
      <c r="O304" s="118"/>
      <c r="P304" s="118"/>
      <c r="Q304" s="118"/>
      <c r="R304" s="118"/>
      <c r="S304" s="118"/>
      <c r="T304" s="118"/>
      <c r="U304" s="118"/>
      <c r="V304" s="118"/>
      <c r="W304" s="118"/>
      <c r="X304" s="118"/>
      <c r="Y304" s="118"/>
      <c r="Z304" s="118"/>
    </row>
    <row r="305" spans="1:26" ht="12.75" customHeight="1" x14ac:dyDescent="0.25">
      <c r="A305" s="118"/>
      <c r="B305" s="118"/>
      <c r="C305" s="118"/>
      <c r="D305" s="118"/>
      <c r="E305" s="118"/>
      <c r="F305" s="118"/>
      <c r="G305" s="118"/>
      <c r="H305" s="118"/>
      <c r="I305" s="118"/>
      <c r="J305" s="118"/>
      <c r="K305" s="118"/>
      <c r="L305" s="118"/>
      <c r="M305" s="118"/>
      <c r="N305" s="118"/>
      <c r="O305" s="118"/>
      <c r="P305" s="118"/>
      <c r="Q305" s="118"/>
      <c r="R305" s="118"/>
      <c r="S305" s="118"/>
      <c r="T305" s="118"/>
      <c r="U305" s="118"/>
      <c r="V305" s="118"/>
      <c r="W305" s="118"/>
      <c r="X305" s="118"/>
      <c r="Y305" s="118"/>
      <c r="Z305" s="118"/>
    </row>
    <row r="306" spans="1:26" ht="12.75" customHeight="1" x14ac:dyDescent="0.25">
      <c r="A306" s="118"/>
      <c r="B306" s="118"/>
      <c r="C306" s="118"/>
      <c r="D306" s="118"/>
      <c r="E306" s="118"/>
      <c r="F306" s="118"/>
      <c r="G306" s="118"/>
      <c r="H306" s="118"/>
      <c r="I306" s="118"/>
      <c r="J306" s="118"/>
      <c r="K306" s="118"/>
      <c r="L306" s="118"/>
      <c r="M306" s="118"/>
      <c r="N306" s="118"/>
      <c r="O306" s="118"/>
      <c r="P306" s="118"/>
      <c r="Q306" s="118"/>
      <c r="R306" s="118"/>
      <c r="S306" s="118"/>
      <c r="T306" s="118"/>
      <c r="U306" s="118"/>
      <c r="V306" s="118"/>
      <c r="W306" s="118"/>
      <c r="X306" s="118"/>
      <c r="Y306" s="118"/>
      <c r="Z306" s="118"/>
    </row>
    <row r="307" spans="1:26" ht="12.75" customHeight="1" x14ac:dyDescent="0.25">
      <c r="A307" s="118"/>
      <c r="B307" s="118"/>
      <c r="C307" s="118"/>
      <c r="D307" s="118"/>
      <c r="E307" s="118"/>
      <c r="F307" s="118"/>
      <c r="G307" s="118"/>
      <c r="H307" s="118"/>
      <c r="I307" s="118"/>
      <c r="J307" s="118"/>
      <c r="K307" s="118"/>
      <c r="L307" s="118"/>
      <c r="M307" s="118"/>
      <c r="N307" s="118"/>
      <c r="O307" s="118"/>
      <c r="P307" s="118"/>
      <c r="Q307" s="118"/>
      <c r="R307" s="118"/>
      <c r="S307" s="118"/>
      <c r="T307" s="118"/>
      <c r="U307" s="118"/>
      <c r="V307" s="118"/>
      <c r="W307" s="118"/>
      <c r="X307" s="118"/>
      <c r="Y307" s="118"/>
      <c r="Z307" s="118"/>
    </row>
    <row r="308" spans="1:26" ht="12.75" customHeight="1" x14ac:dyDescent="0.25">
      <c r="A308" s="118"/>
      <c r="B308" s="118"/>
      <c r="C308" s="118"/>
      <c r="D308" s="118"/>
      <c r="E308" s="118"/>
      <c r="F308" s="118"/>
      <c r="G308" s="118"/>
      <c r="H308" s="118"/>
      <c r="I308" s="118"/>
      <c r="J308" s="118"/>
      <c r="K308" s="118"/>
      <c r="L308" s="118"/>
      <c r="M308" s="118"/>
      <c r="N308" s="118"/>
      <c r="O308" s="118"/>
      <c r="P308" s="118"/>
      <c r="Q308" s="118"/>
      <c r="R308" s="118"/>
      <c r="S308" s="118"/>
      <c r="T308" s="118"/>
      <c r="U308" s="118"/>
      <c r="V308" s="118"/>
      <c r="W308" s="118"/>
      <c r="X308" s="118"/>
      <c r="Y308" s="118"/>
      <c r="Z308" s="118"/>
    </row>
    <row r="309" spans="1:26" ht="12.75" customHeight="1" x14ac:dyDescent="0.25">
      <c r="A309" s="118"/>
      <c r="B309" s="118"/>
      <c r="C309" s="118"/>
      <c r="D309" s="118"/>
      <c r="E309" s="118"/>
      <c r="F309" s="118"/>
      <c r="G309" s="118"/>
      <c r="H309" s="118"/>
      <c r="I309" s="118"/>
      <c r="J309" s="118"/>
      <c r="K309" s="118"/>
      <c r="L309" s="118"/>
      <c r="M309" s="118"/>
      <c r="N309" s="118"/>
      <c r="O309" s="118"/>
      <c r="P309" s="118"/>
      <c r="Q309" s="118"/>
      <c r="R309" s="118"/>
      <c r="S309" s="118"/>
      <c r="T309" s="118"/>
      <c r="U309" s="118"/>
      <c r="V309" s="118"/>
      <c r="W309" s="118"/>
      <c r="X309" s="118"/>
      <c r="Y309" s="118"/>
      <c r="Z309" s="118"/>
    </row>
    <row r="310" spans="1:26" ht="12.75" customHeight="1" x14ac:dyDescent="0.25">
      <c r="A310" s="118"/>
      <c r="B310" s="118"/>
      <c r="C310" s="118"/>
      <c r="D310" s="118"/>
      <c r="E310" s="118"/>
      <c r="F310" s="118"/>
      <c r="G310" s="118"/>
      <c r="H310" s="118"/>
      <c r="I310" s="118"/>
      <c r="J310" s="118"/>
      <c r="K310" s="118"/>
      <c r="L310" s="118"/>
      <c r="M310" s="118"/>
      <c r="N310" s="118"/>
      <c r="O310" s="118"/>
      <c r="P310" s="118"/>
      <c r="Q310" s="118"/>
      <c r="R310" s="118"/>
      <c r="S310" s="118"/>
      <c r="T310" s="118"/>
      <c r="U310" s="118"/>
      <c r="V310" s="118"/>
      <c r="W310" s="118"/>
      <c r="X310" s="118"/>
      <c r="Y310" s="118"/>
      <c r="Z310" s="118"/>
    </row>
    <row r="311" spans="1:26" ht="12.75" customHeight="1" x14ac:dyDescent="0.25">
      <c r="A311" s="118"/>
      <c r="B311" s="118"/>
      <c r="C311" s="118"/>
      <c r="D311" s="118"/>
      <c r="E311" s="118"/>
      <c r="F311" s="118"/>
      <c r="G311" s="118"/>
      <c r="H311" s="118"/>
      <c r="I311" s="118"/>
      <c r="J311" s="118"/>
      <c r="K311" s="118"/>
      <c r="L311" s="118"/>
      <c r="M311" s="118"/>
      <c r="N311" s="118"/>
      <c r="O311" s="118"/>
      <c r="P311" s="118"/>
      <c r="Q311" s="118"/>
      <c r="R311" s="118"/>
      <c r="S311" s="118"/>
      <c r="T311" s="118"/>
      <c r="U311" s="118"/>
      <c r="V311" s="118"/>
      <c r="W311" s="118"/>
      <c r="X311" s="118"/>
      <c r="Y311" s="118"/>
      <c r="Z311" s="118"/>
    </row>
    <row r="312" spans="1:26" ht="12.75" customHeight="1" x14ac:dyDescent="0.25">
      <c r="A312" s="118"/>
      <c r="B312" s="118"/>
      <c r="C312" s="118"/>
      <c r="D312" s="118"/>
      <c r="E312" s="118"/>
      <c r="F312" s="118"/>
      <c r="G312" s="118"/>
      <c r="H312" s="118"/>
      <c r="I312" s="118"/>
      <c r="J312" s="118"/>
      <c r="K312" s="118"/>
      <c r="L312" s="118"/>
      <c r="M312" s="118"/>
      <c r="N312" s="118"/>
      <c r="O312" s="118"/>
      <c r="P312" s="118"/>
      <c r="Q312" s="118"/>
      <c r="R312" s="118"/>
      <c r="S312" s="118"/>
      <c r="T312" s="118"/>
      <c r="U312" s="118"/>
      <c r="V312" s="118"/>
      <c r="W312" s="118"/>
      <c r="X312" s="118"/>
      <c r="Y312" s="118"/>
      <c r="Z312" s="118"/>
    </row>
    <row r="313" spans="1:26" ht="12.75" customHeight="1" x14ac:dyDescent="0.25">
      <c r="A313" s="118"/>
      <c r="B313" s="118"/>
      <c r="C313" s="118"/>
      <c r="D313" s="118"/>
      <c r="E313" s="118"/>
      <c r="F313" s="118"/>
      <c r="G313" s="118"/>
      <c r="H313" s="118"/>
      <c r="I313" s="118"/>
      <c r="J313" s="118"/>
      <c r="K313" s="118"/>
      <c r="L313" s="118"/>
      <c r="M313" s="118"/>
      <c r="N313" s="118"/>
      <c r="O313" s="118"/>
      <c r="P313" s="118"/>
      <c r="Q313" s="118"/>
      <c r="R313" s="118"/>
      <c r="S313" s="118"/>
      <c r="T313" s="118"/>
      <c r="U313" s="118"/>
      <c r="V313" s="118"/>
      <c r="W313" s="118"/>
      <c r="X313" s="118"/>
      <c r="Y313" s="118"/>
      <c r="Z313" s="118"/>
    </row>
    <row r="314" spans="1:26" ht="12.75" customHeight="1" x14ac:dyDescent="0.25">
      <c r="A314" s="118"/>
      <c r="B314" s="118"/>
      <c r="C314" s="118"/>
      <c r="D314" s="118"/>
      <c r="E314" s="118"/>
      <c r="F314" s="118"/>
      <c r="G314" s="118"/>
      <c r="H314" s="118"/>
      <c r="I314" s="118"/>
      <c r="J314" s="118"/>
      <c r="K314" s="118"/>
      <c r="L314" s="118"/>
      <c r="M314" s="118"/>
      <c r="N314" s="118"/>
      <c r="O314" s="118"/>
      <c r="P314" s="118"/>
      <c r="Q314" s="118"/>
      <c r="R314" s="118"/>
      <c r="S314" s="118"/>
      <c r="T314" s="118"/>
      <c r="U314" s="118"/>
      <c r="V314" s="118"/>
      <c r="W314" s="118"/>
      <c r="X314" s="118"/>
      <c r="Y314" s="118"/>
      <c r="Z314" s="118"/>
    </row>
    <row r="315" spans="1:26" ht="12.75" customHeight="1" x14ac:dyDescent="0.25">
      <c r="A315" s="118"/>
      <c r="B315" s="118"/>
      <c r="C315" s="118"/>
      <c r="D315" s="118"/>
      <c r="E315" s="118"/>
      <c r="F315" s="118"/>
      <c r="G315" s="118"/>
      <c r="H315" s="118"/>
      <c r="I315" s="118"/>
      <c r="J315" s="118"/>
      <c r="K315" s="118"/>
      <c r="L315" s="118"/>
      <c r="M315" s="118"/>
      <c r="N315" s="118"/>
      <c r="O315" s="118"/>
      <c r="P315" s="118"/>
      <c r="Q315" s="118"/>
      <c r="R315" s="118"/>
      <c r="S315" s="118"/>
      <c r="T315" s="118"/>
      <c r="U315" s="118"/>
      <c r="V315" s="118"/>
      <c r="W315" s="118"/>
      <c r="X315" s="118"/>
      <c r="Y315" s="118"/>
      <c r="Z315" s="118"/>
    </row>
    <row r="316" spans="1:26" ht="12.75" customHeight="1" x14ac:dyDescent="0.25">
      <c r="A316" s="118"/>
      <c r="B316" s="118"/>
      <c r="C316" s="118"/>
      <c r="D316" s="118"/>
      <c r="E316" s="118"/>
      <c r="F316" s="118"/>
      <c r="G316" s="118"/>
      <c r="H316" s="118"/>
      <c r="I316" s="118"/>
      <c r="J316" s="118"/>
      <c r="K316" s="118"/>
      <c r="L316" s="118"/>
      <c r="M316" s="118"/>
      <c r="N316" s="118"/>
      <c r="O316" s="118"/>
      <c r="P316" s="118"/>
      <c r="Q316" s="118"/>
      <c r="R316" s="118"/>
      <c r="S316" s="118"/>
      <c r="T316" s="118"/>
      <c r="U316" s="118"/>
      <c r="V316" s="118"/>
      <c r="W316" s="118"/>
      <c r="X316" s="118"/>
      <c r="Y316" s="118"/>
      <c r="Z316" s="118"/>
    </row>
    <row r="317" spans="1:26" ht="12.75" customHeight="1" x14ac:dyDescent="0.25">
      <c r="A317" s="118"/>
      <c r="B317" s="118"/>
      <c r="C317" s="118"/>
      <c r="D317" s="118"/>
      <c r="E317" s="118"/>
      <c r="F317" s="118"/>
      <c r="G317" s="118"/>
      <c r="H317" s="118"/>
      <c r="I317" s="118"/>
      <c r="J317" s="118"/>
      <c r="K317" s="118"/>
      <c r="L317" s="118"/>
      <c r="M317" s="118"/>
      <c r="N317" s="118"/>
      <c r="O317" s="118"/>
      <c r="P317" s="118"/>
      <c r="Q317" s="118"/>
      <c r="R317" s="118"/>
      <c r="S317" s="118"/>
      <c r="T317" s="118"/>
      <c r="U317" s="118"/>
      <c r="V317" s="118"/>
      <c r="W317" s="118"/>
      <c r="X317" s="118"/>
      <c r="Y317" s="118"/>
      <c r="Z317" s="118"/>
    </row>
    <row r="318" spans="1:26" ht="12.75" customHeight="1" x14ac:dyDescent="0.25">
      <c r="A318" s="118"/>
      <c r="B318" s="118"/>
      <c r="C318" s="118"/>
      <c r="D318" s="118"/>
      <c r="E318" s="118"/>
      <c r="F318" s="118"/>
      <c r="G318" s="118"/>
      <c r="H318" s="118"/>
      <c r="I318" s="118"/>
      <c r="J318" s="118"/>
      <c r="K318" s="118"/>
      <c r="L318" s="118"/>
      <c r="M318" s="118"/>
      <c r="N318" s="118"/>
      <c r="O318" s="118"/>
      <c r="P318" s="118"/>
      <c r="Q318" s="118"/>
      <c r="R318" s="118"/>
      <c r="S318" s="118"/>
      <c r="T318" s="118"/>
      <c r="U318" s="118"/>
      <c r="V318" s="118"/>
      <c r="W318" s="118"/>
      <c r="X318" s="118"/>
      <c r="Y318" s="118"/>
      <c r="Z318" s="118"/>
    </row>
    <row r="319" spans="1:26" ht="12.75" customHeight="1" x14ac:dyDescent="0.25">
      <c r="A319" s="118"/>
      <c r="B319" s="118"/>
      <c r="C319" s="118"/>
      <c r="D319" s="118"/>
      <c r="E319" s="118"/>
      <c r="F319" s="118"/>
      <c r="G319" s="118"/>
      <c r="H319" s="118"/>
      <c r="I319" s="118"/>
      <c r="J319" s="118"/>
      <c r="K319" s="118"/>
      <c r="L319" s="118"/>
      <c r="M319" s="118"/>
      <c r="N319" s="118"/>
      <c r="O319" s="118"/>
      <c r="P319" s="118"/>
      <c r="Q319" s="118"/>
      <c r="R319" s="118"/>
      <c r="S319" s="118"/>
      <c r="T319" s="118"/>
      <c r="U319" s="118"/>
      <c r="V319" s="118"/>
      <c r="W319" s="118"/>
      <c r="X319" s="118"/>
      <c r="Y319" s="118"/>
      <c r="Z319" s="118"/>
    </row>
    <row r="320" spans="1:26" ht="12.75" customHeight="1" x14ac:dyDescent="0.25">
      <c r="A320" s="118"/>
      <c r="B320" s="118"/>
      <c r="C320" s="118"/>
      <c r="D320" s="118"/>
      <c r="E320" s="118"/>
      <c r="F320" s="118"/>
      <c r="G320" s="118"/>
      <c r="H320" s="118"/>
      <c r="I320" s="118"/>
      <c r="J320" s="118"/>
      <c r="K320" s="118"/>
      <c r="L320" s="118"/>
      <c r="M320" s="118"/>
      <c r="N320" s="118"/>
      <c r="O320" s="118"/>
      <c r="P320" s="118"/>
      <c r="Q320" s="118"/>
      <c r="R320" s="118"/>
      <c r="S320" s="118"/>
      <c r="T320" s="118"/>
      <c r="U320" s="118"/>
      <c r="V320" s="118"/>
      <c r="W320" s="118"/>
      <c r="X320" s="118"/>
      <c r="Y320" s="118"/>
      <c r="Z320" s="118"/>
    </row>
    <row r="321" spans="1:26" ht="12.75" customHeight="1" x14ac:dyDescent="0.25">
      <c r="A321" s="118"/>
      <c r="B321" s="118"/>
      <c r="C321" s="118"/>
      <c r="D321" s="118"/>
      <c r="E321" s="118"/>
      <c r="F321" s="118"/>
      <c r="G321" s="118"/>
      <c r="H321" s="118"/>
      <c r="I321" s="118"/>
      <c r="J321" s="118"/>
      <c r="K321" s="118"/>
      <c r="L321" s="118"/>
      <c r="M321" s="118"/>
      <c r="N321" s="118"/>
      <c r="O321" s="118"/>
      <c r="P321" s="118"/>
      <c r="Q321" s="118"/>
      <c r="R321" s="118"/>
      <c r="S321" s="118"/>
      <c r="T321" s="118"/>
      <c r="U321" s="118"/>
      <c r="V321" s="118"/>
      <c r="W321" s="118"/>
      <c r="X321" s="118"/>
      <c r="Y321" s="118"/>
      <c r="Z321" s="118"/>
    </row>
    <row r="322" spans="1:26" ht="12.75" customHeight="1" x14ac:dyDescent="0.25">
      <c r="A322" s="118"/>
      <c r="B322" s="118"/>
      <c r="C322" s="118"/>
      <c r="D322" s="118"/>
      <c r="E322" s="118"/>
      <c r="F322" s="118"/>
      <c r="G322" s="118"/>
      <c r="H322" s="118"/>
      <c r="I322" s="118"/>
      <c r="J322" s="118"/>
      <c r="K322" s="118"/>
      <c r="L322" s="118"/>
      <c r="M322" s="118"/>
      <c r="N322" s="118"/>
      <c r="O322" s="118"/>
      <c r="P322" s="118"/>
      <c r="Q322" s="118"/>
      <c r="R322" s="118"/>
      <c r="S322" s="118"/>
      <c r="T322" s="118"/>
      <c r="U322" s="118"/>
      <c r="V322" s="118"/>
      <c r="W322" s="118"/>
      <c r="X322" s="118"/>
      <c r="Y322" s="118"/>
      <c r="Z322" s="118"/>
    </row>
    <row r="323" spans="1:26" ht="12.75" customHeight="1" x14ac:dyDescent="0.25">
      <c r="A323" s="118"/>
      <c r="B323" s="118"/>
      <c r="C323" s="118"/>
      <c r="D323" s="118"/>
      <c r="E323" s="118"/>
      <c r="F323" s="118"/>
      <c r="G323" s="118"/>
      <c r="H323" s="118"/>
      <c r="I323" s="118"/>
      <c r="J323" s="118"/>
      <c r="K323" s="118"/>
      <c r="L323" s="118"/>
      <c r="M323" s="118"/>
      <c r="N323" s="118"/>
      <c r="O323" s="118"/>
      <c r="P323" s="118"/>
      <c r="Q323" s="118"/>
      <c r="R323" s="118"/>
      <c r="S323" s="118"/>
      <c r="T323" s="118"/>
      <c r="U323" s="118"/>
      <c r="V323" s="118"/>
      <c r="W323" s="118"/>
      <c r="X323" s="118"/>
      <c r="Y323" s="118"/>
      <c r="Z323" s="118"/>
    </row>
    <row r="324" spans="1:26" ht="12.75" customHeight="1" x14ac:dyDescent="0.25">
      <c r="A324" s="118"/>
      <c r="B324" s="118"/>
      <c r="C324" s="118"/>
      <c r="D324" s="118"/>
      <c r="E324" s="118"/>
      <c r="F324" s="118"/>
      <c r="G324" s="118"/>
      <c r="H324" s="118"/>
      <c r="I324" s="118"/>
      <c r="J324" s="118"/>
      <c r="K324" s="118"/>
      <c r="L324" s="118"/>
      <c r="M324" s="118"/>
      <c r="N324" s="118"/>
      <c r="O324" s="118"/>
      <c r="P324" s="118"/>
      <c r="Q324" s="118"/>
      <c r="R324" s="118"/>
      <c r="S324" s="118"/>
      <c r="T324" s="118"/>
      <c r="U324" s="118"/>
      <c r="V324" s="118"/>
      <c r="W324" s="118"/>
      <c r="X324" s="118"/>
      <c r="Y324" s="118"/>
      <c r="Z324" s="118"/>
    </row>
    <row r="325" spans="1:26" ht="12.75" customHeight="1" x14ac:dyDescent="0.25">
      <c r="A325" s="118"/>
      <c r="B325" s="118"/>
      <c r="C325" s="118"/>
      <c r="D325" s="118"/>
      <c r="E325" s="118"/>
      <c r="F325" s="118"/>
      <c r="G325" s="118"/>
      <c r="H325" s="118"/>
      <c r="I325" s="118"/>
      <c r="J325" s="118"/>
      <c r="K325" s="118"/>
      <c r="L325" s="118"/>
      <c r="M325" s="118"/>
      <c r="N325" s="118"/>
      <c r="O325" s="118"/>
      <c r="P325" s="118"/>
      <c r="Q325" s="118"/>
      <c r="R325" s="118"/>
      <c r="S325" s="118"/>
      <c r="T325" s="118"/>
      <c r="U325" s="118"/>
      <c r="V325" s="118"/>
      <c r="W325" s="118"/>
      <c r="X325" s="118"/>
      <c r="Y325" s="118"/>
      <c r="Z325" s="118"/>
    </row>
    <row r="326" spans="1:26" ht="12.75" customHeight="1" x14ac:dyDescent="0.25">
      <c r="A326" s="118"/>
      <c r="B326" s="118"/>
      <c r="C326" s="118"/>
      <c r="D326" s="118"/>
      <c r="E326" s="118"/>
      <c r="F326" s="118"/>
      <c r="G326" s="118"/>
      <c r="H326" s="118"/>
      <c r="I326" s="118"/>
      <c r="J326" s="118"/>
      <c r="K326" s="118"/>
      <c r="L326" s="118"/>
      <c r="M326" s="118"/>
      <c r="N326" s="118"/>
      <c r="O326" s="118"/>
      <c r="P326" s="118"/>
      <c r="Q326" s="118"/>
      <c r="R326" s="118"/>
      <c r="S326" s="118"/>
      <c r="T326" s="118"/>
      <c r="U326" s="118"/>
      <c r="V326" s="118"/>
      <c r="W326" s="118"/>
      <c r="X326" s="118"/>
      <c r="Y326" s="118"/>
      <c r="Z326" s="118"/>
    </row>
    <row r="327" spans="1:26" ht="12.75" customHeight="1" x14ac:dyDescent="0.25">
      <c r="A327" s="118"/>
      <c r="B327" s="118"/>
      <c r="C327" s="118"/>
      <c r="D327" s="118"/>
      <c r="E327" s="118"/>
      <c r="F327" s="118"/>
      <c r="G327" s="118"/>
      <c r="H327" s="118"/>
      <c r="I327" s="118"/>
      <c r="J327" s="118"/>
      <c r="K327" s="118"/>
      <c r="L327" s="118"/>
      <c r="M327" s="118"/>
      <c r="N327" s="118"/>
      <c r="O327" s="118"/>
      <c r="P327" s="118"/>
      <c r="Q327" s="118"/>
      <c r="R327" s="118"/>
      <c r="S327" s="118"/>
      <c r="T327" s="118"/>
      <c r="U327" s="118"/>
      <c r="V327" s="118"/>
      <c r="W327" s="118"/>
      <c r="X327" s="118"/>
      <c r="Y327" s="118"/>
      <c r="Z327" s="118"/>
    </row>
    <row r="328" spans="1:26" ht="12.75" customHeight="1" x14ac:dyDescent="0.25">
      <c r="A328" s="118"/>
      <c r="B328" s="118"/>
      <c r="C328" s="118"/>
      <c r="D328" s="118"/>
      <c r="E328" s="118"/>
      <c r="F328" s="118"/>
      <c r="G328" s="118"/>
      <c r="H328" s="118"/>
      <c r="I328" s="118"/>
      <c r="J328" s="118"/>
      <c r="K328" s="118"/>
      <c r="L328" s="118"/>
      <c r="M328" s="118"/>
      <c r="N328" s="118"/>
      <c r="O328" s="118"/>
      <c r="P328" s="118"/>
      <c r="Q328" s="118"/>
      <c r="R328" s="118"/>
      <c r="S328" s="118"/>
      <c r="T328" s="118"/>
      <c r="U328" s="118"/>
      <c r="V328" s="118"/>
      <c r="W328" s="118"/>
      <c r="X328" s="118"/>
      <c r="Y328" s="118"/>
      <c r="Z328" s="118"/>
    </row>
    <row r="329" spans="1:26" ht="12.75" customHeight="1" x14ac:dyDescent="0.25">
      <c r="A329" s="118"/>
      <c r="B329" s="118"/>
      <c r="C329" s="118"/>
      <c r="D329" s="118"/>
      <c r="E329" s="118"/>
      <c r="F329" s="118"/>
      <c r="G329" s="118"/>
      <c r="H329" s="118"/>
      <c r="I329" s="118"/>
      <c r="J329" s="118"/>
      <c r="K329" s="118"/>
      <c r="L329" s="118"/>
      <c r="M329" s="118"/>
      <c r="N329" s="118"/>
      <c r="O329" s="118"/>
      <c r="P329" s="118"/>
      <c r="Q329" s="118"/>
      <c r="R329" s="118"/>
      <c r="S329" s="118"/>
      <c r="T329" s="118"/>
      <c r="U329" s="118"/>
      <c r="V329" s="118"/>
      <c r="W329" s="118"/>
      <c r="X329" s="118"/>
      <c r="Y329" s="118"/>
      <c r="Z329" s="118"/>
    </row>
    <row r="330" spans="1:26" ht="12.75" customHeight="1" x14ac:dyDescent="0.25">
      <c r="A330" s="118"/>
      <c r="B330" s="118"/>
      <c r="C330" s="118"/>
      <c r="D330" s="118"/>
      <c r="E330" s="118"/>
      <c r="F330" s="118"/>
      <c r="G330" s="118"/>
      <c r="H330" s="118"/>
      <c r="I330" s="118"/>
      <c r="J330" s="118"/>
      <c r="K330" s="118"/>
      <c r="L330" s="118"/>
      <c r="M330" s="118"/>
      <c r="N330" s="118"/>
      <c r="O330" s="118"/>
      <c r="P330" s="118"/>
      <c r="Q330" s="118"/>
      <c r="R330" s="118"/>
      <c r="S330" s="118"/>
      <c r="T330" s="118"/>
      <c r="U330" s="118"/>
      <c r="V330" s="118"/>
      <c r="W330" s="118"/>
      <c r="X330" s="118"/>
      <c r="Y330" s="118"/>
      <c r="Z330" s="118"/>
    </row>
    <row r="331" spans="1:26" ht="12.75" customHeight="1" x14ac:dyDescent="0.25">
      <c r="A331" s="118"/>
      <c r="B331" s="118"/>
      <c r="C331" s="118"/>
      <c r="D331" s="118"/>
      <c r="E331" s="118"/>
      <c r="F331" s="118"/>
      <c r="G331" s="118"/>
      <c r="H331" s="118"/>
      <c r="I331" s="118"/>
      <c r="J331" s="118"/>
      <c r="K331" s="118"/>
      <c r="L331" s="118"/>
      <c r="M331" s="118"/>
      <c r="N331" s="118"/>
      <c r="O331" s="118"/>
      <c r="P331" s="118"/>
      <c r="Q331" s="118"/>
      <c r="R331" s="118"/>
      <c r="S331" s="118"/>
      <c r="T331" s="118"/>
      <c r="U331" s="118"/>
      <c r="V331" s="118"/>
      <c r="W331" s="118"/>
      <c r="X331" s="118"/>
      <c r="Y331" s="118"/>
      <c r="Z331" s="118"/>
    </row>
    <row r="332" spans="1:26" ht="12.75" customHeight="1" x14ac:dyDescent="0.25">
      <c r="A332" s="118"/>
      <c r="B332" s="118"/>
      <c r="C332" s="118"/>
      <c r="D332" s="118"/>
      <c r="E332" s="118"/>
      <c r="F332" s="118"/>
      <c r="G332" s="118"/>
      <c r="H332" s="118"/>
      <c r="I332" s="118"/>
      <c r="J332" s="118"/>
      <c r="K332" s="118"/>
      <c r="L332" s="118"/>
      <c r="M332" s="118"/>
      <c r="N332" s="118"/>
      <c r="O332" s="118"/>
      <c r="P332" s="118"/>
      <c r="Q332" s="118"/>
      <c r="R332" s="118"/>
      <c r="S332" s="118"/>
      <c r="T332" s="118"/>
      <c r="U332" s="118"/>
      <c r="V332" s="118"/>
      <c r="W332" s="118"/>
      <c r="X332" s="118"/>
      <c r="Y332" s="118"/>
      <c r="Z332" s="118"/>
    </row>
    <row r="333" spans="1:26" ht="12.75" customHeight="1" x14ac:dyDescent="0.25">
      <c r="A333" s="118"/>
      <c r="B333" s="118"/>
      <c r="C333" s="118"/>
      <c r="D333" s="118"/>
      <c r="E333" s="118"/>
      <c r="F333" s="118"/>
      <c r="G333" s="118"/>
      <c r="H333" s="118"/>
      <c r="I333" s="118"/>
      <c r="J333" s="118"/>
      <c r="K333" s="118"/>
      <c r="L333" s="118"/>
      <c r="M333" s="118"/>
      <c r="N333" s="118"/>
      <c r="O333" s="118"/>
      <c r="P333" s="118"/>
      <c r="Q333" s="118"/>
      <c r="R333" s="118"/>
      <c r="S333" s="118"/>
      <c r="T333" s="118"/>
      <c r="U333" s="118"/>
      <c r="V333" s="118"/>
      <c r="W333" s="118"/>
      <c r="X333" s="118"/>
      <c r="Y333" s="118"/>
      <c r="Z333" s="118"/>
    </row>
    <row r="334" spans="1:26" ht="12.75" customHeight="1" x14ac:dyDescent="0.25">
      <c r="A334" s="118"/>
      <c r="B334" s="118"/>
      <c r="C334" s="118"/>
      <c r="D334" s="118"/>
      <c r="E334" s="118"/>
      <c r="F334" s="118"/>
      <c r="G334" s="118"/>
      <c r="H334" s="118"/>
      <c r="I334" s="118"/>
      <c r="J334" s="118"/>
      <c r="K334" s="118"/>
      <c r="L334" s="118"/>
      <c r="M334" s="118"/>
      <c r="N334" s="118"/>
      <c r="O334" s="118"/>
      <c r="P334" s="118"/>
      <c r="Q334" s="118"/>
      <c r="R334" s="118"/>
      <c r="S334" s="118"/>
      <c r="T334" s="118"/>
      <c r="U334" s="118"/>
      <c r="V334" s="118"/>
      <c r="W334" s="118"/>
      <c r="X334" s="118"/>
      <c r="Y334" s="118"/>
      <c r="Z334" s="118"/>
    </row>
    <row r="335" spans="1:26" ht="12.75" customHeight="1" x14ac:dyDescent="0.25">
      <c r="A335" s="118"/>
      <c r="B335" s="118"/>
      <c r="C335" s="118"/>
      <c r="D335" s="118"/>
      <c r="E335" s="118"/>
      <c r="F335" s="118"/>
      <c r="G335" s="118"/>
      <c r="H335" s="118"/>
      <c r="I335" s="118"/>
      <c r="J335" s="118"/>
      <c r="K335" s="118"/>
      <c r="L335" s="118"/>
      <c r="M335" s="118"/>
      <c r="N335" s="118"/>
      <c r="O335" s="118"/>
      <c r="P335" s="118"/>
      <c r="Q335" s="118"/>
      <c r="R335" s="118"/>
      <c r="S335" s="118"/>
      <c r="T335" s="118"/>
      <c r="U335" s="118"/>
      <c r="V335" s="118"/>
      <c r="W335" s="118"/>
      <c r="X335" s="118"/>
      <c r="Y335" s="118"/>
      <c r="Z335" s="118"/>
    </row>
    <row r="336" spans="1:26" ht="12.75" customHeight="1" x14ac:dyDescent="0.25">
      <c r="A336" s="118"/>
      <c r="B336" s="118"/>
      <c r="C336" s="118"/>
      <c r="D336" s="118"/>
      <c r="E336" s="118"/>
      <c r="F336" s="118"/>
      <c r="G336" s="118"/>
      <c r="H336" s="118"/>
      <c r="I336" s="118"/>
      <c r="J336" s="118"/>
      <c r="K336" s="118"/>
      <c r="L336" s="118"/>
      <c r="M336" s="118"/>
      <c r="N336" s="118"/>
      <c r="O336" s="118"/>
      <c r="P336" s="118"/>
      <c r="Q336" s="118"/>
      <c r="R336" s="118"/>
      <c r="S336" s="118"/>
      <c r="T336" s="118"/>
      <c r="U336" s="118"/>
      <c r="V336" s="118"/>
      <c r="W336" s="118"/>
      <c r="X336" s="118"/>
      <c r="Y336" s="118"/>
      <c r="Z336" s="118"/>
    </row>
    <row r="337" spans="1:26" ht="12.75" customHeight="1" x14ac:dyDescent="0.25">
      <c r="A337" s="118"/>
      <c r="B337" s="118"/>
      <c r="C337" s="118"/>
      <c r="D337" s="118"/>
      <c r="E337" s="118"/>
      <c r="F337" s="118"/>
      <c r="G337" s="118"/>
      <c r="H337" s="118"/>
      <c r="I337" s="118"/>
      <c r="J337" s="118"/>
      <c r="K337" s="118"/>
      <c r="L337" s="118"/>
      <c r="M337" s="118"/>
      <c r="N337" s="118"/>
      <c r="O337" s="118"/>
      <c r="P337" s="118"/>
      <c r="Q337" s="118"/>
      <c r="R337" s="118"/>
      <c r="S337" s="118"/>
      <c r="T337" s="118"/>
      <c r="U337" s="118"/>
      <c r="V337" s="118"/>
      <c r="W337" s="118"/>
      <c r="X337" s="118"/>
      <c r="Y337" s="118"/>
      <c r="Z337" s="118"/>
    </row>
    <row r="338" spans="1:26" ht="12.75" customHeight="1" x14ac:dyDescent="0.25">
      <c r="A338" s="118"/>
      <c r="B338" s="118"/>
      <c r="C338" s="118"/>
      <c r="D338" s="118"/>
      <c r="E338" s="118"/>
      <c r="F338" s="118"/>
      <c r="G338" s="118"/>
      <c r="H338" s="118"/>
      <c r="I338" s="118"/>
      <c r="J338" s="118"/>
      <c r="K338" s="118"/>
      <c r="L338" s="118"/>
      <c r="M338" s="118"/>
      <c r="N338" s="118"/>
      <c r="O338" s="118"/>
      <c r="P338" s="118"/>
      <c r="Q338" s="118"/>
      <c r="R338" s="118"/>
      <c r="S338" s="118"/>
      <c r="T338" s="118"/>
      <c r="U338" s="118"/>
      <c r="V338" s="118"/>
      <c r="W338" s="118"/>
      <c r="X338" s="118"/>
      <c r="Y338" s="118"/>
      <c r="Z338" s="118"/>
    </row>
    <row r="339" spans="1:26" ht="12.75" customHeight="1" x14ac:dyDescent="0.25">
      <c r="A339" s="118"/>
      <c r="B339" s="118"/>
      <c r="C339" s="118"/>
      <c r="D339" s="118"/>
      <c r="E339" s="118"/>
      <c r="F339" s="118"/>
      <c r="G339" s="118"/>
      <c r="H339" s="118"/>
      <c r="I339" s="118"/>
      <c r="J339" s="118"/>
      <c r="K339" s="118"/>
      <c r="L339" s="118"/>
      <c r="M339" s="118"/>
      <c r="N339" s="118"/>
      <c r="O339" s="118"/>
      <c r="P339" s="118"/>
      <c r="Q339" s="118"/>
      <c r="R339" s="118"/>
      <c r="S339" s="118"/>
      <c r="T339" s="118"/>
      <c r="U339" s="118"/>
      <c r="V339" s="118"/>
      <c r="W339" s="118"/>
      <c r="X339" s="118"/>
      <c r="Y339" s="118"/>
      <c r="Z339" s="118"/>
    </row>
    <row r="340" spans="1:26" ht="12.75" customHeight="1" x14ac:dyDescent="0.25">
      <c r="A340" s="118"/>
      <c r="B340" s="118"/>
      <c r="C340" s="118"/>
      <c r="D340" s="118"/>
      <c r="E340" s="118"/>
      <c r="F340" s="118"/>
      <c r="G340" s="118"/>
      <c r="H340" s="118"/>
      <c r="I340" s="118"/>
      <c r="J340" s="118"/>
      <c r="K340" s="118"/>
      <c r="L340" s="118"/>
      <c r="M340" s="118"/>
      <c r="N340" s="118"/>
      <c r="O340" s="118"/>
      <c r="P340" s="118"/>
      <c r="Q340" s="118"/>
      <c r="R340" s="118"/>
      <c r="S340" s="118"/>
      <c r="T340" s="118"/>
      <c r="U340" s="118"/>
      <c r="V340" s="118"/>
      <c r="W340" s="118"/>
      <c r="X340" s="118"/>
      <c r="Y340" s="118"/>
      <c r="Z340" s="118"/>
    </row>
    <row r="341" spans="1:26" ht="12.75" customHeight="1" x14ac:dyDescent="0.25">
      <c r="A341" s="118"/>
      <c r="B341" s="118"/>
      <c r="C341" s="118"/>
      <c r="D341" s="118"/>
      <c r="E341" s="118"/>
      <c r="F341" s="118"/>
      <c r="G341" s="118"/>
      <c r="H341" s="118"/>
      <c r="I341" s="118"/>
      <c r="J341" s="118"/>
      <c r="K341" s="118"/>
      <c r="L341" s="118"/>
      <c r="M341" s="118"/>
      <c r="N341" s="118"/>
      <c r="O341" s="118"/>
      <c r="P341" s="118"/>
      <c r="Q341" s="118"/>
      <c r="R341" s="118"/>
      <c r="S341" s="118"/>
      <c r="T341" s="118"/>
      <c r="U341" s="118"/>
      <c r="V341" s="118"/>
      <c r="W341" s="118"/>
      <c r="X341" s="118"/>
      <c r="Y341" s="118"/>
      <c r="Z341" s="118"/>
    </row>
    <row r="342" spans="1:26" ht="12.75" customHeight="1" x14ac:dyDescent="0.25">
      <c r="A342" s="118"/>
      <c r="B342" s="118"/>
      <c r="C342" s="118"/>
      <c r="D342" s="118"/>
      <c r="E342" s="118"/>
      <c r="F342" s="118"/>
      <c r="G342" s="118"/>
      <c r="H342" s="118"/>
      <c r="I342" s="118"/>
      <c r="J342" s="118"/>
      <c r="K342" s="118"/>
      <c r="L342" s="118"/>
      <c r="M342" s="118"/>
      <c r="N342" s="118"/>
      <c r="O342" s="118"/>
      <c r="P342" s="118"/>
      <c r="Q342" s="118"/>
      <c r="R342" s="118"/>
      <c r="S342" s="118"/>
      <c r="T342" s="118"/>
      <c r="U342" s="118"/>
      <c r="V342" s="118"/>
      <c r="W342" s="118"/>
      <c r="X342" s="118"/>
      <c r="Y342" s="118"/>
      <c r="Z342" s="118"/>
    </row>
    <row r="343" spans="1:26" ht="12.75" customHeight="1" x14ac:dyDescent="0.25">
      <c r="A343" s="118"/>
      <c r="B343" s="118"/>
      <c r="C343" s="118"/>
      <c r="D343" s="118"/>
      <c r="E343" s="118"/>
      <c r="F343" s="118"/>
      <c r="G343" s="118"/>
      <c r="H343" s="118"/>
      <c r="I343" s="118"/>
      <c r="J343" s="118"/>
      <c r="K343" s="118"/>
      <c r="L343" s="118"/>
      <c r="M343" s="118"/>
      <c r="N343" s="118"/>
      <c r="O343" s="118"/>
      <c r="P343" s="118"/>
      <c r="Q343" s="118"/>
      <c r="R343" s="118"/>
      <c r="S343" s="118"/>
      <c r="T343" s="118"/>
      <c r="U343" s="118"/>
      <c r="V343" s="118"/>
      <c r="W343" s="118"/>
      <c r="X343" s="118"/>
      <c r="Y343" s="118"/>
      <c r="Z343" s="118"/>
    </row>
    <row r="344" spans="1:26" ht="12.75" customHeight="1" x14ac:dyDescent="0.25">
      <c r="A344" s="118"/>
      <c r="B344" s="118"/>
      <c r="C344" s="118"/>
      <c r="D344" s="118"/>
      <c r="E344" s="118"/>
      <c r="F344" s="118"/>
      <c r="G344" s="118"/>
      <c r="H344" s="118"/>
      <c r="I344" s="118"/>
      <c r="J344" s="118"/>
      <c r="K344" s="118"/>
      <c r="L344" s="118"/>
      <c r="M344" s="118"/>
      <c r="N344" s="118"/>
      <c r="O344" s="118"/>
      <c r="P344" s="118"/>
      <c r="Q344" s="118"/>
      <c r="R344" s="118"/>
      <c r="S344" s="118"/>
      <c r="T344" s="118"/>
      <c r="U344" s="118"/>
      <c r="V344" s="118"/>
      <c r="W344" s="118"/>
      <c r="X344" s="118"/>
      <c r="Y344" s="118"/>
      <c r="Z344" s="118"/>
    </row>
    <row r="345" spans="1:26" ht="12.75" customHeight="1" x14ac:dyDescent="0.25">
      <c r="A345" s="118"/>
      <c r="B345" s="118"/>
      <c r="C345" s="118"/>
      <c r="D345" s="118"/>
      <c r="E345" s="118"/>
      <c r="F345" s="118"/>
      <c r="G345" s="118"/>
      <c r="H345" s="118"/>
      <c r="I345" s="118"/>
      <c r="J345" s="118"/>
      <c r="K345" s="118"/>
      <c r="L345" s="118"/>
      <c r="M345" s="118"/>
      <c r="N345" s="118"/>
      <c r="O345" s="118"/>
      <c r="P345" s="118"/>
      <c r="Q345" s="118"/>
      <c r="R345" s="118"/>
      <c r="S345" s="118"/>
      <c r="T345" s="118"/>
      <c r="U345" s="118"/>
      <c r="V345" s="118"/>
      <c r="W345" s="118"/>
      <c r="X345" s="118"/>
      <c r="Y345" s="118"/>
      <c r="Z345" s="118"/>
    </row>
    <row r="346" spans="1:26" ht="12.75" customHeight="1" x14ac:dyDescent="0.25">
      <c r="A346" s="118"/>
      <c r="B346" s="118"/>
      <c r="C346" s="118"/>
      <c r="D346" s="118"/>
      <c r="E346" s="118"/>
      <c r="F346" s="118"/>
      <c r="G346" s="118"/>
      <c r="H346" s="118"/>
      <c r="I346" s="118"/>
      <c r="J346" s="118"/>
      <c r="K346" s="118"/>
      <c r="L346" s="118"/>
      <c r="M346" s="118"/>
      <c r="N346" s="118"/>
      <c r="O346" s="118"/>
      <c r="P346" s="118"/>
      <c r="Q346" s="118"/>
      <c r="R346" s="118"/>
      <c r="S346" s="118"/>
      <c r="T346" s="118"/>
      <c r="U346" s="118"/>
      <c r="V346" s="118"/>
      <c r="W346" s="118"/>
      <c r="X346" s="118"/>
      <c r="Y346" s="118"/>
      <c r="Z346" s="118"/>
    </row>
    <row r="347" spans="1:26" ht="12.75" customHeight="1" x14ac:dyDescent="0.25">
      <c r="A347" s="118"/>
      <c r="B347" s="118"/>
      <c r="C347" s="118"/>
      <c r="D347" s="118"/>
      <c r="E347" s="118"/>
      <c r="F347" s="118"/>
      <c r="G347" s="118"/>
      <c r="H347" s="118"/>
      <c r="I347" s="118"/>
      <c r="J347" s="118"/>
      <c r="K347" s="118"/>
      <c r="L347" s="118"/>
      <c r="M347" s="118"/>
      <c r="N347" s="118"/>
      <c r="O347" s="118"/>
      <c r="P347" s="118"/>
      <c r="Q347" s="118"/>
      <c r="R347" s="118"/>
      <c r="S347" s="118"/>
      <c r="T347" s="118"/>
      <c r="U347" s="118"/>
      <c r="V347" s="118"/>
      <c r="W347" s="118"/>
      <c r="X347" s="118"/>
      <c r="Y347" s="118"/>
      <c r="Z347" s="118"/>
    </row>
    <row r="348" spans="1:26" ht="12.75" customHeight="1" x14ac:dyDescent="0.25">
      <c r="A348" s="118"/>
      <c r="B348" s="118"/>
      <c r="C348" s="118"/>
      <c r="D348" s="118"/>
      <c r="E348" s="118"/>
      <c r="F348" s="118"/>
      <c r="G348" s="118"/>
      <c r="H348" s="118"/>
      <c r="I348" s="118"/>
      <c r="J348" s="118"/>
      <c r="K348" s="118"/>
      <c r="L348" s="118"/>
      <c r="M348" s="118"/>
      <c r="N348" s="118"/>
      <c r="O348" s="118"/>
      <c r="P348" s="118"/>
      <c r="Q348" s="118"/>
      <c r="R348" s="118"/>
      <c r="S348" s="118"/>
      <c r="T348" s="118"/>
      <c r="U348" s="118"/>
      <c r="V348" s="118"/>
      <c r="W348" s="118"/>
      <c r="X348" s="118"/>
      <c r="Y348" s="118"/>
      <c r="Z348" s="118"/>
    </row>
    <row r="349" spans="1:26" ht="12.75" customHeight="1" x14ac:dyDescent="0.25">
      <c r="A349" s="118"/>
      <c r="B349" s="118"/>
      <c r="C349" s="118"/>
      <c r="D349" s="118"/>
      <c r="E349" s="118"/>
      <c r="F349" s="118"/>
      <c r="G349" s="118"/>
      <c r="H349" s="118"/>
      <c r="I349" s="118"/>
      <c r="J349" s="118"/>
      <c r="K349" s="118"/>
      <c r="L349" s="118"/>
      <c r="M349" s="118"/>
      <c r="N349" s="118"/>
      <c r="O349" s="118"/>
      <c r="P349" s="118"/>
      <c r="Q349" s="118"/>
      <c r="R349" s="118"/>
      <c r="S349" s="118"/>
      <c r="T349" s="118"/>
      <c r="U349" s="118"/>
      <c r="V349" s="118"/>
      <c r="W349" s="118"/>
      <c r="X349" s="118"/>
      <c r="Y349" s="118"/>
      <c r="Z349" s="118"/>
    </row>
    <row r="350" spans="1:26" ht="12.75" customHeight="1" x14ac:dyDescent="0.25">
      <c r="A350" s="118"/>
      <c r="B350" s="118"/>
      <c r="C350" s="118"/>
      <c r="D350" s="118"/>
      <c r="E350" s="118"/>
      <c r="F350" s="118"/>
      <c r="G350" s="118"/>
      <c r="H350" s="118"/>
      <c r="I350" s="118"/>
      <c r="J350" s="118"/>
      <c r="K350" s="118"/>
      <c r="L350" s="118"/>
      <c r="M350" s="118"/>
      <c r="N350" s="118"/>
      <c r="O350" s="118"/>
      <c r="P350" s="118"/>
      <c r="Q350" s="118"/>
      <c r="R350" s="118"/>
      <c r="S350" s="118"/>
      <c r="T350" s="118"/>
      <c r="U350" s="118"/>
      <c r="V350" s="118"/>
      <c r="W350" s="118"/>
      <c r="X350" s="118"/>
      <c r="Y350" s="118"/>
      <c r="Z350" s="118"/>
    </row>
    <row r="351" spans="1:26" ht="12.75" customHeight="1" x14ac:dyDescent="0.25">
      <c r="A351" s="118"/>
      <c r="B351" s="118"/>
      <c r="C351" s="118"/>
      <c r="D351" s="118"/>
      <c r="E351" s="118"/>
      <c r="F351" s="118"/>
      <c r="G351" s="118"/>
      <c r="H351" s="118"/>
      <c r="I351" s="118"/>
      <c r="J351" s="118"/>
      <c r="K351" s="118"/>
      <c r="L351" s="118"/>
      <c r="M351" s="118"/>
      <c r="N351" s="118"/>
      <c r="O351" s="118"/>
      <c r="P351" s="118"/>
      <c r="Q351" s="118"/>
      <c r="R351" s="118"/>
      <c r="S351" s="118"/>
      <c r="T351" s="118"/>
      <c r="U351" s="118"/>
      <c r="V351" s="118"/>
      <c r="W351" s="118"/>
      <c r="X351" s="118"/>
      <c r="Y351" s="118"/>
      <c r="Z351" s="118"/>
    </row>
    <row r="352" spans="1:26" ht="12.75" customHeight="1" x14ac:dyDescent="0.25">
      <c r="A352" s="118"/>
      <c r="B352" s="118"/>
      <c r="C352" s="118"/>
      <c r="D352" s="118"/>
      <c r="E352" s="118"/>
      <c r="F352" s="118"/>
      <c r="G352" s="118"/>
      <c r="H352" s="118"/>
      <c r="I352" s="118"/>
      <c r="J352" s="118"/>
      <c r="K352" s="118"/>
      <c r="L352" s="118"/>
      <c r="M352" s="118"/>
      <c r="N352" s="118"/>
      <c r="O352" s="118"/>
      <c r="P352" s="118"/>
      <c r="Q352" s="118"/>
      <c r="R352" s="118"/>
      <c r="S352" s="118"/>
      <c r="T352" s="118"/>
      <c r="U352" s="118"/>
      <c r="V352" s="118"/>
      <c r="W352" s="118"/>
      <c r="X352" s="118"/>
      <c r="Y352" s="118"/>
      <c r="Z352" s="118"/>
    </row>
    <row r="353" spans="1:26" ht="12.75" customHeight="1" x14ac:dyDescent="0.25">
      <c r="A353" s="118"/>
      <c r="B353" s="118"/>
      <c r="C353" s="118"/>
      <c r="D353" s="118"/>
      <c r="E353" s="118"/>
      <c r="F353" s="118"/>
      <c r="G353" s="118"/>
      <c r="H353" s="118"/>
      <c r="I353" s="118"/>
      <c r="J353" s="118"/>
      <c r="K353" s="118"/>
      <c r="L353" s="118"/>
      <c r="M353" s="118"/>
      <c r="N353" s="118"/>
      <c r="O353" s="118"/>
      <c r="P353" s="118"/>
      <c r="Q353" s="118"/>
      <c r="R353" s="118"/>
      <c r="S353" s="118"/>
      <c r="T353" s="118"/>
      <c r="U353" s="118"/>
      <c r="V353" s="118"/>
      <c r="W353" s="118"/>
      <c r="X353" s="118"/>
      <c r="Y353" s="118"/>
      <c r="Z353" s="118"/>
    </row>
    <row r="354" spans="1:26" ht="12.75" customHeight="1" x14ac:dyDescent="0.25">
      <c r="A354" s="118"/>
      <c r="B354" s="118"/>
      <c r="C354" s="118"/>
      <c r="D354" s="118"/>
      <c r="E354" s="118"/>
      <c r="F354" s="118"/>
      <c r="G354" s="118"/>
      <c r="H354" s="118"/>
      <c r="I354" s="118"/>
      <c r="J354" s="118"/>
      <c r="K354" s="118"/>
      <c r="L354" s="118"/>
      <c r="M354" s="118"/>
      <c r="N354" s="118"/>
      <c r="O354" s="118"/>
      <c r="P354" s="118"/>
      <c r="Q354" s="118"/>
      <c r="R354" s="118"/>
      <c r="S354" s="118"/>
      <c r="T354" s="118"/>
      <c r="U354" s="118"/>
      <c r="V354" s="118"/>
      <c r="W354" s="118"/>
      <c r="X354" s="118"/>
      <c r="Y354" s="118"/>
      <c r="Z354" s="118"/>
    </row>
    <row r="355" spans="1:26" ht="12.75" customHeight="1" x14ac:dyDescent="0.25">
      <c r="A355" s="118"/>
      <c r="B355" s="118"/>
      <c r="C355" s="118"/>
      <c r="D355" s="118"/>
      <c r="E355" s="118"/>
      <c r="F355" s="118"/>
      <c r="G355" s="118"/>
      <c r="H355" s="118"/>
      <c r="I355" s="118"/>
      <c r="J355" s="118"/>
      <c r="K355" s="118"/>
      <c r="L355" s="118"/>
      <c r="M355" s="118"/>
      <c r="N355" s="118"/>
      <c r="O355" s="118"/>
      <c r="P355" s="118"/>
      <c r="Q355" s="118"/>
      <c r="R355" s="118"/>
      <c r="S355" s="118"/>
      <c r="T355" s="118"/>
      <c r="U355" s="118"/>
      <c r="V355" s="118"/>
      <c r="W355" s="118"/>
      <c r="X355" s="118"/>
      <c r="Y355" s="118"/>
      <c r="Z355" s="118"/>
    </row>
    <row r="356" spans="1:26" ht="12.75" customHeight="1" x14ac:dyDescent="0.25">
      <c r="A356" s="118"/>
      <c r="B356" s="118"/>
      <c r="C356" s="118"/>
      <c r="D356" s="118"/>
      <c r="E356" s="118"/>
      <c r="F356" s="118"/>
      <c r="G356" s="118"/>
      <c r="H356" s="118"/>
      <c r="I356" s="118"/>
      <c r="J356" s="118"/>
      <c r="K356" s="118"/>
      <c r="L356" s="118"/>
      <c r="M356" s="118"/>
      <c r="N356" s="118"/>
      <c r="O356" s="118"/>
      <c r="P356" s="118"/>
      <c r="Q356" s="118"/>
      <c r="R356" s="118"/>
      <c r="S356" s="118"/>
      <c r="T356" s="118"/>
      <c r="U356" s="118"/>
      <c r="V356" s="118"/>
      <c r="W356" s="118"/>
      <c r="X356" s="118"/>
      <c r="Y356" s="118"/>
      <c r="Z356" s="118"/>
    </row>
    <row r="357" spans="1:26" ht="12.75" customHeight="1" x14ac:dyDescent="0.25">
      <c r="A357" s="118"/>
      <c r="B357" s="118"/>
      <c r="C357" s="118"/>
      <c r="D357" s="118"/>
      <c r="E357" s="118"/>
      <c r="F357" s="118"/>
      <c r="G357" s="118"/>
      <c r="H357" s="118"/>
      <c r="I357" s="118"/>
      <c r="J357" s="118"/>
      <c r="K357" s="118"/>
      <c r="L357" s="118"/>
      <c r="M357" s="118"/>
      <c r="N357" s="118"/>
      <c r="O357" s="118"/>
      <c r="P357" s="118"/>
      <c r="Q357" s="118"/>
      <c r="R357" s="118"/>
      <c r="S357" s="118"/>
      <c r="T357" s="118"/>
      <c r="U357" s="118"/>
      <c r="V357" s="118"/>
      <c r="W357" s="118"/>
      <c r="X357" s="118"/>
      <c r="Y357" s="118"/>
      <c r="Z357" s="118"/>
    </row>
    <row r="358" spans="1:26" ht="12.75" customHeight="1" x14ac:dyDescent="0.25">
      <c r="A358" s="118"/>
      <c r="B358" s="118"/>
      <c r="C358" s="118"/>
      <c r="D358" s="118"/>
      <c r="E358" s="118"/>
      <c r="F358" s="118"/>
      <c r="G358" s="118"/>
      <c r="H358" s="118"/>
      <c r="I358" s="118"/>
      <c r="J358" s="118"/>
      <c r="K358" s="118"/>
      <c r="L358" s="118"/>
      <c r="M358" s="118"/>
      <c r="N358" s="118"/>
      <c r="O358" s="118"/>
      <c r="P358" s="118"/>
      <c r="Q358" s="118"/>
      <c r="R358" s="118"/>
      <c r="S358" s="118"/>
      <c r="T358" s="118"/>
      <c r="U358" s="118"/>
      <c r="V358" s="118"/>
      <c r="W358" s="118"/>
      <c r="X358" s="118"/>
      <c r="Y358" s="118"/>
      <c r="Z358" s="118"/>
    </row>
    <row r="359" spans="1:26" ht="12.75" customHeight="1" x14ac:dyDescent="0.25">
      <c r="A359" s="118"/>
      <c r="B359" s="118"/>
      <c r="C359" s="118"/>
      <c r="D359" s="118"/>
      <c r="E359" s="118"/>
      <c r="F359" s="118"/>
      <c r="G359" s="118"/>
      <c r="H359" s="118"/>
      <c r="I359" s="118"/>
      <c r="J359" s="118"/>
      <c r="K359" s="118"/>
      <c r="L359" s="118"/>
      <c r="M359" s="118"/>
      <c r="N359" s="118"/>
      <c r="O359" s="118"/>
      <c r="P359" s="118"/>
      <c r="Q359" s="118"/>
      <c r="R359" s="118"/>
      <c r="S359" s="118"/>
      <c r="T359" s="118"/>
      <c r="U359" s="118"/>
      <c r="V359" s="118"/>
      <c r="W359" s="118"/>
      <c r="X359" s="118"/>
      <c r="Y359" s="118"/>
      <c r="Z359" s="118"/>
    </row>
    <row r="360" spans="1:26" ht="12.75" customHeight="1" x14ac:dyDescent="0.25">
      <c r="A360" s="118"/>
      <c r="B360" s="118"/>
      <c r="C360" s="118"/>
      <c r="D360" s="118"/>
      <c r="E360" s="118"/>
      <c r="F360" s="118"/>
      <c r="G360" s="118"/>
      <c r="H360" s="118"/>
      <c r="I360" s="118"/>
      <c r="J360" s="118"/>
      <c r="K360" s="118"/>
      <c r="L360" s="118"/>
      <c r="M360" s="118"/>
      <c r="N360" s="118"/>
      <c r="O360" s="118"/>
      <c r="P360" s="118"/>
      <c r="Q360" s="118"/>
      <c r="R360" s="118"/>
      <c r="S360" s="118"/>
      <c r="T360" s="118"/>
      <c r="U360" s="118"/>
      <c r="V360" s="118"/>
      <c r="W360" s="118"/>
      <c r="X360" s="118"/>
      <c r="Y360" s="118"/>
      <c r="Z360" s="118"/>
    </row>
    <row r="361" spans="1:26" ht="12.75" customHeight="1" x14ac:dyDescent="0.25">
      <c r="A361" s="118"/>
      <c r="B361" s="118"/>
      <c r="C361" s="118"/>
      <c r="D361" s="118"/>
      <c r="E361" s="118"/>
      <c r="F361" s="118"/>
      <c r="G361" s="118"/>
      <c r="H361" s="118"/>
      <c r="I361" s="118"/>
      <c r="J361" s="118"/>
      <c r="K361" s="118"/>
      <c r="L361" s="118"/>
      <c r="M361" s="118"/>
      <c r="N361" s="118"/>
      <c r="O361" s="118"/>
      <c r="P361" s="118"/>
      <c r="Q361" s="118"/>
      <c r="R361" s="118"/>
      <c r="S361" s="118"/>
      <c r="T361" s="118"/>
      <c r="U361" s="118"/>
      <c r="V361" s="118"/>
      <c r="W361" s="118"/>
      <c r="X361" s="118"/>
      <c r="Y361" s="118"/>
      <c r="Z361" s="118"/>
    </row>
    <row r="362" spans="1:26" ht="12.75" customHeight="1" x14ac:dyDescent="0.25">
      <c r="A362" s="118"/>
      <c r="B362" s="118"/>
      <c r="C362" s="118"/>
      <c r="D362" s="118"/>
      <c r="E362" s="118"/>
      <c r="F362" s="118"/>
      <c r="G362" s="118"/>
      <c r="H362" s="118"/>
      <c r="I362" s="118"/>
      <c r="J362" s="118"/>
      <c r="K362" s="118"/>
      <c r="L362" s="118"/>
      <c r="M362" s="118"/>
      <c r="N362" s="118"/>
      <c r="O362" s="118"/>
      <c r="P362" s="118"/>
      <c r="Q362" s="118"/>
      <c r="R362" s="118"/>
      <c r="S362" s="118"/>
      <c r="T362" s="118"/>
      <c r="U362" s="118"/>
      <c r="V362" s="118"/>
      <c r="W362" s="118"/>
      <c r="X362" s="118"/>
      <c r="Y362" s="118"/>
      <c r="Z362" s="118"/>
    </row>
    <row r="363" spans="1:26" ht="12.75" customHeight="1" x14ac:dyDescent="0.25">
      <c r="A363" s="118"/>
      <c r="B363" s="118"/>
      <c r="C363" s="118"/>
      <c r="D363" s="118"/>
      <c r="E363" s="118"/>
      <c r="F363" s="118"/>
      <c r="G363" s="118"/>
      <c r="H363" s="118"/>
      <c r="I363" s="118"/>
      <c r="J363" s="118"/>
      <c r="K363" s="118"/>
      <c r="L363" s="118"/>
      <c r="M363" s="118"/>
      <c r="N363" s="118"/>
      <c r="O363" s="118"/>
      <c r="P363" s="118"/>
      <c r="Q363" s="118"/>
      <c r="R363" s="118"/>
      <c r="S363" s="118"/>
      <c r="T363" s="118"/>
      <c r="U363" s="118"/>
      <c r="V363" s="118"/>
      <c r="W363" s="118"/>
      <c r="X363" s="118"/>
      <c r="Y363" s="118"/>
      <c r="Z363" s="118"/>
    </row>
    <row r="364" spans="1:26" ht="12.75" customHeight="1" x14ac:dyDescent="0.25">
      <c r="A364" s="118"/>
      <c r="B364" s="118"/>
      <c r="C364" s="118"/>
      <c r="D364" s="118"/>
      <c r="E364" s="118"/>
      <c r="F364" s="118"/>
      <c r="G364" s="118"/>
      <c r="H364" s="118"/>
      <c r="I364" s="118"/>
      <c r="J364" s="118"/>
      <c r="K364" s="118"/>
      <c r="L364" s="118"/>
      <c r="M364" s="118"/>
      <c r="N364" s="118"/>
      <c r="O364" s="118"/>
      <c r="P364" s="118"/>
      <c r="Q364" s="118"/>
      <c r="R364" s="118"/>
      <c r="S364" s="118"/>
      <c r="T364" s="118"/>
      <c r="U364" s="118"/>
      <c r="V364" s="118"/>
      <c r="W364" s="118"/>
      <c r="X364" s="118"/>
      <c r="Y364" s="118"/>
      <c r="Z364" s="118"/>
    </row>
    <row r="365" spans="1:26" ht="12.75" customHeight="1" x14ac:dyDescent="0.25">
      <c r="A365" s="118"/>
      <c r="B365" s="118"/>
      <c r="C365" s="118"/>
      <c r="D365" s="118"/>
      <c r="E365" s="118"/>
      <c r="F365" s="118"/>
      <c r="G365" s="118"/>
      <c r="H365" s="118"/>
      <c r="I365" s="118"/>
      <c r="J365" s="118"/>
      <c r="K365" s="118"/>
      <c r="L365" s="118"/>
      <c r="M365" s="118"/>
      <c r="N365" s="118"/>
      <c r="O365" s="118"/>
      <c r="P365" s="118"/>
      <c r="Q365" s="118"/>
      <c r="R365" s="118"/>
      <c r="S365" s="118"/>
      <c r="T365" s="118"/>
      <c r="U365" s="118"/>
      <c r="V365" s="118"/>
      <c r="W365" s="118"/>
      <c r="X365" s="118"/>
      <c r="Y365" s="118"/>
      <c r="Z365" s="118"/>
    </row>
    <row r="366" spans="1:26" ht="12.75" customHeight="1" x14ac:dyDescent="0.25">
      <c r="A366" s="118"/>
      <c r="B366" s="118"/>
      <c r="C366" s="118"/>
      <c r="D366" s="118"/>
      <c r="E366" s="118"/>
      <c r="F366" s="118"/>
      <c r="G366" s="118"/>
      <c r="H366" s="118"/>
      <c r="I366" s="118"/>
      <c r="J366" s="118"/>
      <c r="K366" s="118"/>
      <c r="L366" s="118"/>
      <c r="M366" s="118"/>
      <c r="N366" s="118"/>
      <c r="O366" s="118"/>
      <c r="P366" s="118"/>
      <c r="Q366" s="118"/>
      <c r="R366" s="118"/>
      <c r="S366" s="118"/>
      <c r="T366" s="118"/>
      <c r="U366" s="118"/>
      <c r="V366" s="118"/>
      <c r="W366" s="118"/>
      <c r="X366" s="118"/>
      <c r="Y366" s="118"/>
      <c r="Z366" s="118"/>
    </row>
    <row r="367" spans="1:26" ht="12.75" customHeight="1" x14ac:dyDescent="0.25">
      <c r="A367" s="118"/>
      <c r="B367" s="118"/>
      <c r="C367" s="118"/>
      <c r="D367" s="118"/>
      <c r="E367" s="118"/>
      <c r="F367" s="118"/>
      <c r="G367" s="118"/>
      <c r="H367" s="118"/>
      <c r="I367" s="118"/>
      <c r="J367" s="118"/>
      <c r="K367" s="118"/>
      <c r="L367" s="118"/>
      <c r="M367" s="118"/>
      <c r="N367" s="118"/>
      <c r="O367" s="118"/>
      <c r="P367" s="118"/>
      <c r="Q367" s="118"/>
      <c r="R367" s="118"/>
      <c r="S367" s="118"/>
      <c r="T367" s="118"/>
      <c r="U367" s="118"/>
      <c r="V367" s="118"/>
      <c r="W367" s="118"/>
      <c r="X367" s="118"/>
      <c r="Y367" s="118"/>
      <c r="Z367" s="118"/>
    </row>
    <row r="368" spans="1:26" ht="12.75" customHeight="1" x14ac:dyDescent="0.25">
      <c r="A368" s="118"/>
      <c r="B368" s="118"/>
      <c r="C368" s="118"/>
      <c r="D368" s="118"/>
      <c r="E368" s="118"/>
      <c r="F368" s="118"/>
      <c r="G368" s="118"/>
      <c r="H368" s="118"/>
      <c r="I368" s="118"/>
      <c r="J368" s="118"/>
      <c r="K368" s="118"/>
      <c r="L368" s="118"/>
      <c r="M368" s="118"/>
      <c r="N368" s="118"/>
      <c r="O368" s="118"/>
      <c r="P368" s="118"/>
      <c r="Q368" s="118"/>
      <c r="R368" s="118"/>
      <c r="S368" s="118"/>
      <c r="T368" s="118"/>
      <c r="U368" s="118"/>
      <c r="V368" s="118"/>
      <c r="W368" s="118"/>
      <c r="X368" s="118"/>
      <c r="Y368" s="118"/>
      <c r="Z368" s="118"/>
    </row>
    <row r="369" spans="1:26" ht="12.75" customHeight="1" x14ac:dyDescent="0.25">
      <c r="A369" s="118"/>
      <c r="B369" s="118"/>
      <c r="C369" s="118"/>
      <c r="D369" s="118"/>
      <c r="E369" s="118"/>
      <c r="F369" s="118"/>
      <c r="G369" s="118"/>
      <c r="H369" s="118"/>
      <c r="I369" s="118"/>
      <c r="J369" s="118"/>
      <c r="K369" s="118"/>
      <c r="L369" s="118"/>
      <c r="M369" s="118"/>
      <c r="N369" s="118"/>
      <c r="O369" s="118"/>
      <c r="P369" s="118"/>
      <c r="Q369" s="118"/>
      <c r="R369" s="118"/>
      <c r="S369" s="118"/>
      <c r="T369" s="118"/>
      <c r="U369" s="118"/>
      <c r="V369" s="118"/>
      <c r="W369" s="118"/>
      <c r="X369" s="118"/>
      <c r="Y369" s="118"/>
      <c r="Z369" s="118"/>
    </row>
    <row r="370" spans="1:26" ht="12.75" customHeight="1" x14ac:dyDescent="0.25">
      <c r="A370" s="118"/>
      <c r="B370" s="118"/>
      <c r="C370" s="118"/>
      <c r="D370" s="118"/>
      <c r="E370" s="118"/>
      <c r="F370" s="118"/>
      <c r="G370" s="118"/>
      <c r="H370" s="118"/>
      <c r="I370" s="118"/>
      <c r="J370" s="118"/>
      <c r="K370" s="118"/>
      <c r="L370" s="118"/>
      <c r="M370" s="118"/>
      <c r="N370" s="118"/>
      <c r="O370" s="118"/>
      <c r="P370" s="118"/>
      <c r="Q370" s="118"/>
      <c r="R370" s="118"/>
      <c r="S370" s="118"/>
      <c r="T370" s="118"/>
      <c r="U370" s="118"/>
      <c r="V370" s="118"/>
      <c r="W370" s="118"/>
      <c r="X370" s="118"/>
      <c r="Y370" s="118"/>
      <c r="Z370" s="118"/>
    </row>
    <row r="371" spans="1:26" ht="12.75" customHeight="1" x14ac:dyDescent="0.25">
      <c r="A371" s="118"/>
      <c r="B371" s="118"/>
      <c r="C371" s="118"/>
      <c r="D371" s="118"/>
      <c r="E371" s="118"/>
      <c r="F371" s="118"/>
      <c r="G371" s="118"/>
      <c r="H371" s="118"/>
      <c r="I371" s="118"/>
      <c r="J371" s="118"/>
      <c r="K371" s="118"/>
      <c r="L371" s="118"/>
      <c r="M371" s="118"/>
      <c r="N371" s="118"/>
      <c r="O371" s="118"/>
      <c r="P371" s="118"/>
      <c r="Q371" s="118"/>
      <c r="R371" s="118"/>
      <c r="S371" s="118"/>
      <c r="T371" s="118"/>
      <c r="U371" s="118"/>
      <c r="V371" s="118"/>
      <c r="W371" s="118"/>
      <c r="X371" s="118"/>
      <c r="Y371" s="118"/>
      <c r="Z371" s="118"/>
    </row>
    <row r="372" spans="1:26" ht="12.75" customHeight="1" x14ac:dyDescent="0.25">
      <c r="A372" s="118"/>
      <c r="B372" s="118"/>
      <c r="C372" s="118"/>
      <c r="D372" s="118"/>
      <c r="E372" s="118"/>
      <c r="F372" s="118"/>
      <c r="G372" s="118"/>
      <c r="H372" s="118"/>
      <c r="I372" s="118"/>
      <c r="J372" s="118"/>
      <c r="K372" s="118"/>
      <c r="L372" s="118"/>
      <c r="M372" s="118"/>
      <c r="N372" s="118"/>
      <c r="O372" s="118"/>
      <c r="P372" s="118"/>
      <c r="Q372" s="118"/>
      <c r="R372" s="118"/>
      <c r="S372" s="118"/>
      <c r="T372" s="118"/>
      <c r="U372" s="118"/>
      <c r="V372" s="118"/>
      <c r="W372" s="118"/>
      <c r="X372" s="118"/>
      <c r="Y372" s="118"/>
      <c r="Z372" s="118"/>
    </row>
    <row r="373" spans="1:26" ht="12.75" customHeight="1" x14ac:dyDescent="0.25">
      <c r="A373" s="118"/>
      <c r="B373" s="118"/>
      <c r="C373" s="118"/>
      <c r="D373" s="118"/>
      <c r="E373" s="118"/>
      <c r="F373" s="118"/>
      <c r="G373" s="118"/>
      <c r="H373" s="118"/>
      <c r="I373" s="118"/>
      <c r="J373" s="118"/>
      <c r="K373" s="118"/>
      <c r="L373" s="118"/>
      <c r="M373" s="118"/>
      <c r="N373" s="118"/>
      <c r="O373" s="118"/>
      <c r="P373" s="118"/>
      <c r="Q373" s="118"/>
      <c r="R373" s="118"/>
      <c r="S373" s="118"/>
      <c r="T373" s="118"/>
      <c r="U373" s="118"/>
      <c r="V373" s="118"/>
      <c r="W373" s="118"/>
      <c r="X373" s="118"/>
      <c r="Y373" s="118"/>
      <c r="Z373" s="118"/>
    </row>
    <row r="374" spans="1:26" ht="12.75" customHeight="1" x14ac:dyDescent="0.25">
      <c r="A374" s="118"/>
      <c r="B374" s="118"/>
      <c r="C374" s="118"/>
      <c r="D374" s="118"/>
      <c r="E374" s="118"/>
      <c r="F374" s="118"/>
      <c r="G374" s="118"/>
      <c r="H374" s="118"/>
      <c r="I374" s="118"/>
      <c r="J374" s="118"/>
      <c r="K374" s="118"/>
      <c r="L374" s="118"/>
      <c r="M374" s="118"/>
      <c r="N374" s="118"/>
      <c r="O374" s="118"/>
      <c r="P374" s="118"/>
      <c r="Q374" s="118"/>
      <c r="R374" s="118"/>
      <c r="S374" s="118"/>
      <c r="T374" s="118"/>
      <c r="U374" s="118"/>
      <c r="V374" s="118"/>
      <c r="W374" s="118"/>
      <c r="X374" s="118"/>
      <c r="Y374" s="118"/>
      <c r="Z374" s="118"/>
    </row>
    <row r="375" spans="1:26" ht="12.75" customHeight="1" x14ac:dyDescent="0.25">
      <c r="A375" s="118"/>
      <c r="B375" s="118"/>
      <c r="C375" s="118"/>
      <c r="D375" s="118"/>
      <c r="E375" s="118"/>
      <c r="F375" s="118"/>
      <c r="G375" s="118"/>
      <c r="H375" s="118"/>
      <c r="I375" s="118"/>
      <c r="J375" s="118"/>
      <c r="K375" s="118"/>
      <c r="L375" s="118"/>
      <c r="M375" s="118"/>
      <c r="N375" s="118"/>
      <c r="O375" s="118"/>
      <c r="P375" s="118"/>
      <c r="Q375" s="118"/>
      <c r="R375" s="118"/>
      <c r="S375" s="118"/>
      <c r="T375" s="118"/>
      <c r="U375" s="118"/>
      <c r="V375" s="118"/>
      <c r="W375" s="118"/>
      <c r="X375" s="118"/>
      <c r="Y375" s="118"/>
      <c r="Z375" s="118"/>
    </row>
    <row r="376" spans="1:26" ht="12.75" customHeight="1" x14ac:dyDescent="0.25">
      <c r="A376" s="118"/>
      <c r="B376" s="118"/>
      <c r="C376" s="118"/>
      <c r="D376" s="118"/>
      <c r="E376" s="118"/>
      <c r="F376" s="118"/>
      <c r="G376" s="118"/>
      <c r="H376" s="118"/>
      <c r="I376" s="118"/>
      <c r="J376" s="118"/>
      <c r="K376" s="118"/>
      <c r="L376" s="118"/>
      <c r="M376" s="118"/>
      <c r="N376" s="118"/>
      <c r="O376" s="118"/>
      <c r="P376" s="118"/>
      <c r="Q376" s="118"/>
      <c r="R376" s="118"/>
      <c r="S376" s="118"/>
      <c r="T376" s="118"/>
      <c r="U376" s="118"/>
      <c r="V376" s="118"/>
      <c r="W376" s="118"/>
      <c r="X376" s="118"/>
      <c r="Y376" s="118"/>
      <c r="Z376" s="118"/>
    </row>
    <row r="377" spans="1:26" ht="12.75" customHeight="1" x14ac:dyDescent="0.25">
      <c r="A377" s="118"/>
      <c r="B377" s="118"/>
      <c r="C377" s="118"/>
      <c r="D377" s="118"/>
      <c r="E377" s="118"/>
      <c r="F377" s="118"/>
      <c r="G377" s="118"/>
      <c r="H377" s="118"/>
      <c r="I377" s="118"/>
      <c r="J377" s="118"/>
      <c r="K377" s="118"/>
      <c r="L377" s="118"/>
      <c r="M377" s="118"/>
      <c r="N377" s="118"/>
      <c r="O377" s="118"/>
      <c r="P377" s="118"/>
      <c r="Q377" s="118"/>
      <c r="R377" s="118"/>
      <c r="S377" s="118"/>
      <c r="T377" s="118"/>
      <c r="U377" s="118"/>
      <c r="V377" s="118"/>
      <c r="W377" s="118"/>
      <c r="X377" s="118"/>
      <c r="Y377" s="118"/>
      <c r="Z377" s="118"/>
    </row>
    <row r="378" spans="1:26" ht="12.75" customHeight="1" x14ac:dyDescent="0.25">
      <c r="A378" s="118"/>
      <c r="B378" s="118"/>
      <c r="C378" s="118"/>
      <c r="D378" s="118"/>
      <c r="E378" s="118"/>
      <c r="F378" s="118"/>
      <c r="G378" s="118"/>
      <c r="H378" s="118"/>
      <c r="I378" s="118"/>
      <c r="J378" s="118"/>
      <c r="K378" s="118"/>
      <c r="L378" s="118"/>
      <c r="M378" s="118"/>
      <c r="N378" s="118"/>
      <c r="O378" s="118"/>
      <c r="P378" s="118"/>
      <c r="Q378" s="118"/>
      <c r="R378" s="118"/>
      <c r="S378" s="118"/>
      <c r="T378" s="118"/>
      <c r="U378" s="118"/>
      <c r="V378" s="118"/>
      <c r="W378" s="118"/>
      <c r="X378" s="118"/>
      <c r="Y378" s="118"/>
      <c r="Z378" s="118"/>
    </row>
    <row r="379" spans="1:26" ht="12.75" customHeight="1" x14ac:dyDescent="0.25">
      <c r="A379" s="118"/>
      <c r="B379" s="118"/>
      <c r="C379" s="118"/>
      <c r="D379" s="118"/>
      <c r="E379" s="118"/>
      <c r="F379" s="118"/>
      <c r="G379" s="118"/>
      <c r="H379" s="118"/>
      <c r="I379" s="118"/>
      <c r="J379" s="118"/>
      <c r="K379" s="118"/>
      <c r="L379" s="118"/>
      <c r="M379" s="118"/>
      <c r="N379" s="118"/>
      <c r="O379" s="118"/>
      <c r="P379" s="118"/>
      <c r="Q379" s="118"/>
      <c r="R379" s="118"/>
      <c r="S379" s="118"/>
      <c r="T379" s="118"/>
      <c r="U379" s="118"/>
      <c r="V379" s="118"/>
      <c r="W379" s="118"/>
      <c r="X379" s="118"/>
      <c r="Y379" s="118"/>
      <c r="Z379" s="118"/>
    </row>
    <row r="380" spans="1:26" ht="12.75" customHeight="1" x14ac:dyDescent="0.25">
      <c r="A380" s="118"/>
      <c r="B380" s="118"/>
      <c r="C380" s="118"/>
      <c r="D380" s="118"/>
      <c r="E380" s="118"/>
      <c r="F380" s="118"/>
      <c r="G380" s="118"/>
      <c r="H380" s="118"/>
      <c r="I380" s="118"/>
      <c r="J380" s="118"/>
      <c r="K380" s="118"/>
      <c r="L380" s="118"/>
      <c r="M380" s="118"/>
      <c r="N380" s="118"/>
      <c r="O380" s="118"/>
      <c r="P380" s="118"/>
      <c r="Q380" s="118"/>
      <c r="R380" s="118"/>
      <c r="S380" s="118"/>
      <c r="T380" s="118"/>
      <c r="U380" s="118"/>
      <c r="V380" s="118"/>
      <c r="W380" s="118"/>
      <c r="X380" s="118"/>
      <c r="Y380" s="118"/>
      <c r="Z380" s="118"/>
    </row>
    <row r="381" spans="1:26" ht="12.75" customHeight="1" x14ac:dyDescent="0.25">
      <c r="A381" s="118"/>
      <c r="B381" s="118"/>
      <c r="C381" s="118"/>
      <c r="D381" s="118"/>
      <c r="E381" s="118"/>
      <c r="F381" s="118"/>
      <c r="G381" s="118"/>
      <c r="H381" s="118"/>
      <c r="I381" s="118"/>
      <c r="J381" s="118"/>
      <c r="K381" s="118"/>
      <c r="L381" s="118"/>
      <c r="M381" s="118"/>
      <c r="N381" s="118"/>
      <c r="O381" s="118"/>
      <c r="P381" s="118"/>
      <c r="Q381" s="118"/>
      <c r="R381" s="118"/>
      <c r="S381" s="118"/>
      <c r="T381" s="118"/>
      <c r="U381" s="118"/>
      <c r="V381" s="118"/>
      <c r="W381" s="118"/>
      <c r="X381" s="118"/>
      <c r="Y381" s="118"/>
      <c r="Z381" s="118"/>
    </row>
    <row r="382" spans="1:26" ht="12.75" customHeight="1" x14ac:dyDescent="0.25">
      <c r="A382" s="118"/>
      <c r="B382" s="118"/>
      <c r="C382" s="118"/>
      <c r="D382" s="118"/>
      <c r="E382" s="118"/>
      <c r="F382" s="118"/>
      <c r="G382" s="118"/>
      <c r="H382" s="118"/>
      <c r="I382" s="118"/>
      <c r="J382" s="118"/>
      <c r="K382" s="118"/>
      <c r="L382" s="118"/>
      <c r="M382" s="118"/>
      <c r="N382" s="118"/>
      <c r="O382" s="118"/>
      <c r="P382" s="118"/>
      <c r="Q382" s="118"/>
      <c r="R382" s="118"/>
      <c r="S382" s="118"/>
      <c r="T382" s="118"/>
      <c r="U382" s="118"/>
      <c r="V382" s="118"/>
      <c r="W382" s="118"/>
      <c r="X382" s="118"/>
      <c r="Y382" s="118"/>
      <c r="Z382" s="118"/>
    </row>
    <row r="383" spans="1:26" ht="12.75" customHeight="1" x14ac:dyDescent="0.25">
      <c r="A383" s="118"/>
      <c r="B383" s="118"/>
      <c r="C383" s="118"/>
      <c r="D383" s="118"/>
      <c r="E383" s="118"/>
      <c r="F383" s="118"/>
      <c r="G383" s="118"/>
      <c r="H383" s="118"/>
      <c r="I383" s="118"/>
      <c r="J383" s="118"/>
      <c r="K383" s="118"/>
      <c r="L383" s="118"/>
      <c r="M383" s="118"/>
      <c r="N383" s="118"/>
      <c r="O383" s="118"/>
      <c r="P383" s="118"/>
      <c r="Q383" s="118"/>
      <c r="R383" s="118"/>
      <c r="S383" s="118"/>
      <c r="T383" s="118"/>
      <c r="U383" s="118"/>
      <c r="V383" s="118"/>
      <c r="W383" s="118"/>
      <c r="X383" s="118"/>
      <c r="Y383" s="118"/>
      <c r="Z383" s="118"/>
    </row>
    <row r="384" spans="1:26" ht="12.75" customHeight="1" x14ac:dyDescent="0.25">
      <c r="A384" s="118"/>
      <c r="B384" s="118"/>
      <c r="C384" s="118"/>
      <c r="D384" s="118"/>
      <c r="E384" s="118"/>
      <c r="F384" s="118"/>
      <c r="G384" s="118"/>
      <c r="H384" s="118"/>
      <c r="I384" s="118"/>
      <c r="J384" s="118"/>
      <c r="K384" s="118"/>
      <c r="L384" s="118"/>
      <c r="M384" s="118"/>
      <c r="N384" s="118"/>
      <c r="O384" s="118"/>
      <c r="P384" s="118"/>
      <c r="Q384" s="118"/>
      <c r="R384" s="118"/>
      <c r="S384" s="118"/>
      <c r="T384" s="118"/>
      <c r="U384" s="118"/>
      <c r="V384" s="118"/>
      <c r="W384" s="118"/>
      <c r="X384" s="118"/>
      <c r="Y384" s="118"/>
      <c r="Z384" s="118"/>
    </row>
    <row r="385" spans="1:26" ht="12.75" customHeight="1" x14ac:dyDescent="0.25">
      <c r="A385" s="118"/>
      <c r="B385" s="118"/>
      <c r="C385" s="118"/>
      <c r="D385" s="118"/>
      <c r="E385" s="118"/>
      <c r="F385" s="118"/>
      <c r="G385" s="118"/>
      <c r="H385" s="118"/>
      <c r="I385" s="118"/>
      <c r="J385" s="118"/>
      <c r="K385" s="118"/>
      <c r="L385" s="118"/>
      <c r="M385" s="118"/>
      <c r="N385" s="118"/>
      <c r="O385" s="118"/>
      <c r="P385" s="118"/>
      <c r="Q385" s="118"/>
      <c r="R385" s="118"/>
      <c r="S385" s="118"/>
      <c r="T385" s="118"/>
      <c r="U385" s="118"/>
      <c r="V385" s="118"/>
      <c r="W385" s="118"/>
      <c r="X385" s="118"/>
      <c r="Y385" s="118"/>
      <c r="Z385" s="118"/>
    </row>
    <row r="386" spans="1:26" ht="12.75" customHeight="1" x14ac:dyDescent="0.25">
      <c r="A386" s="118"/>
      <c r="B386" s="118"/>
      <c r="C386" s="118"/>
      <c r="D386" s="118"/>
      <c r="E386" s="118"/>
      <c r="F386" s="118"/>
      <c r="G386" s="118"/>
      <c r="H386" s="118"/>
      <c r="I386" s="118"/>
      <c r="J386" s="118"/>
      <c r="K386" s="118"/>
      <c r="L386" s="118"/>
      <c r="M386" s="118"/>
      <c r="N386" s="118"/>
      <c r="O386" s="118"/>
      <c r="P386" s="118"/>
      <c r="Q386" s="118"/>
      <c r="R386" s="118"/>
      <c r="S386" s="118"/>
      <c r="T386" s="118"/>
      <c r="U386" s="118"/>
      <c r="V386" s="118"/>
      <c r="W386" s="118"/>
      <c r="X386" s="118"/>
      <c r="Y386" s="118"/>
      <c r="Z386" s="118"/>
    </row>
    <row r="387" spans="1:26" ht="12.75" customHeight="1" x14ac:dyDescent="0.25">
      <c r="A387" s="118"/>
      <c r="B387" s="118"/>
      <c r="C387" s="118"/>
      <c r="D387" s="118"/>
      <c r="E387" s="118"/>
      <c r="F387" s="118"/>
      <c r="G387" s="118"/>
      <c r="H387" s="118"/>
      <c r="I387" s="118"/>
      <c r="J387" s="118"/>
      <c r="K387" s="118"/>
      <c r="L387" s="118"/>
      <c r="M387" s="118"/>
      <c r="N387" s="118"/>
      <c r="O387" s="118"/>
      <c r="P387" s="118"/>
      <c r="Q387" s="118"/>
      <c r="R387" s="118"/>
      <c r="S387" s="118"/>
      <c r="T387" s="118"/>
      <c r="U387" s="118"/>
      <c r="V387" s="118"/>
      <c r="W387" s="118"/>
      <c r="X387" s="118"/>
      <c r="Y387" s="118"/>
      <c r="Z387" s="118"/>
    </row>
    <row r="388" spans="1:26" ht="12.75" customHeight="1" x14ac:dyDescent="0.25">
      <c r="A388" s="118"/>
      <c r="B388" s="118"/>
      <c r="C388" s="118"/>
      <c r="D388" s="118"/>
      <c r="E388" s="118"/>
      <c r="F388" s="118"/>
      <c r="G388" s="118"/>
      <c r="H388" s="118"/>
      <c r="I388" s="118"/>
      <c r="J388" s="118"/>
      <c r="K388" s="118"/>
      <c r="L388" s="118"/>
      <c r="M388" s="118"/>
      <c r="N388" s="118"/>
      <c r="O388" s="118"/>
      <c r="P388" s="118"/>
      <c r="Q388" s="118"/>
      <c r="R388" s="118"/>
      <c r="S388" s="118"/>
      <c r="T388" s="118"/>
      <c r="U388" s="118"/>
      <c r="V388" s="118"/>
      <c r="W388" s="118"/>
      <c r="X388" s="118"/>
      <c r="Y388" s="118"/>
      <c r="Z388" s="118"/>
    </row>
    <row r="389" spans="1:26" ht="12.75" customHeight="1" x14ac:dyDescent="0.25">
      <c r="A389" s="118"/>
      <c r="B389" s="118"/>
      <c r="C389" s="118"/>
      <c r="D389" s="118"/>
      <c r="E389" s="118"/>
      <c r="F389" s="118"/>
      <c r="G389" s="118"/>
      <c r="H389" s="118"/>
      <c r="I389" s="118"/>
      <c r="J389" s="118"/>
      <c r="K389" s="118"/>
      <c r="L389" s="118"/>
      <c r="M389" s="118"/>
      <c r="N389" s="118"/>
      <c r="O389" s="118"/>
      <c r="P389" s="118"/>
      <c r="Q389" s="118"/>
      <c r="R389" s="118"/>
      <c r="S389" s="118"/>
      <c r="T389" s="118"/>
      <c r="U389" s="118"/>
      <c r="V389" s="118"/>
      <c r="W389" s="118"/>
      <c r="X389" s="118"/>
      <c r="Y389" s="118"/>
      <c r="Z389" s="118"/>
    </row>
    <row r="390" spans="1:26" ht="12.75" customHeight="1" x14ac:dyDescent="0.25">
      <c r="A390" s="118"/>
      <c r="B390" s="118"/>
      <c r="C390" s="118"/>
      <c r="D390" s="118"/>
      <c r="E390" s="118"/>
      <c r="F390" s="118"/>
      <c r="G390" s="118"/>
      <c r="H390" s="118"/>
      <c r="I390" s="118"/>
      <c r="J390" s="118"/>
      <c r="K390" s="118"/>
      <c r="L390" s="118"/>
      <c r="M390" s="118"/>
      <c r="N390" s="118"/>
      <c r="O390" s="118"/>
      <c r="P390" s="118"/>
      <c r="Q390" s="118"/>
      <c r="R390" s="118"/>
      <c r="S390" s="118"/>
      <c r="T390" s="118"/>
      <c r="U390" s="118"/>
      <c r="V390" s="118"/>
      <c r="W390" s="118"/>
      <c r="X390" s="118"/>
      <c r="Y390" s="118"/>
      <c r="Z390" s="118"/>
    </row>
    <row r="391" spans="1:26" ht="12.75" customHeight="1" x14ac:dyDescent="0.25">
      <c r="A391" s="118"/>
      <c r="B391" s="118"/>
      <c r="C391" s="118"/>
      <c r="D391" s="118"/>
      <c r="E391" s="118"/>
      <c r="F391" s="118"/>
      <c r="G391" s="118"/>
      <c r="H391" s="118"/>
      <c r="I391" s="118"/>
      <c r="J391" s="118"/>
      <c r="K391" s="118"/>
      <c r="L391" s="118"/>
      <c r="M391" s="118"/>
      <c r="N391" s="118"/>
      <c r="O391" s="118"/>
      <c r="P391" s="118"/>
      <c r="Q391" s="118"/>
      <c r="R391" s="118"/>
      <c r="S391" s="118"/>
      <c r="T391" s="118"/>
      <c r="U391" s="118"/>
      <c r="V391" s="118"/>
      <c r="W391" s="118"/>
      <c r="X391" s="118"/>
      <c r="Y391" s="118"/>
      <c r="Z391" s="118"/>
    </row>
    <row r="392" spans="1:26" ht="12.75" customHeight="1" x14ac:dyDescent="0.25">
      <c r="A392" s="118"/>
      <c r="B392" s="118"/>
      <c r="C392" s="118"/>
      <c r="D392" s="118"/>
      <c r="E392" s="118"/>
      <c r="F392" s="118"/>
      <c r="G392" s="118"/>
      <c r="H392" s="118"/>
      <c r="I392" s="118"/>
      <c r="J392" s="118"/>
      <c r="K392" s="118"/>
      <c r="L392" s="118"/>
      <c r="M392" s="118"/>
      <c r="N392" s="118"/>
      <c r="O392" s="118"/>
      <c r="P392" s="118"/>
      <c r="Q392" s="118"/>
      <c r="R392" s="118"/>
      <c r="S392" s="118"/>
      <c r="T392" s="118"/>
      <c r="U392" s="118"/>
      <c r="V392" s="118"/>
      <c r="W392" s="118"/>
      <c r="X392" s="118"/>
      <c r="Y392" s="118"/>
      <c r="Z392" s="118"/>
    </row>
    <row r="393" spans="1:26" ht="12.75" customHeight="1" x14ac:dyDescent="0.25">
      <c r="A393" s="118"/>
      <c r="B393" s="118"/>
      <c r="C393" s="118"/>
      <c r="D393" s="118"/>
      <c r="E393" s="118"/>
      <c r="F393" s="118"/>
      <c r="G393" s="118"/>
      <c r="H393" s="118"/>
      <c r="I393" s="118"/>
      <c r="J393" s="118"/>
      <c r="K393" s="118"/>
      <c r="L393" s="118"/>
      <c r="M393" s="118"/>
      <c r="N393" s="118"/>
      <c r="O393" s="118"/>
      <c r="P393" s="118"/>
      <c r="Q393" s="118"/>
      <c r="R393" s="118"/>
      <c r="S393" s="118"/>
      <c r="T393" s="118"/>
      <c r="U393" s="118"/>
      <c r="V393" s="118"/>
      <c r="W393" s="118"/>
      <c r="X393" s="118"/>
      <c r="Y393" s="118"/>
      <c r="Z393" s="118"/>
    </row>
    <row r="394" spans="1:26" ht="12.75" customHeight="1" x14ac:dyDescent="0.25">
      <c r="A394" s="118"/>
      <c r="B394" s="118"/>
      <c r="C394" s="118"/>
      <c r="D394" s="118"/>
      <c r="E394" s="118"/>
      <c r="F394" s="118"/>
      <c r="G394" s="118"/>
      <c r="H394" s="118"/>
      <c r="I394" s="118"/>
      <c r="J394" s="118"/>
      <c r="K394" s="118"/>
      <c r="L394" s="118"/>
      <c r="M394" s="118"/>
      <c r="N394" s="118"/>
      <c r="O394" s="118"/>
      <c r="P394" s="118"/>
      <c r="Q394" s="118"/>
      <c r="R394" s="118"/>
      <c r="S394" s="118"/>
      <c r="T394" s="118"/>
      <c r="U394" s="118"/>
      <c r="V394" s="118"/>
      <c r="W394" s="118"/>
      <c r="X394" s="118"/>
      <c r="Y394" s="118"/>
      <c r="Z394" s="118"/>
    </row>
    <row r="395" spans="1:26" ht="12.75" customHeight="1" x14ac:dyDescent="0.25">
      <c r="A395" s="118"/>
      <c r="B395" s="118"/>
      <c r="C395" s="118"/>
      <c r="D395" s="118"/>
      <c r="E395" s="118"/>
      <c r="F395" s="118"/>
      <c r="G395" s="118"/>
      <c r="H395" s="118"/>
      <c r="I395" s="118"/>
      <c r="J395" s="118"/>
      <c r="K395" s="118"/>
      <c r="L395" s="118"/>
      <c r="M395" s="118"/>
      <c r="N395" s="118"/>
      <c r="O395" s="118"/>
      <c r="P395" s="118"/>
      <c r="Q395" s="118"/>
      <c r="R395" s="118"/>
      <c r="S395" s="118"/>
      <c r="T395" s="118"/>
      <c r="U395" s="118"/>
      <c r="V395" s="118"/>
      <c r="W395" s="118"/>
      <c r="X395" s="118"/>
      <c r="Y395" s="118"/>
      <c r="Z395" s="118"/>
    </row>
    <row r="396" spans="1:26" ht="12.75" customHeight="1" x14ac:dyDescent="0.25">
      <c r="A396" s="118"/>
      <c r="B396" s="118"/>
      <c r="C396" s="118"/>
      <c r="D396" s="118"/>
      <c r="E396" s="118"/>
      <c r="F396" s="118"/>
      <c r="G396" s="118"/>
      <c r="H396" s="118"/>
      <c r="I396" s="118"/>
      <c r="J396" s="118"/>
      <c r="K396" s="118"/>
      <c r="L396" s="118"/>
      <c r="M396" s="118"/>
      <c r="N396" s="118"/>
      <c r="O396" s="118"/>
      <c r="P396" s="118"/>
      <c r="Q396" s="118"/>
      <c r="R396" s="118"/>
      <c r="S396" s="118"/>
      <c r="T396" s="118"/>
      <c r="U396" s="118"/>
      <c r="V396" s="118"/>
      <c r="W396" s="118"/>
      <c r="X396" s="118"/>
      <c r="Y396" s="118"/>
      <c r="Z396" s="118"/>
    </row>
    <row r="397" spans="1:26" ht="12.75" customHeight="1" x14ac:dyDescent="0.25">
      <c r="A397" s="118"/>
      <c r="B397" s="118"/>
      <c r="C397" s="118"/>
      <c r="D397" s="118"/>
      <c r="E397" s="118"/>
      <c r="F397" s="118"/>
      <c r="G397" s="118"/>
      <c r="H397" s="118"/>
      <c r="I397" s="118"/>
      <c r="J397" s="118"/>
      <c r="K397" s="118"/>
      <c r="L397" s="118"/>
      <c r="M397" s="118"/>
      <c r="N397" s="118"/>
      <c r="O397" s="118"/>
      <c r="P397" s="118"/>
      <c r="Q397" s="118"/>
      <c r="R397" s="118"/>
      <c r="S397" s="118"/>
      <c r="T397" s="118"/>
      <c r="U397" s="118"/>
      <c r="V397" s="118"/>
      <c r="W397" s="118"/>
      <c r="X397" s="118"/>
      <c r="Y397" s="118"/>
      <c r="Z397" s="118"/>
    </row>
    <row r="398" spans="1:26" ht="12.75" customHeight="1" x14ac:dyDescent="0.25">
      <c r="A398" s="118"/>
      <c r="B398" s="118"/>
      <c r="C398" s="118"/>
      <c r="D398" s="118"/>
      <c r="E398" s="118"/>
      <c r="F398" s="118"/>
      <c r="G398" s="118"/>
      <c r="H398" s="118"/>
      <c r="I398" s="118"/>
      <c r="J398" s="118"/>
      <c r="K398" s="118"/>
      <c r="L398" s="118"/>
      <c r="M398" s="118"/>
      <c r="N398" s="118"/>
      <c r="O398" s="118"/>
      <c r="P398" s="118"/>
      <c r="Q398" s="118"/>
      <c r="R398" s="118"/>
      <c r="S398" s="118"/>
      <c r="T398" s="118"/>
      <c r="U398" s="118"/>
      <c r="V398" s="118"/>
      <c r="W398" s="118"/>
      <c r="X398" s="118"/>
      <c r="Y398" s="118"/>
      <c r="Z398" s="118"/>
    </row>
    <row r="399" spans="1:26" ht="12.75" customHeight="1" x14ac:dyDescent="0.25">
      <c r="A399" s="118"/>
      <c r="B399" s="118"/>
      <c r="C399" s="118"/>
      <c r="D399" s="118"/>
      <c r="E399" s="118"/>
      <c r="F399" s="118"/>
      <c r="G399" s="118"/>
      <c r="H399" s="118"/>
      <c r="I399" s="118"/>
      <c r="J399" s="118"/>
      <c r="K399" s="118"/>
      <c r="L399" s="118"/>
      <c r="M399" s="118"/>
      <c r="N399" s="118"/>
      <c r="O399" s="118"/>
      <c r="P399" s="118"/>
      <c r="Q399" s="118"/>
      <c r="R399" s="118"/>
      <c r="S399" s="118"/>
      <c r="T399" s="118"/>
      <c r="U399" s="118"/>
      <c r="V399" s="118"/>
      <c r="W399" s="118"/>
      <c r="X399" s="118"/>
      <c r="Y399" s="118"/>
      <c r="Z399" s="118"/>
    </row>
    <row r="400" spans="1:26" ht="12.75" customHeight="1" x14ac:dyDescent="0.25">
      <c r="A400" s="118"/>
      <c r="B400" s="118"/>
      <c r="C400" s="118"/>
      <c r="D400" s="118"/>
      <c r="E400" s="118"/>
      <c r="F400" s="118"/>
      <c r="G400" s="118"/>
      <c r="H400" s="118"/>
      <c r="I400" s="118"/>
      <c r="J400" s="118"/>
      <c r="K400" s="118"/>
      <c r="L400" s="118"/>
      <c r="M400" s="118"/>
      <c r="N400" s="118"/>
      <c r="O400" s="118"/>
      <c r="P400" s="118"/>
      <c r="Q400" s="118"/>
      <c r="R400" s="118"/>
      <c r="S400" s="118"/>
      <c r="T400" s="118"/>
      <c r="U400" s="118"/>
      <c r="V400" s="118"/>
      <c r="W400" s="118"/>
      <c r="X400" s="118"/>
      <c r="Y400" s="118"/>
      <c r="Z400" s="118"/>
    </row>
    <row r="401" spans="1:26" ht="12.75" customHeight="1" x14ac:dyDescent="0.25">
      <c r="A401" s="118"/>
      <c r="B401" s="118"/>
      <c r="C401" s="118"/>
      <c r="D401" s="118"/>
      <c r="E401" s="118"/>
      <c r="F401" s="118"/>
      <c r="G401" s="118"/>
      <c r="H401" s="118"/>
      <c r="I401" s="118"/>
      <c r="J401" s="118"/>
      <c r="K401" s="118"/>
      <c r="L401" s="118"/>
      <c r="M401" s="118"/>
      <c r="N401" s="118"/>
      <c r="O401" s="118"/>
      <c r="P401" s="118"/>
      <c r="Q401" s="118"/>
      <c r="R401" s="118"/>
      <c r="S401" s="118"/>
      <c r="T401" s="118"/>
      <c r="U401" s="118"/>
      <c r="V401" s="118"/>
      <c r="W401" s="118"/>
      <c r="X401" s="118"/>
      <c r="Y401" s="118"/>
      <c r="Z401" s="118"/>
    </row>
    <row r="402" spans="1:26" ht="12.75" customHeight="1" x14ac:dyDescent="0.25">
      <c r="A402" s="118"/>
      <c r="B402" s="118"/>
      <c r="C402" s="118"/>
      <c r="D402" s="118"/>
      <c r="E402" s="118"/>
      <c r="F402" s="118"/>
      <c r="G402" s="118"/>
      <c r="H402" s="118"/>
      <c r="I402" s="118"/>
      <c r="J402" s="118"/>
      <c r="K402" s="118"/>
      <c r="L402" s="118"/>
      <c r="M402" s="118"/>
      <c r="N402" s="118"/>
      <c r="O402" s="118"/>
      <c r="P402" s="118"/>
      <c r="Q402" s="118"/>
      <c r="R402" s="118"/>
      <c r="S402" s="118"/>
      <c r="T402" s="118"/>
      <c r="U402" s="118"/>
      <c r="V402" s="118"/>
      <c r="W402" s="118"/>
      <c r="X402" s="118"/>
      <c r="Y402" s="118"/>
      <c r="Z402" s="118"/>
    </row>
    <row r="403" spans="1:26" ht="12.75" customHeight="1" x14ac:dyDescent="0.25">
      <c r="A403" s="118"/>
      <c r="B403" s="118"/>
      <c r="C403" s="118"/>
      <c r="D403" s="118"/>
      <c r="E403" s="118"/>
      <c r="F403" s="118"/>
      <c r="G403" s="118"/>
      <c r="H403" s="118"/>
      <c r="I403" s="118"/>
      <c r="J403" s="118"/>
      <c r="K403" s="118"/>
      <c r="L403" s="118"/>
      <c r="M403" s="118"/>
      <c r="N403" s="118"/>
      <c r="O403" s="118"/>
      <c r="P403" s="118"/>
      <c r="Q403" s="118"/>
      <c r="R403" s="118"/>
      <c r="S403" s="118"/>
      <c r="T403" s="118"/>
      <c r="U403" s="118"/>
      <c r="V403" s="118"/>
      <c r="W403" s="118"/>
      <c r="X403" s="118"/>
      <c r="Y403" s="118"/>
      <c r="Z403" s="118"/>
    </row>
    <row r="404" spans="1:26" ht="12.75" customHeight="1" x14ac:dyDescent="0.25">
      <c r="A404" s="118"/>
      <c r="B404" s="118"/>
      <c r="C404" s="118"/>
      <c r="D404" s="118"/>
      <c r="E404" s="118"/>
      <c r="F404" s="118"/>
      <c r="G404" s="118"/>
      <c r="H404" s="118"/>
      <c r="I404" s="118"/>
      <c r="J404" s="118"/>
      <c r="K404" s="118"/>
      <c r="L404" s="118"/>
      <c r="M404" s="118"/>
      <c r="N404" s="118"/>
      <c r="O404" s="118"/>
      <c r="P404" s="118"/>
      <c r="Q404" s="118"/>
      <c r="R404" s="118"/>
      <c r="S404" s="118"/>
      <c r="T404" s="118"/>
      <c r="U404" s="118"/>
      <c r="V404" s="118"/>
      <c r="W404" s="118"/>
      <c r="X404" s="118"/>
      <c r="Y404" s="118"/>
      <c r="Z404" s="118"/>
    </row>
    <row r="405" spans="1:26" ht="12.75" customHeight="1" x14ac:dyDescent="0.25">
      <c r="A405" s="118"/>
      <c r="B405" s="118"/>
      <c r="C405" s="118"/>
      <c r="D405" s="118"/>
      <c r="E405" s="118"/>
      <c r="F405" s="118"/>
      <c r="G405" s="118"/>
      <c r="H405" s="118"/>
      <c r="I405" s="118"/>
      <c r="J405" s="118"/>
      <c r="K405" s="118"/>
      <c r="L405" s="118"/>
      <c r="M405" s="118"/>
      <c r="N405" s="118"/>
      <c r="O405" s="118"/>
      <c r="P405" s="118"/>
      <c r="Q405" s="118"/>
      <c r="R405" s="118"/>
      <c r="S405" s="118"/>
      <c r="T405" s="118"/>
      <c r="U405" s="118"/>
      <c r="V405" s="118"/>
      <c r="W405" s="118"/>
      <c r="X405" s="118"/>
      <c r="Y405" s="118"/>
      <c r="Z405" s="118"/>
    </row>
    <row r="406" spans="1:26" ht="12.75" customHeight="1" x14ac:dyDescent="0.25">
      <c r="A406" s="118"/>
      <c r="B406" s="118"/>
      <c r="C406" s="118"/>
      <c r="D406" s="118"/>
      <c r="E406" s="118"/>
      <c r="F406" s="118"/>
      <c r="G406" s="118"/>
      <c r="H406" s="118"/>
      <c r="I406" s="118"/>
      <c r="J406" s="118"/>
      <c r="K406" s="118"/>
      <c r="L406" s="118"/>
      <c r="M406" s="118"/>
      <c r="N406" s="118"/>
      <c r="O406" s="118"/>
      <c r="P406" s="118"/>
      <c r="Q406" s="118"/>
      <c r="R406" s="118"/>
      <c r="S406" s="118"/>
      <c r="T406" s="118"/>
      <c r="U406" s="118"/>
      <c r="V406" s="118"/>
      <c r="W406" s="118"/>
      <c r="X406" s="118"/>
      <c r="Y406" s="118"/>
      <c r="Z406" s="118"/>
    </row>
    <row r="407" spans="1:26" ht="12.75" customHeight="1" x14ac:dyDescent="0.25">
      <c r="A407" s="118"/>
      <c r="B407" s="118"/>
      <c r="C407" s="118"/>
      <c r="D407" s="118"/>
      <c r="E407" s="118"/>
      <c r="F407" s="118"/>
      <c r="G407" s="118"/>
      <c r="H407" s="118"/>
      <c r="I407" s="118"/>
      <c r="J407" s="118"/>
      <c r="K407" s="118"/>
      <c r="L407" s="118"/>
      <c r="M407" s="118"/>
      <c r="N407" s="118"/>
      <c r="O407" s="118"/>
      <c r="P407" s="118"/>
      <c r="Q407" s="118"/>
      <c r="R407" s="118"/>
      <c r="S407" s="118"/>
      <c r="T407" s="118"/>
      <c r="U407" s="118"/>
      <c r="V407" s="118"/>
      <c r="W407" s="118"/>
      <c r="X407" s="118"/>
      <c r="Y407" s="118"/>
      <c r="Z407" s="118"/>
    </row>
    <row r="408" spans="1:26" ht="12.75" customHeight="1" x14ac:dyDescent="0.25">
      <c r="A408" s="118"/>
      <c r="B408" s="118"/>
      <c r="C408" s="118"/>
      <c r="D408" s="118"/>
      <c r="E408" s="118"/>
      <c r="F408" s="118"/>
      <c r="G408" s="118"/>
      <c r="H408" s="118"/>
      <c r="I408" s="118"/>
      <c r="J408" s="118"/>
      <c r="K408" s="118"/>
      <c r="L408" s="118"/>
      <c r="M408" s="118"/>
      <c r="N408" s="118"/>
      <c r="O408" s="118"/>
      <c r="P408" s="118"/>
      <c r="Q408" s="118"/>
      <c r="R408" s="118"/>
      <c r="S408" s="118"/>
      <c r="T408" s="118"/>
      <c r="U408" s="118"/>
      <c r="V408" s="118"/>
      <c r="W408" s="118"/>
      <c r="X408" s="118"/>
      <c r="Y408" s="118"/>
      <c r="Z408" s="118"/>
    </row>
    <row r="409" spans="1:26" ht="12.75" customHeight="1" x14ac:dyDescent="0.25">
      <c r="A409" s="118"/>
      <c r="B409" s="118"/>
      <c r="C409" s="118"/>
      <c r="D409" s="118"/>
      <c r="E409" s="118"/>
      <c r="F409" s="118"/>
      <c r="G409" s="118"/>
      <c r="H409" s="118"/>
      <c r="I409" s="118"/>
      <c r="J409" s="118"/>
      <c r="K409" s="118"/>
      <c r="L409" s="118"/>
      <c r="M409" s="118"/>
      <c r="N409" s="118"/>
      <c r="O409" s="118"/>
      <c r="P409" s="118"/>
      <c r="Q409" s="118"/>
      <c r="R409" s="118"/>
      <c r="S409" s="118"/>
      <c r="T409" s="118"/>
      <c r="U409" s="118"/>
      <c r="V409" s="118"/>
      <c r="W409" s="118"/>
      <c r="X409" s="118"/>
      <c r="Y409" s="118"/>
      <c r="Z409" s="118"/>
    </row>
    <row r="410" spans="1:26" ht="12.75" customHeight="1" x14ac:dyDescent="0.25">
      <c r="A410" s="118"/>
      <c r="B410" s="118"/>
      <c r="C410" s="118"/>
      <c r="D410" s="118"/>
      <c r="E410" s="118"/>
      <c r="F410" s="118"/>
      <c r="G410" s="118"/>
      <c r="H410" s="118"/>
      <c r="I410" s="118"/>
      <c r="J410" s="118"/>
      <c r="K410" s="118"/>
      <c r="L410" s="118"/>
      <c r="M410" s="118"/>
      <c r="N410" s="118"/>
      <c r="O410" s="118"/>
      <c r="P410" s="118"/>
      <c r="Q410" s="118"/>
      <c r="R410" s="118"/>
      <c r="S410" s="118"/>
      <c r="T410" s="118"/>
      <c r="U410" s="118"/>
      <c r="V410" s="118"/>
      <c r="W410" s="118"/>
      <c r="X410" s="118"/>
      <c r="Y410" s="118"/>
      <c r="Z410" s="118"/>
    </row>
    <row r="411" spans="1:26" ht="12.75" customHeight="1" x14ac:dyDescent="0.25">
      <c r="A411" s="118"/>
      <c r="B411" s="118"/>
      <c r="C411" s="118"/>
      <c r="D411" s="118"/>
      <c r="E411" s="118"/>
      <c r="F411" s="118"/>
      <c r="G411" s="118"/>
      <c r="H411" s="118"/>
      <c r="I411" s="118"/>
      <c r="J411" s="118"/>
      <c r="K411" s="118"/>
      <c r="L411" s="118"/>
      <c r="M411" s="118"/>
      <c r="N411" s="118"/>
      <c r="O411" s="118"/>
      <c r="P411" s="118"/>
      <c r="Q411" s="118"/>
      <c r="R411" s="118"/>
      <c r="S411" s="118"/>
      <c r="T411" s="118"/>
      <c r="U411" s="118"/>
      <c r="V411" s="118"/>
      <c r="W411" s="118"/>
      <c r="X411" s="118"/>
      <c r="Y411" s="118"/>
      <c r="Z411" s="118"/>
    </row>
    <row r="412" spans="1:26" ht="12.75" customHeight="1" x14ac:dyDescent="0.25">
      <c r="A412" s="118"/>
      <c r="B412" s="118"/>
      <c r="C412" s="118"/>
      <c r="D412" s="118"/>
      <c r="E412" s="118"/>
      <c r="F412" s="118"/>
      <c r="G412" s="118"/>
      <c r="H412" s="118"/>
      <c r="I412" s="118"/>
      <c r="J412" s="118"/>
      <c r="K412" s="118"/>
      <c r="L412" s="118"/>
      <c r="M412" s="118"/>
      <c r="N412" s="118"/>
      <c r="O412" s="118"/>
      <c r="P412" s="118"/>
      <c r="Q412" s="118"/>
      <c r="R412" s="118"/>
      <c r="S412" s="118"/>
      <c r="T412" s="118"/>
      <c r="U412" s="118"/>
      <c r="V412" s="118"/>
      <c r="W412" s="118"/>
      <c r="X412" s="118"/>
      <c r="Y412" s="118"/>
      <c r="Z412" s="118"/>
    </row>
    <row r="413" spans="1:26" ht="12.75" customHeight="1" x14ac:dyDescent="0.25">
      <c r="A413" s="118"/>
      <c r="B413" s="118"/>
      <c r="C413" s="118"/>
      <c r="D413" s="118"/>
      <c r="E413" s="118"/>
      <c r="F413" s="118"/>
      <c r="G413" s="118"/>
      <c r="H413" s="118"/>
      <c r="I413" s="118"/>
      <c r="J413" s="118"/>
      <c r="K413" s="118"/>
      <c r="L413" s="118"/>
      <c r="M413" s="118"/>
      <c r="N413" s="118"/>
      <c r="O413" s="118"/>
      <c r="P413" s="118"/>
      <c r="Q413" s="118"/>
      <c r="R413" s="118"/>
      <c r="S413" s="118"/>
      <c r="T413" s="118"/>
      <c r="U413" s="118"/>
      <c r="V413" s="118"/>
      <c r="W413" s="118"/>
      <c r="X413" s="118"/>
      <c r="Y413" s="118"/>
      <c r="Z413" s="118"/>
    </row>
    <row r="414" spans="1:26" ht="12.75" customHeight="1" x14ac:dyDescent="0.25">
      <c r="A414" s="118"/>
      <c r="B414" s="118"/>
      <c r="C414" s="118"/>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18"/>
      <c r="Z414" s="118"/>
    </row>
    <row r="415" spans="1:26" ht="12.75" customHeight="1" x14ac:dyDescent="0.25">
      <c r="A415" s="118"/>
      <c r="B415" s="118"/>
      <c r="C415" s="118"/>
      <c r="D415" s="118"/>
      <c r="E415" s="118"/>
      <c r="F415" s="118"/>
      <c r="G415" s="118"/>
      <c r="H415" s="118"/>
      <c r="I415" s="118"/>
      <c r="J415" s="118"/>
      <c r="K415" s="118"/>
      <c r="L415" s="118"/>
      <c r="M415" s="118"/>
      <c r="N415" s="118"/>
      <c r="O415" s="118"/>
      <c r="P415" s="118"/>
      <c r="Q415" s="118"/>
      <c r="R415" s="118"/>
      <c r="S415" s="118"/>
      <c r="T415" s="118"/>
      <c r="U415" s="118"/>
      <c r="V415" s="118"/>
      <c r="W415" s="118"/>
      <c r="X415" s="118"/>
      <c r="Y415" s="118"/>
      <c r="Z415" s="118"/>
    </row>
    <row r="416" spans="1:26" ht="12.75" customHeight="1" x14ac:dyDescent="0.25">
      <c r="A416" s="118"/>
      <c r="B416" s="118"/>
      <c r="C416" s="118"/>
      <c r="D416" s="118"/>
      <c r="E416" s="118"/>
      <c r="F416" s="118"/>
      <c r="G416" s="118"/>
      <c r="H416" s="118"/>
      <c r="I416" s="118"/>
      <c r="J416" s="118"/>
      <c r="K416" s="118"/>
      <c r="L416" s="118"/>
      <c r="M416" s="118"/>
      <c r="N416" s="118"/>
      <c r="O416" s="118"/>
      <c r="P416" s="118"/>
      <c r="Q416" s="118"/>
      <c r="R416" s="118"/>
      <c r="S416" s="118"/>
      <c r="T416" s="118"/>
      <c r="U416" s="118"/>
      <c r="V416" s="118"/>
      <c r="W416" s="118"/>
      <c r="X416" s="118"/>
      <c r="Y416" s="118"/>
      <c r="Z416" s="118"/>
    </row>
    <row r="417" spans="1:26" ht="12.75" customHeight="1" x14ac:dyDescent="0.25">
      <c r="A417" s="118"/>
      <c r="B417" s="118"/>
      <c r="C417" s="118"/>
      <c r="D417" s="118"/>
      <c r="E417" s="118"/>
      <c r="F417" s="118"/>
      <c r="G417" s="118"/>
      <c r="H417" s="118"/>
      <c r="I417" s="118"/>
      <c r="J417" s="118"/>
      <c r="K417" s="118"/>
      <c r="L417" s="118"/>
      <c r="M417" s="118"/>
      <c r="N417" s="118"/>
      <c r="O417" s="118"/>
      <c r="P417" s="118"/>
      <c r="Q417" s="118"/>
      <c r="R417" s="118"/>
      <c r="S417" s="118"/>
      <c r="T417" s="118"/>
      <c r="U417" s="118"/>
      <c r="V417" s="118"/>
      <c r="W417" s="118"/>
      <c r="X417" s="118"/>
      <c r="Y417" s="118"/>
      <c r="Z417" s="118"/>
    </row>
    <row r="418" spans="1:26" ht="12.75" customHeight="1" x14ac:dyDescent="0.25">
      <c r="A418" s="118"/>
      <c r="B418" s="118"/>
      <c r="C418" s="118"/>
      <c r="D418" s="118"/>
      <c r="E418" s="118"/>
      <c r="F418" s="118"/>
      <c r="G418" s="118"/>
      <c r="H418" s="118"/>
      <c r="I418" s="118"/>
      <c r="J418" s="118"/>
      <c r="K418" s="118"/>
      <c r="L418" s="118"/>
      <c r="M418" s="118"/>
      <c r="N418" s="118"/>
      <c r="O418" s="118"/>
      <c r="P418" s="118"/>
      <c r="Q418" s="118"/>
      <c r="R418" s="118"/>
      <c r="S418" s="118"/>
      <c r="T418" s="118"/>
      <c r="U418" s="118"/>
      <c r="V418" s="118"/>
      <c r="W418" s="118"/>
      <c r="X418" s="118"/>
      <c r="Y418" s="118"/>
      <c r="Z418" s="118"/>
    </row>
    <row r="419" spans="1:26" ht="12.75" customHeight="1" x14ac:dyDescent="0.25">
      <c r="A419" s="118"/>
      <c r="B419" s="118"/>
      <c r="C419" s="118"/>
      <c r="D419" s="118"/>
      <c r="E419" s="118"/>
      <c r="F419" s="118"/>
      <c r="G419" s="118"/>
      <c r="H419" s="118"/>
      <c r="I419" s="118"/>
      <c r="J419" s="118"/>
      <c r="K419" s="118"/>
      <c r="L419" s="118"/>
      <c r="M419" s="118"/>
      <c r="N419" s="118"/>
      <c r="O419" s="118"/>
      <c r="P419" s="118"/>
      <c r="Q419" s="118"/>
      <c r="R419" s="118"/>
      <c r="S419" s="118"/>
      <c r="T419" s="118"/>
      <c r="U419" s="118"/>
      <c r="V419" s="118"/>
      <c r="W419" s="118"/>
      <c r="X419" s="118"/>
      <c r="Y419" s="118"/>
      <c r="Z419" s="118"/>
    </row>
    <row r="420" spans="1:26" ht="12.75" customHeight="1" x14ac:dyDescent="0.25">
      <c r="A420" s="118"/>
      <c r="B420" s="118"/>
      <c r="C420" s="118"/>
      <c r="D420" s="118"/>
      <c r="E420" s="118"/>
      <c r="F420" s="118"/>
      <c r="G420" s="118"/>
      <c r="H420" s="118"/>
      <c r="I420" s="118"/>
      <c r="J420" s="118"/>
      <c r="K420" s="118"/>
      <c r="L420" s="118"/>
      <c r="M420" s="118"/>
      <c r="N420" s="118"/>
      <c r="O420" s="118"/>
      <c r="P420" s="118"/>
      <c r="Q420" s="118"/>
      <c r="R420" s="118"/>
      <c r="S420" s="118"/>
      <c r="T420" s="118"/>
      <c r="U420" s="118"/>
      <c r="V420" s="118"/>
      <c r="W420" s="118"/>
      <c r="X420" s="118"/>
      <c r="Y420" s="118"/>
      <c r="Z420" s="118"/>
    </row>
    <row r="421" spans="1:26" ht="12.75" customHeight="1" x14ac:dyDescent="0.25">
      <c r="A421" s="118"/>
      <c r="B421" s="118"/>
      <c r="C421" s="118"/>
      <c r="D421" s="118"/>
      <c r="E421" s="118"/>
      <c r="F421" s="118"/>
      <c r="G421" s="118"/>
      <c r="H421" s="118"/>
      <c r="I421" s="118"/>
      <c r="J421" s="118"/>
      <c r="K421" s="118"/>
      <c r="L421" s="118"/>
      <c r="M421" s="118"/>
      <c r="N421" s="118"/>
      <c r="O421" s="118"/>
      <c r="P421" s="118"/>
      <c r="Q421" s="118"/>
      <c r="R421" s="118"/>
      <c r="S421" s="118"/>
      <c r="T421" s="118"/>
      <c r="U421" s="118"/>
      <c r="V421" s="118"/>
      <c r="W421" s="118"/>
      <c r="X421" s="118"/>
      <c r="Y421" s="118"/>
      <c r="Z421" s="118"/>
    </row>
    <row r="422" spans="1:26" ht="12.75" customHeight="1" x14ac:dyDescent="0.25">
      <c r="A422" s="118"/>
      <c r="B422" s="118"/>
      <c r="C422" s="118"/>
      <c r="D422" s="118"/>
      <c r="E422" s="118"/>
      <c r="F422" s="118"/>
      <c r="G422" s="118"/>
      <c r="H422" s="118"/>
      <c r="I422" s="118"/>
      <c r="J422" s="118"/>
      <c r="K422" s="118"/>
      <c r="L422" s="118"/>
      <c r="M422" s="118"/>
      <c r="N422" s="118"/>
      <c r="O422" s="118"/>
      <c r="P422" s="118"/>
      <c r="Q422" s="118"/>
      <c r="R422" s="118"/>
      <c r="S422" s="118"/>
      <c r="T422" s="118"/>
      <c r="U422" s="118"/>
      <c r="V422" s="118"/>
      <c r="W422" s="118"/>
      <c r="X422" s="118"/>
      <c r="Y422" s="118"/>
      <c r="Z422" s="118"/>
    </row>
    <row r="423" spans="1:26" ht="12.75" customHeight="1" x14ac:dyDescent="0.25">
      <c r="A423" s="118"/>
      <c r="B423" s="118"/>
      <c r="C423" s="118"/>
      <c r="D423" s="118"/>
      <c r="E423" s="118"/>
      <c r="F423" s="118"/>
      <c r="G423" s="118"/>
      <c r="H423" s="118"/>
      <c r="I423" s="118"/>
      <c r="J423" s="118"/>
      <c r="K423" s="118"/>
      <c r="L423" s="118"/>
      <c r="M423" s="118"/>
      <c r="N423" s="118"/>
      <c r="O423" s="118"/>
      <c r="P423" s="118"/>
      <c r="Q423" s="118"/>
      <c r="R423" s="118"/>
      <c r="S423" s="118"/>
      <c r="T423" s="118"/>
      <c r="U423" s="118"/>
      <c r="V423" s="118"/>
      <c r="W423" s="118"/>
      <c r="X423" s="118"/>
      <c r="Y423" s="118"/>
      <c r="Z423" s="118"/>
    </row>
    <row r="424" spans="1:26" ht="12.75" customHeight="1" x14ac:dyDescent="0.25">
      <c r="A424" s="118"/>
      <c r="B424" s="118"/>
      <c r="C424" s="118"/>
      <c r="D424" s="118"/>
      <c r="E424" s="118"/>
      <c r="F424" s="118"/>
      <c r="G424" s="118"/>
      <c r="H424" s="118"/>
      <c r="I424" s="118"/>
      <c r="J424" s="118"/>
      <c r="K424" s="118"/>
      <c r="L424" s="118"/>
      <c r="M424" s="118"/>
      <c r="N424" s="118"/>
      <c r="O424" s="118"/>
      <c r="P424" s="118"/>
      <c r="Q424" s="118"/>
      <c r="R424" s="118"/>
      <c r="S424" s="118"/>
      <c r="T424" s="118"/>
      <c r="U424" s="118"/>
      <c r="V424" s="118"/>
      <c r="W424" s="118"/>
      <c r="X424" s="118"/>
      <c r="Y424" s="118"/>
      <c r="Z424" s="118"/>
    </row>
    <row r="425" spans="1:26" ht="12.75" customHeight="1" x14ac:dyDescent="0.25">
      <c r="A425" s="118"/>
      <c r="B425" s="118"/>
      <c r="C425" s="118"/>
      <c r="D425" s="118"/>
      <c r="E425" s="118"/>
      <c r="F425" s="118"/>
      <c r="G425" s="118"/>
      <c r="H425" s="118"/>
      <c r="I425" s="118"/>
      <c r="J425" s="118"/>
      <c r="K425" s="118"/>
      <c r="L425" s="118"/>
      <c r="M425" s="118"/>
      <c r="N425" s="118"/>
      <c r="O425" s="118"/>
      <c r="P425" s="118"/>
      <c r="Q425" s="118"/>
      <c r="R425" s="118"/>
      <c r="S425" s="118"/>
      <c r="T425" s="118"/>
      <c r="U425" s="118"/>
      <c r="V425" s="118"/>
      <c r="W425" s="118"/>
      <c r="X425" s="118"/>
      <c r="Y425" s="118"/>
      <c r="Z425" s="118"/>
    </row>
    <row r="426" spans="1:26" ht="12.75" customHeight="1" x14ac:dyDescent="0.25">
      <c r="A426" s="118"/>
      <c r="B426" s="118"/>
      <c r="C426" s="118"/>
      <c r="D426" s="118"/>
      <c r="E426" s="118"/>
      <c r="F426" s="118"/>
      <c r="G426" s="118"/>
      <c r="H426" s="118"/>
      <c r="I426" s="118"/>
      <c r="J426" s="118"/>
      <c r="K426" s="118"/>
      <c r="L426" s="118"/>
      <c r="M426" s="118"/>
      <c r="N426" s="118"/>
      <c r="O426" s="118"/>
      <c r="P426" s="118"/>
      <c r="Q426" s="118"/>
      <c r="R426" s="118"/>
      <c r="S426" s="118"/>
      <c r="T426" s="118"/>
      <c r="U426" s="118"/>
      <c r="V426" s="118"/>
      <c r="W426" s="118"/>
      <c r="X426" s="118"/>
      <c r="Y426" s="118"/>
      <c r="Z426" s="118"/>
    </row>
    <row r="427" spans="1:26" ht="12.75" customHeight="1" x14ac:dyDescent="0.25">
      <c r="A427" s="118"/>
      <c r="B427" s="118"/>
      <c r="C427" s="118"/>
      <c r="D427" s="118"/>
      <c r="E427" s="118"/>
      <c r="F427" s="118"/>
      <c r="G427" s="118"/>
      <c r="H427" s="118"/>
      <c r="I427" s="118"/>
      <c r="J427" s="118"/>
      <c r="K427" s="118"/>
      <c r="L427" s="118"/>
      <c r="M427" s="118"/>
      <c r="N427" s="118"/>
      <c r="O427" s="118"/>
      <c r="P427" s="118"/>
      <c r="Q427" s="118"/>
      <c r="R427" s="118"/>
      <c r="S427" s="118"/>
      <c r="T427" s="118"/>
      <c r="U427" s="118"/>
      <c r="V427" s="118"/>
      <c r="W427" s="118"/>
      <c r="X427" s="118"/>
      <c r="Y427" s="118"/>
      <c r="Z427" s="118"/>
    </row>
    <row r="428" spans="1:26" ht="12.75" customHeight="1" x14ac:dyDescent="0.25">
      <c r="A428" s="118"/>
      <c r="B428" s="118"/>
      <c r="C428" s="118"/>
      <c r="D428" s="118"/>
      <c r="E428" s="118"/>
      <c r="F428" s="118"/>
      <c r="G428" s="118"/>
      <c r="H428" s="118"/>
      <c r="I428" s="118"/>
      <c r="J428" s="118"/>
      <c r="K428" s="118"/>
      <c r="L428" s="118"/>
      <c r="M428" s="118"/>
      <c r="N428" s="118"/>
      <c r="O428" s="118"/>
      <c r="P428" s="118"/>
      <c r="Q428" s="118"/>
      <c r="R428" s="118"/>
      <c r="S428" s="118"/>
      <c r="T428" s="118"/>
      <c r="U428" s="118"/>
      <c r="V428" s="118"/>
      <c r="W428" s="118"/>
      <c r="X428" s="118"/>
      <c r="Y428" s="118"/>
      <c r="Z428" s="118"/>
    </row>
    <row r="429" spans="1:26" ht="12.75" customHeight="1" x14ac:dyDescent="0.25">
      <c r="A429" s="118"/>
      <c r="B429" s="118"/>
      <c r="C429" s="118"/>
      <c r="D429" s="118"/>
      <c r="E429" s="118"/>
      <c r="F429" s="118"/>
      <c r="G429" s="118"/>
      <c r="H429" s="118"/>
      <c r="I429" s="118"/>
      <c r="J429" s="118"/>
      <c r="K429" s="118"/>
      <c r="L429" s="118"/>
      <c r="M429" s="118"/>
      <c r="N429" s="118"/>
      <c r="O429" s="118"/>
      <c r="P429" s="118"/>
      <c r="Q429" s="118"/>
      <c r="R429" s="118"/>
      <c r="S429" s="118"/>
      <c r="T429" s="118"/>
      <c r="U429" s="118"/>
      <c r="V429" s="118"/>
      <c r="W429" s="118"/>
      <c r="X429" s="118"/>
      <c r="Y429" s="118"/>
      <c r="Z429" s="118"/>
    </row>
    <row r="430" spans="1:26" ht="12.75" customHeight="1" x14ac:dyDescent="0.25">
      <c r="A430" s="118"/>
      <c r="B430" s="118"/>
      <c r="C430" s="118"/>
      <c r="D430" s="118"/>
      <c r="E430" s="118"/>
      <c r="F430" s="118"/>
      <c r="G430" s="118"/>
      <c r="H430" s="118"/>
      <c r="I430" s="118"/>
      <c r="J430" s="118"/>
      <c r="K430" s="118"/>
      <c r="L430" s="118"/>
      <c r="M430" s="118"/>
      <c r="N430" s="118"/>
      <c r="O430" s="118"/>
      <c r="P430" s="118"/>
      <c r="Q430" s="118"/>
      <c r="R430" s="118"/>
      <c r="S430" s="118"/>
      <c r="T430" s="118"/>
      <c r="U430" s="118"/>
      <c r="V430" s="118"/>
      <c r="W430" s="118"/>
      <c r="X430" s="118"/>
      <c r="Y430" s="118"/>
      <c r="Z430" s="118"/>
    </row>
    <row r="431" spans="1:26" ht="12.75" customHeight="1" x14ac:dyDescent="0.25">
      <c r="A431" s="118"/>
      <c r="B431" s="118"/>
      <c r="C431" s="118"/>
      <c r="D431" s="118"/>
      <c r="E431" s="118"/>
      <c r="F431" s="118"/>
      <c r="G431" s="118"/>
      <c r="H431" s="118"/>
      <c r="I431" s="118"/>
      <c r="J431" s="118"/>
      <c r="K431" s="118"/>
      <c r="L431" s="118"/>
      <c r="M431" s="118"/>
      <c r="N431" s="118"/>
      <c r="O431" s="118"/>
      <c r="P431" s="118"/>
      <c r="Q431" s="118"/>
      <c r="R431" s="118"/>
      <c r="S431" s="118"/>
      <c r="T431" s="118"/>
      <c r="U431" s="118"/>
      <c r="V431" s="118"/>
      <c r="W431" s="118"/>
      <c r="X431" s="118"/>
      <c r="Y431" s="118"/>
      <c r="Z431" s="118"/>
    </row>
    <row r="432" spans="1:26" ht="12.75" customHeight="1" x14ac:dyDescent="0.25">
      <c r="A432" s="118"/>
      <c r="B432" s="118"/>
      <c r="C432" s="118"/>
      <c r="D432" s="118"/>
      <c r="E432" s="118"/>
      <c r="F432" s="118"/>
      <c r="G432" s="118"/>
      <c r="H432" s="118"/>
      <c r="I432" s="118"/>
      <c r="J432" s="118"/>
      <c r="K432" s="118"/>
      <c r="L432" s="118"/>
      <c r="M432" s="118"/>
      <c r="N432" s="118"/>
      <c r="O432" s="118"/>
      <c r="P432" s="118"/>
      <c r="Q432" s="118"/>
      <c r="R432" s="118"/>
      <c r="S432" s="118"/>
      <c r="T432" s="118"/>
      <c r="U432" s="118"/>
      <c r="V432" s="118"/>
      <c r="W432" s="118"/>
      <c r="X432" s="118"/>
      <c r="Y432" s="118"/>
      <c r="Z432" s="118"/>
    </row>
    <row r="433" spans="1:26" ht="12.75" customHeight="1" x14ac:dyDescent="0.25">
      <c r="A433" s="118"/>
      <c r="B433" s="118"/>
      <c r="C433" s="118"/>
      <c r="D433" s="118"/>
      <c r="E433" s="118"/>
      <c r="F433" s="118"/>
      <c r="G433" s="118"/>
      <c r="H433" s="118"/>
      <c r="I433" s="118"/>
      <c r="J433" s="118"/>
      <c r="K433" s="118"/>
      <c r="L433" s="118"/>
      <c r="M433" s="118"/>
      <c r="N433" s="118"/>
      <c r="O433" s="118"/>
      <c r="P433" s="118"/>
      <c r="Q433" s="118"/>
      <c r="R433" s="118"/>
      <c r="S433" s="118"/>
      <c r="T433" s="118"/>
      <c r="U433" s="118"/>
      <c r="V433" s="118"/>
      <c r="W433" s="118"/>
      <c r="X433" s="118"/>
      <c r="Y433" s="118"/>
      <c r="Z433" s="118"/>
    </row>
    <row r="434" spans="1:26" ht="12.75" customHeight="1" x14ac:dyDescent="0.25">
      <c r="A434" s="118"/>
      <c r="B434" s="118"/>
      <c r="C434" s="118"/>
      <c r="D434" s="118"/>
      <c r="E434" s="118"/>
      <c r="F434" s="118"/>
      <c r="G434" s="118"/>
      <c r="H434" s="118"/>
      <c r="I434" s="118"/>
      <c r="J434" s="118"/>
      <c r="K434" s="118"/>
      <c r="L434" s="118"/>
      <c r="M434" s="118"/>
      <c r="N434" s="118"/>
      <c r="O434" s="118"/>
      <c r="P434" s="118"/>
      <c r="Q434" s="118"/>
      <c r="R434" s="118"/>
      <c r="S434" s="118"/>
      <c r="T434" s="118"/>
      <c r="U434" s="118"/>
      <c r="V434" s="118"/>
      <c r="W434" s="118"/>
      <c r="X434" s="118"/>
      <c r="Y434" s="118"/>
      <c r="Z434" s="118"/>
    </row>
    <row r="435" spans="1:26" ht="12.75" customHeight="1" x14ac:dyDescent="0.25">
      <c r="A435" s="118"/>
      <c r="B435" s="118"/>
      <c r="C435" s="118"/>
      <c r="D435" s="118"/>
      <c r="E435" s="118"/>
      <c r="F435" s="118"/>
      <c r="G435" s="118"/>
      <c r="H435" s="118"/>
      <c r="I435" s="118"/>
      <c r="J435" s="118"/>
      <c r="K435" s="118"/>
      <c r="L435" s="118"/>
      <c r="M435" s="118"/>
      <c r="N435" s="118"/>
      <c r="O435" s="118"/>
      <c r="P435" s="118"/>
      <c r="Q435" s="118"/>
      <c r="R435" s="118"/>
      <c r="S435" s="118"/>
      <c r="T435" s="118"/>
      <c r="U435" s="118"/>
      <c r="V435" s="118"/>
      <c r="W435" s="118"/>
      <c r="X435" s="118"/>
      <c r="Y435" s="118"/>
      <c r="Z435" s="118"/>
    </row>
    <row r="436" spans="1:26" ht="12.75" customHeight="1" x14ac:dyDescent="0.25">
      <c r="A436" s="118"/>
      <c r="B436" s="118"/>
      <c r="C436" s="118"/>
      <c r="D436" s="118"/>
      <c r="E436" s="118"/>
      <c r="F436" s="118"/>
      <c r="G436" s="118"/>
      <c r="H436" s="118"/>
      <c r="I436" s="118"/>
      <c r="J436" s="118"/>
      <c r="K436" s="118"/>
      <c r="L436" s="118"/>
      <c r="M436" s="118"/>
      <c r="N436" s="118"/>
      <c r="O436" s="118"/>
      <c r="P436" s="118"/>
      <c r="Q436" s="118"/>
      <c r="R436" s="118"/>
      <c r="S436" s="118"/>
      <c r="T436" s="118"/>
      <c r="U436" s="118"/>
      <c r="V436" s="118"/>
      <c r="W436" s="118"/>
      <c r="X436" s="118"/>
      <c r="Y436" s="118"/>
      <c r="Z436" s="118"/>
    </row>
    <row r="437" spans="1:26" ht="12.75" customHeight="1" x14ac:dyDescent="0.25">
      <c r="A437" s="118"/>
      <c r="B437" s="118"/>
      <c r="C437" s="118"/>
      <c r="D437" s="118"/>
      <c r="E437" s="118"/>
      <c r="F437" s="118"/>
      <c r="G437" s="118"/>
      <c r="H437" s="118"/>
      <c r="I437" s="118"/>
      <c r="J437" s="118"/>
      <c r="K437" s="118"/>
      <c r="L437" s="118"/>
      <c r="M437" s="118"/>
      <c r="N437" s="118"/>
      <c r="O437" s="118"/>
      <c r="P437" s="118"/>
      <c r="Q437" s="118"/>
      <c r="R437" s="118"/>
      <c r="S437" s="118"/>
      <c r="T437" s="118"/>
      <c r="U437" s="118"/>
      <c r="V437" s="118"/>
      <c r="W437" s="118"/>
      <c r="X437" s="118"/>
      <c r="Y437" s="118"/>
      <c r="Z437" s="118"/>
    </row>
    <row r="438" spans="1:26" ht="12.75" customHeight="1" x14ac:dyDescent="0.25">
      <c r="A438" s="118"/>
      <c r="B438" s="118"/>
      <c r="C438" s="118"/>
      <c r="D438" s="118"/>
      <c r="E438" s="118"/>
      <c r="F438" s="118"/>
      <c r="G438" s="118"/>
      <c r="H438" s="118"/>
      <c r="I438" s="118"/>
      <c r="J438" s="118"/>
      <c r="K438" s="118"/>
      <c r="L438" s="118"/>
      <c r="M438" s="118"/>
      <c r="N438" s="118"/>
      <c r="O438" s="118"/>
      <c r="P438" s="118"/>
      <c r="Q438" s="118"/>
      <c r="R438" s="118"/>
      <c r="S438" s="118"/>
      <c r="T438" s="118"/>
      <c r="U438" s="118"/>
      <c r="V438" s="118"/>
      <c r="W438" s="118"/>
      <c r="X438" s="118"/>
      <c r="Y438" s="118"/>
      <c r="Z438" s="118"/>
    </row>
    <row r="439" spans="1:26" ht="12.75" customHeight="1" x14ac:dyDescent="0.25">
      <c r="A439" s="118"/>
      <c r="B439" s="118"/>
      <c r="C439" s="118"/>
      <c r="D439" s="118"/>
      <c r="E439" s="118"/>
      <c r="F439" s="118"/>
      <c r="G439" s="118"/>
      <c r="H439" s="118"/>
      <c r="I439" s="118"/>
      <c r="J439" s="118"/>
      <c r="K439" s="118"/>
      <c r="L439" s="118"/>
      <c r="M439" s="118"/>
      <c r="N439" s="118"/>
      <c r="O439" s="118"/>
      <c r="P439" s="118"/>
      <c r="Q439" s="118"/>
      <c r="R439" s="118"/>
      <c r="S439" s="118"/>
      <c r="T439" s="118"/>
      <c r="U439" s="118"/>
      <c r="V439" s="118"/>
      <c r="W439" s="118"/>
      <c r="X439" s="118"/>
      <c r="Y439" s="118"/>
      <c r="Z439" s="118"/>
    </row>
    <row r="440" spans="1:26" ht="12.75" customHeight="1" x14ac:dyDescent="0.25">
      <c r="A440" s="118"/>
      <c r="B440" s="118"/>
      <c r="C440" s="118"/>
      <c r="D440" s="118"/>
      <c r="E440" s="118"/>
      <c r="F440" s="118"/>
      <c r="G440" s="118"/>
      <c r="H440" s="118"/>
      <c r="I440" s="118"/>
      <c r="J440" s="118"/>
      <c r="K440" s="118"/>
      <c r="L440" s="118"/>
      <c r="M440" s="118"/>
      <c r="N440" s="118"/>
      <c r="O440" s="118"/>
      <c r="P440" s="118"/>
      <c r="Q440" s="118"/>
      <c r="R440" s="118"/>
      <c r="S440" s="118"/>
      <c r="T440" s="118"/>
      <c r="U440" s="118"/>
      <c r="V440" s="118"/>
      <c r="W440" s="118"/>
      <c r="X440" s="118"/>
      <c r="Y440" s="118"/>
      <c r="Z440" s="118"/>
    </row>
    <row r="441" spans="1:26" ht="12.75" customHeight="1" x14ac:dyDescent="0.25">
      <c r="A441" s="118"/>
      <c r="B441" s="118"/>
      <c r="C441" s="118"/>
      <c r="D441" s="118"/>
      <c r="E441" s="118"/>
      <c r="F441" s="118"/>
      <c r="G441" s="118"/>
      <c r="H441" s="118"/>
      <c r="I441" s="118"/>
      <c r="J441" s="118"/>
      <c r="K441" s="118"/>
      <c r="L441" s="118"/>
      <c r="M441" s="118"/>
      <c r="N441" s="118"/>
      <c r="O441" s="118"/>
      <c r="P441" s="118"/>
      <c r="Q441" s="118"/>
      <c r="R441" s="118"/>
      <c r="S441" s="118"/>
      <c r="T441" s="118"/>
      <c r="U441" s="118"/>
      <c r="V441" s="118"/>
      <c r="W441" s="118"/>
      <c r="X441" s="118"/>
      <c r="Y441" s="118"/>
      <c r="Z441" s="118"/>
    </row>
    <row r="442" spans="1:26" ht="12.75" customHeight="1" x14ac:dyDescent="0.25">
      <c r="A442" s="118"/>
      <c r="B442" s="118"/>
      <c r="C442" s="118"/>
      <c r="D442" s="118"/>
      <c r="E442" s="118"/>
      <c r="F442" s="118"/>
      <c r="G442" s="118"/>
      <c r="H442" s="118"/>
      <c r="I442" s="118"/>
      <c r="J442" s="118"/>
      <c r="K442" s="118"/>
      <c r="L442" s="118"/>
      <c r="M442" s="118"/>
      <c r="N442" s="118"/>
      <c r="O442" s="118"/>
      <c r="P442" s="118"/>
      <c r="Q442" s="118"/>
      <c r="R442" s="118"/>
      <c r="S442" s="118"/>
      <c r="T442" s="118"/>
      <c r="U442" s="118"/>
      <c r="V442" s="118"/>
      <c r="W442" s="118"/>
      <c r="X442" s="118"/>
      <c r="Y442" s="118"/>
      <c r="Z442" s="118"/>
    </row>
    <row r="443" spans="1:26" ht="12.75" customHeight="1" x14ac:dyDescent="0.25">
      <c r="A443" s="118"/>
      <c r="B443" s="118"/>
      <c r="C443" s="118"/>
      <c r="D443" s="118"/>
      <c r="E443" s="118"/>
      <c r="F443" s="118"/>
      <c r="G443" s="118"/>
      <c r="H443" s="118"/>
      <c r="I443" s="118"/>
      <c r="J443" s="118"/>
      <c r="K443" s="118"/>
      <c r="L443" s="118"/>
      <c r="M443" s="118"/>
      <c r="N443" s="118"/>
      <c r="O443" s="118"/>
      <c r="P443" s="118"/>
      <c r="Q443" s="118"/>
      <c r="R443" s="118"/>
      <c r="S443" s="118"/>
      <c r="T443" s="118"/>
      <c r="U443" s="118"/>
      <c r="V443" s="118"/>
      <c r="W443" s="118"/>
      <c r="X443" s="118"/>
      <c r="Y443" s="118"/>
      <c r="Z443" s="118"/>
    </row>
    <row r="444" spans="1:26" ht="12.75" customHeight="1" x14ac:dyDescent="0.25">
      <c r="A444" s="118"/>
      <c r="B444" s="118"/>
      <c r="C444" s="118"/>
      <c r="D444" s="118"/>
      <c r="E444" s="118"/>
      <c r="F444" s="118"/>
      <c r="G444" s="118"/>
      <c r="H444" s="118"/>
      <c r="I444" s="118"/>
      <c r="J444" s="118"/>
      <c r="K444" s="118"/>
      <c r="L444" s="118"/>
      <c r="M444" s="118"/>
      <c r="N444" s="118"/>
      <c r="O444" s="118"/>
      <c r="P444" s="118"/>
      <c r="Q444" s="118"/>
      <c r="R444" s="118"/>
      <c r="S444" s="118"/>
      <c r="T444" s="118"/>
      <c r="U444" s="118"/>
      <c r="V444" s="118"/>
      <c r="W444" s="118"/>
      <c r="X444" s="118"/>
      <c r="Y444" s="118"/>
      <c r="Z444" s="118"/>
    </row>
    <row r="445" spans="1:26" ht="12.75" customHeight="1" x14ac:dyDescent="0.25">
      <c r="A445" s="118"/>
      <c r="B445" s="118"/>
      <c r="C445" s="118"/>
      <c r="D445" s="118"/>
      <c r="E445" s="118"/>
      <c r="F445" s="118"/>
      <c r="G445" s="118"/>
      <c r="H445" s="118"/>
      <c r="I445" s="118"/>
      <c r="J445" s="118"/>
      <c r="K445" s="118"/>
      <c r="L445" s="118"/>
      <c r="M445" s="118"/>
      <c r="N445" s="118"/>
      <c r="O445" s="118"/>
      <c r="P445" s="118"/>
      <c r="Q445" s="118"/>
      <c r="R445" s="118"/>
      <c r="S445" s="118"/>
      <c r="T445" s="118"/>
      <c r="U445" s="118"/>
      <c r="V445" s="118"/>
      <c r="W445" s="118"/>
      <c r="X445" s="118"/>
      <c r="Y445" s="118"/>
      <c r="Z445" s="118"/>
    </row>
    <row r="446" spans="1:26" ht="12.75" customHeight="1" x14ac:dyDescent="0.25">
      <c r="A446" s="118"/>
      <c r="B446" s="118"/>
      <c r="C446" s="118"/>
      <c r="D446" s="118"/>
      <c r="E446" s="118"/>
      <c r="F446" s="118"/>
      <c r="G446" s="118"/>
      <c r="H446" s="118"/>
      <c r="I446" s="118"/>
      <c r="J446" s="118"/>
      <c r="K446" s="118"/>
      <c r="L446" s="118"/>
      <c r="M446" s="118"/>
      <c r="N446" s="118"/>
      <c r="O446" s="118"/>
      <c r="P446" s="118"/>
      <c r="Q446" s="118"/>
      <c r="R446" s="118"/>
      <c r="S446" s="118"/>
      <c r="T446" s="118"/>
      <c r="U446" s="118"/>
      <c r="V446" s="118"/>
      <c r="W446" s="118"/>
      <c r="X446" s="118"/>
      <c r="Y446" s="118"/>
      <c r="Z446" s="118"/>
    </row>
    <row r="447" spans="1:26" ht="12.75" customHeight="1" x14ac:dyDescent="0.25">
      <c r="A447" s="118"/>
      <c r="B447" s="118"/>
      <c r="C447" s="118"/>
      <c r="D447" s="118"/>
      <c r="E447" s="118"/>
      <c r="F447" s="118"/>
      <c r="G447" s="118"/>
      <c r="H447" s="118"/>
      <c r="I447" s="118"/>
      <c r="J447" s="118"/>
      <c r="K447" s="118"/>
      <c r="L447" s="118"/>
      <c r="M447" s="118"/>
      <c r="N447" s="118"/>
      <c r="O447" s="118"/>
      <c r="P447" s="118"/>
      <c r="Q447" s="118"/>
      <c r="R447" s="118"/>
      <c r="S447" s="118"/>
      <c r="T447" s="118"/>
      <c r="U447" s="118"/>
      <c r="V447" s="118"/>
      <c r="W447" s="118"/>
      <c r="X447" s="118"/>
      <c r="Y447" s="118"/>
      <c r="Z447" s="118"/>
    </row>
    <row r="448" spans="1:26" ht="12.75" customHeight="1" x14ac:dyDescent="0.25">
      <c r="A448" s="118"/>
      <c r="B448" s="118"/>
      <c r="C448" s="118"/>
      <c r="D448" s="118"/>
      <c r="E448" s="118"/>
      <c r="F448" s="118"/>
      <c r="G448" s="118"/>
      <c r="H448" s="118"/>
      <c r="I448" s="118"/>
      <c r="J448" s="118"/>
      <c r="K448" s="118"/>
      <c r="L448" s="118"/>
      <c r="M448" s="118"/>
      <c r="N448" s="118"/>
      <c r="O448" s="118"/>
      <c r="P448" s="118"/>
      <c r="Q448" s="118"/>
      <c r="R448" s="118"/>
      <c r="S448" s="118"/>
      <c r="T448" s="118"/>
      <c r="U448" s="118"/>
      <c r="V448" s="118"/>
      <c r="W448" s="118"/>
      <c r="X448" s="118"/>
      <c r="Y448" s="118"/>
      <c r="Z448" s="118"/>
    </row>
    <row r="449" spans="1:26" ht="12.75" customHeight="1" x14ac:dyDescent="0.25">
      <c r="A449" s="118"/>
      <c r="B449" s="118"/>
      <c r="C449" s="118"/>
      <c r="D449" s="118"/>
      <c r="E449" s="118"/>
      <c r="F449" s="118"/>
      <c r="G449" s="118"/>
      <c r="H449" s="118"/>
      <c r="I449" s="118"/>
      <c r="J449" s="118"/>
      <c r="K449" s="118"/>
      <c r="L449" s="118"/>
      <c r="M449" s="118"/>
      <c r="N449" s="118"/>
      <c r="O449" s="118"/>
      <c r="P449" s="118"/>
      <c r="Q449" s="118"/>
      <c r="R449" s="118"/>
      <c r="S449" s="118"/>
      <c r="T449" s="118"/>
      <c r="U449" s="118"/>
      <c r="V449" s="118"/>
      <c r="W449" s="118"/>
      <c r="X449" s="118"/>
      <c r="Y449" s="118"/>
      <c r="Z449" s="118"/>
    </row>
    <row r="450" spans="1:26" ht="12.75" customHeight="1" x14ac:dyDescent="0.25">
      <c r="A450" s="118"/>
      <c r="B450" s="118"/>
      <c r="C450" s="118"/>
      <c r="D450" s="118"/>
      <c r="E450" s="118"/>
      <c r="F450" s="118"/>
      <c r="G450" s="118"/>
      <c r="H450" s="118"/>
      <c r="I450" s="118"/>
      <c r="J450" s="118"/>
      <c r="K450" s="118"/>
      <c r="L450" s="118"/>
      <c r="M450" s="118"/>
      <c r="N450" s="118"/>
      <c r="O450" s="118"/>
      <c r="P450" s="118"/>
      <c r="Q450" s="118"/>
      <c r="R450" s="118"/>
      <c r="S450" s="118"/>
      <c r="T450" s="118"/>
      <c r="U450" s="118"/>
      <c r="V450" s="118"/>
      <c r="W450" s="118"/>
      <c r="X450" s="118"/>
      <c r="Y450" s="118"/>
      <c r="Z450" s="118"/>
    </row>
    <row r="451" spans="1:26" ht="12.75" customHeight="1" x14ac:dyDescent="0.25">
      <c r="A451" s="118"/>
      <c r="B451" s="118"/>
      <c r="C451" s="118"/>
      <c r="D451" s="118"/>
      <c r="E451" s="118"/>
      <c r="F451" s="118"/>
      <c r="G451" s="118"/>
      <c r="H451" s="118"/>
      <c r="I451" s="118"/>
      <c r="J451" s="118"/>
      <c r="K451" s="118"/>
      <c r="L451" s="118"/>
      <c r="M451" s="118"/>
      <c r="N451" s="118"/>
      <c r="O451" s="118"/>
      <c r="P451" s="118"/>
      <c r="Q451" s="118"/>
      <c r="R451" s="118"/>
      <c r="S451" s="118"/>
      <c r="T451" s="118"/>
      <c r="U451" s="118"/>
      <c r="V451" s="118"/>
      <c r="W451" s="118"/>
      <c r="X451" s="118"/>
      <c r="Y451" s="118"/>
      <c r="Z451" s="118"/>
    </row>
    <row r="452" spans="1:26" ht="12.75" customHeight="1" x14ac:dyDescent="0.25">
      <c r="A452" s="118"/>
      <c r="B452" s="118"/>
      <c r="C452" s="118"/>
      <c r="D452" s="118"/>
      <c r="E452" s="118"/>
      <c r="F452" s="118"/>
      <c r="G452" s="118"/>
      <c r="H452" s="118"/>
      <c r="I452" s="118"/>
      <c r="J452" s="118"/>
      <c r="K452" s="118"/>
      <c r="L452" s="118"/>
      <c r="M452" s="118"/>
      <c r="N452" s="118"/>
      <c r="O452" s="118"/>
      <c r="P452" s="118"/>
      <c r="Q452" s="118"/>
      <c r="R452" s="118"/>
      <c r="S452" s="118"/>
      <c r="T452" s="118"/>
      <c r="U452" s="118"/>
      <c r="V452" s="118"/>
      <c r="W452" s="118"/>
      <c r="X452" s="118"/>
      <c r="Y452" s="118"/>
      <c r="Z452" s="118"/>
    </row>
    <row r="453" spans="1:26" ht="12.75" customHeight="1" x14ac:dyDescent="0.25">
      <c r="A453" s="118"/>
      <c r="B453" s="118"/>
      <c r="C453" s="118"/>
      <c r="D453" s="118"/>
      <c r="E453" s="118"/>
      <c r="F453" s="118"/>
      <c r="G453" s="118"/>
      <c r="H453" s="118"/>
      <c r="I453" s="118"/>
      <c r="J453" s="118"/>
      <c r="K453" s="118"/>
      <c r="L453" s="118"/>
      <c r="M453" s="118"/>
      <c r="N453" s="118"/>
      <c r="O453" s="118"/>
      <c r="P453" s="118"/>
      <c r="Q453" s="118"/>
      <c r="R453" s="118"/>
      <c r="S453" s="118"/>
      <c r="T453" s="118"/>
      <c r="U453" s="118"/>
      <c r="V453" s="118"/>
      <c r="W453" s="118"/>
      <c r="X453" s="118"/>
      <c r="Y453" s="118"/>
      <c r="Z453" s="118"/>
    </row>
    <row r="454" spans="1:26" ht="12.75" customHeight="1" x14ac:dyDescent="0.25">
      <c r="A454" s="118"/>
      <c r="B454" s="118"/>
      <c r="C454" s="118"/>
      <c r="D454" s="118"/>
      <c r="E454" s="118"/>
      <c r="F454" s="118"/>
      <c r="G454" s="118"/>
      <c r="H454" s="118"/>
      <c r="I454" s="118"/>
      <c r="J454" s="118"/>
      <c r="K454" s="118"/>
      <c r="L454" s="118"/>
      <c r="M454" s="118"/>
      <c r="N454" s="118"/>
      <c r="O454" s="118"/>
      <c r="P454" s="118"/>
      <c r="Q454" s="118"/>
      <c r="R454" s="118"/>
      <c r="S454" s="118"/>
      <c r="T454" s="118"/>
      <c r="U454" s="118"/>
      <c r="V454" s="118"/>
      <c r="W454" s="118"/>
      <c r="X454" s="118"/>
      <c r="Y454" s="118"/>
      <c r="Z454" s="118"/>
    </row>
    <row r="455" spans="1:26" ht="12.75" customHeight="1" x14ac:dyDescent="0.25">
      <c r="A455" s="118"/>
      <c r="B455" s="118"/>
      <c r="C455" s="118"/>
      <c r="D455" s="118"/>
      <c r="E455" s="118"/>
      <c r="F455" s="118"/>
      <c r="G455" s="118"/>
      <c r="H455" s="118"/>
      <c r="I455" s="118"/>
      <c r="J455" s="118"/>
      <c r="K455" s="118"/>
      <c r="L455" s="118"/>
      <c r="M455" s="118"/>
      <c r="N455" s="118"/>
      <c r="O455" s="118"/>
      <c r="P455" s="118"/>
      <c r="Q455" s="118"/>
      <c r="R455" s="118"/>
      <c r="S455" s="118"/>
      <c r="T455" s="118"/>
      <c r="U455" s="118"/>
      <c r="V455" s="118"/>
      <c r="W455" s="118"/>
      <c r="X455" s="118"/>
      <c r="Y455" s="118"/>
      <c r="Z455" s="118"/>
    </row>
    <row r="456" spans="1:26" ht="12.75" customHeight="1" x14ac:dyDescent="0.25">
      <c r="A456" s="118"/>
      <c r="B456" s="118"/>
      <c r="C456" s="118"/>
      <c r="D456" s="118"/>
      <c r="E456" s="118"/>
      <c r="F456" s="118"/>
      <c r="G456" s="118"/>
      <c r="H456" s="118"/>
      <c r="I456" s="118"/>
      <c r="J456" s="118"/>
      <c r="K456" s="118"/>
      <c r="L456" s="118"/>
      <c r="M456" s="118"/>
      <c r="N456" s="118"/>
      <c r="O456" s="118"/>
      <c r="P456" s="118"/>
      <c r="Q456" s="118"/>
      <c r="R456" s="118"/>
      <c r="S456" s="118"/>
      <c r="T456" s="118"/>
      <c r="U456" s="118"/>
      <c r="V456" s="118"/>
      <c r="W456" s="118"/>
      <c r="X456" s="118"/>
      <c r="Y456" s="118"/>
      <c r="Z456" s="118"/>
    </row>
    <row r="457" spans="1:26" ht="12.75" customHeight="1" x14ac:dyDescent="0.25">
      <c r="A457" s="118"/>
      <c r="B457" s="118"/>
      <c r="C457" s="118"/>
      <c r="D457" s="118"/>
      <c r="E457" s="118"/>
      <c r="F457" s="118"/>
      <c r="G457" s="118"/>
      <c r="H457" s="118"/>
      <c r="I457" s="118"/>
      <c r="J457" s="118"/>
      <c r="K457" s="118"/>
      <c r="L457" s="118"/>
      <c r="M457" s="118"/>
      <c r="N457" s="118"/>
      <c r="O457" s="118"/>
      <c r="P457" s="118"/>
      <c r="Q457" s="118"/>
      <c r="R457" s="118"/>
      <c r="S457" s="118"/>
      <c r="T457" s="118"/>
      <c r="U457" s="118"/>
      <c r="V457" s="118"/>
      <c r="W457" s="118"/>
      <c r="X457" s="118"/>
      <c r="Y457" s="118"/>
      <c r="Z457" s="118"/>
    </row>
    <row r="458" spans="1:26" ht="12.75" customHeight="1" x14ac:dyDescent="0.25">
      <c r="A458" s="118"/>
      <c r="B458" s="118"/>
      <c r="C458" s="118"/>
      <c r="D458" s="118"/>
      <c r="E458" s="118"/>
      <c r="F458" s="118"/>
      <c r="G458" s="118"/>
      <c r="H458" s="118"/>
      <c r="I458" s="118"/>
      <c r="J458" s="118"/>
      <c r="K458" s="118"/>
      <c r="L458" s="118"/>
      <c r="M458" s="118"/>
      <c r="N458" s="118"/>
      <c r="O458" s="118"/>
      <c r="P458" s="118"/>
      <c r="Q458" s="118"/>
      <c r="R458" s="118"/>
      <c r="S458" s="118"/>
      <c r="T458" s="118"/>
      <c r="U458" s="118"/>
      <c r="V458" s="118"/>
      <c r="W458" s="118"/>
      <c r="X458" s="118"/>
      <c r="Y458" s="118"/>
      <c r="Z458" s="118"/>
    </row>
    <row r="459" spans="1:26" ht="12.75" customHeight="1" x14ac:dyDescent="0.25">
      <c r="A459" s="118"/>
      <c r="B459" s="118"/>
      <c r="C459" s="118"/>
      <c r="D459" s="118"/>
      <c r="E459" s="118"/>
      <c r="F459" s="118"/>
      <c r="G459" s="118"/>
      <c r="H459" s="118"/>
      <c r="I459" s="118"/>
      <c r="J459" s="118"/>
      <c r="K459" s="118"/>
      <c r="L459" s="118"/>
      <c r="M459" s="118"/>
      <c r="N459" s="118"/>
      <c r="O459" s="118"/>
      <c r="P459" s="118"/>
      <c r="Q459" s="118"/>
      <c r="R459" s="118"/>
      <c r="S459" s="118"/>
      <c r="T459" s="118"/>
      <c r="U459" s="118"/>
      <c r="V459" s="118"/>
      <c r="W459" s="118"/>
      <c r="X459" s="118"/>
      <c r="Y459" s="118"/>
      <c r="Z459" s="118"/>
    </row>
    <row r="460" spans="1:26" ht="12.75" customHeight="1" x14ac:dyDescent="0.25">
      <c r="A460" s="118"/>
      <c r="B460" s="118"/>
      <c r="C460" s="118"/>
      <c r="D460" s="118"/>
      <c r="E460" s="118"/>
      <c r="F460" s="118"/>
      <c r="G460" s="118"/>
      <c r="H460" s="118"/>
      <c r="I460" s="118"/>
      <c r="J460" s="118"/>
      <c r="K460" s="118"/>
      <c r="L460" s="118"/>
      <c r="M460" s="118"/>
      <c r="N460" s="118"/>
      <c r="O460" s="118"/>
      <c r="P460" s="118"/>
      <c r="Q460" s="118"/>
      <c r="R460" s="118"/>
      <c r="S460" s="118"/>
      <c r="T460" s="118"/>
      <c r="U460" s="118"/>
      <c r="V460" s="118"/>
      <c r="W460" s="118"/>
      <c r="X460" s="118"/>
      <c r="Y460" s="118"/>
      <c r="Z460" s="118"/>
    </row>
    <row r="461" spans="1:26" ht="12.75" customHeight="1" x14ac:dyDescent="0.25">
      <c r="A461" s="118"/>
      <c r="B461" s="118"/>
      <c r="C461" s="118"/>
      <c r="D461" s="118"/>
      <c r="E461" s="118"/>
      <c r="F461" s="118"/>
      <c r="G461" s="118"/>
      <c r="H461" s="118"/>
      <c r="I461" s="118"/>
      <c r="J461" s="118"/>
      <c r="K461" s="118"/>
      <c r="L461" s="118"/>
      <c r="M461" s="118"/>
      <c r="N461" s="118"/>
      <c r="O461" s="118"/>
      <c r="P461" s="118"/>
      <c r="Q461" s="118"/>
      <c r="R461" s="118"/>
      <c r="S461" s="118"/>
      <c r="T461" s="118"/>
      <c r="U461" s="118"/>
      <c r="V461" s="118"/>
      <c r="W461" s="118"/>
      <c r="X461" s="118"/>
      <c r="Y461" s="118"/>
      <c r="Z461" s="118"/>
    </row>
    <row r="462" spans="1:26" ht="12.75" customHeight="1" x14ac:dyDescent="0.25">
      <c r="A462" s="118"/>
      <c r="B462" s="118"/>
      <c r="C462" s="118"/>
      <c r="D462" s="118"/>
      <c r="E462" s="118"/>
      <c r="F462" s="118"/>
      <c r="G462" s="118"/>
      <c r="H462" s="118"/>
      <c r="I462" s="118"/>
      <c r="J462" s="118"/>
      <c r="K462" s="118"/>
      <c r="L462" s="118"/>
      <c r="M462" s="118"/>
      <c r="N462" s="118"/>
      <c r="O462" s="118"/>
      <c r="P462" s="118"/>
      <c r="Q462" s="118"/>
      <c r="R462" s="118"/>
      <c r="S462" s="118"/>
      <c r="T462" s="118"/>
      <c r="U462" s="118"/>
      <c r="V462" s="118"/>
      <c r="W462" s="118"/>
      <c r="X462" s="118"/>
      <c r="Y462" s="118"/>
      <c r="Z462" s="118"/>
    </row>
    <row r="463" spans="1:26" ht="12.75" customHeight="1" x14ac:dyDescent="0.25">
      <c r="A463" s="118"/>
      <c r="B463" s="118"/>
      <c r="C463" s="118"/>
      <c r="D463" s="118"/>
      <c r="E463" s="118"/>
      <c r="F463" s="118"/>
      <c r="G463" s="118"/>
      <c r="H463" s="118"/>
      <c r="I463" s="118"/>
      <c r="J463" s="118"/>
      <c r="K463" s="118"/>
      <c r="L463" s="118"/>
      <c r="M463" s="118"/>
      <c r="N463" s="118"/>
      <c r="O463" s="118"/>
      <c r="P463" s="118"/>
      <c r="Q463" s="118"/>
      <c r="R463" s="118"/>
      <c r="S463" s="118"/>
      <c r="T463" s="118"/>
      <c r="U463" s="118"/>
      <c r="V463" s="118"/>
      <c r="W463" s="118"/>
      <c r="X463" s="118"/>
      <c r="Y463" s="118"/>
      <c r="Z463" s="118"/>
    </row>
    <row r="464" spans="1:26" ht="12.75" customHeight="1" x14ac:dyDescent="0.25">
      <c r="A464" s="118"/>
      <c r="B464" s="118"/>
      <c r="C464" s="118"/>
      <c r="D464" s="118"/>
      <c r="E464" s="118"/>
      <c r="F464" s="118"/>
      <c r="G464" s="118"/>
      <c r="H464" s="118"/>
      <c r="I464" s="118"/>
      <c r="J464" s="118"/>
      <c r="K464" s="118"/>
      <c r="L464" s="118"/>
      <c r="M464" s="118"/>
      <c r="N464" s="118"/>
      <c r="O464" s="118"/>
      <c r="P464" s="118"/>
      <c r="Q464" s="118"/>
      <c r="R464" s="118"/>
      <c r="S464" s="118"/>
      <c r="T464" s="118"/>
      <c r="U464" s="118"/>
      <c r="V464" s="118"/>
      <c r="W464" s="118"/>
      <c r="X464" s="118"/>
      <c r="Y464" s="118"/>
      <c r="Z464" s="118"/>
    </row>
    <row r="465" spans="1:26" ht="12.75" customHeight="1" x14ac:dyDescent="0.25">
      <c r="A465" s="118"/>
      <c r="B465" s="118"/>
      <c r="C465" s="118"/>
      <c r="D465" s="118"/>
      <c r="E465" s="118"/>
      <c r="F465" s="118"/>
      <c r="G465" s="118"/>
      <c r="H465" s="118"/>
      <c r="I465" s="118"/>
      <c r="J465" s="118"/>
      <c r="K465" s="118"/>
      <c r="L465" s="118"/>
      <c r="M465" s="118"/>
      <c r="N465" s="118"/>
      <c r="O465" s="118"/>
      <c r="P465" s="118"/>
      <c r="Q465" s="118"/>
      <c r="R465" s="118"/>
      <c r="S465" s="118"/>
      <c r="T465" s="118"/>
      <c r="U465" s="118"/>
      <c r="V465" s="118"/>
      <c r="W465" s="118"/>
      <c r="X465" s="118"/>
      <c r="Y465" s="118"/>
      <c r="Z465" s="118"/>
    </row>
    <row r="466" spans="1:26" ht="12.75" customHeight="1" x14ac:dyDescent="0.25">
      <c r="A466" s="118"/>
      <c r="B466" s="118"/>
      <c r="C466" s="118"/>
      <c r="D466" s="118"/>
      <c r="E466" s="118"/>
      <c r="F466" s="118"/>
      <c r="G466" s="118"/>
      <c r="H466" s="118"/>
      <c r="I466" s="118"/>
      <c r="J466" s="118"/>
      <c r="K466" s="118"/>
      <c r="L466" s="118"/>
      <c r="M466" s="118"/>
      <c r="N466" s="118"/>
      <c r="O466" s="118"/>
      <c r="P466" s="118"/>
      <c r="Q466" s="118"/>
      <c r="R466" s="118"/>
      <c r="S466" s="118"/>
      <c r="T466" s="118"/>
      <c r="U466" s="118"/>
      <c r="V466" s="118"/>
      <c r="W466" s="118"/>
      <c r="X466" s="118"/>
      <c r="Y466" s="118"/>
      <c r="Z466" s="118"/>
    </row>
    <row r="467" spans="1:26" ht="12.75" customHeight="1" x14ac:dyDescent="0.25">
      <c r="A467" s="118"/>
      <c r="B467" s="118"/>
      <c r="C467" s="118"/>
      <c r="D467" s="118"/>
      <c r="E467" s="118"/>
      <c r="F467" s="118"/>
      <c r="G467" s="118"/>
      <c r="H467" s="118"/>
      <c r="I467" s="118"/>
      <c r="J467" s="118"/>
      <c r="K467" s="118"/>
      <c r="L467" s="118"/>
      <c r="M467" s="118"/>
      <c r="N467" s="118"/>
      <c r="O467" s="118"/>
      <c r="P467" s="118"/>
      <c r="Q467" s="118"/>
      <c r="R467" s="118"/>
      <c r="S467" s="118"/>
      <c r="T467" s="118"/>
      <c r="U467" s="118"/>
      <c r="V467" s="118"/>
      <c r="W467" s="118"/>
      <c r="X467" s="118"/>
      <c r="Y467" s="118"/>
      <c r="Z467" s="118"/>
    </row>
    <row r="468" spans="1:26" ht="12.75" customHeight="1" x14ac:dyDescent="0.25">
      <c r="A468" s="118"/>
      <c r="B468" s="118"/>
      <c r="C468" s="118"/>
      <c r="D468" s="118"/>
      <c r="E468" s="118"/>
      <c r="F468" s="118"/>
      <c r="G468" s="118"/>
      <c r="H468" s="118"/>
      <c r="I468" s="118"/>
      <c r="J468" s="118"/>
      <c r="K468" s="118"/>
      <c r="L468" s="118"/>
      <c r="M468" s="118"/>
      <c r="N468" s="118"/>
      <c r="O468" s="118"/>
      <c r="P468" s="118"/>
      <c r="Q468" s="118"/>
      <c r="R468" s="118"/>
      <c r="S468" s="118"/>
      <c r="T468" s="118"/>
      <c r="U468" s="118"/>
      <c r="V468" s="118"/>
      <c r="W468" s="118"/>
      <c r="X468" s="118"/>
      <c r="Y468" s="118"/>
      <c r="Z468" s="118"/>
    </row>
    <row r="469" spans="1:26" ht="12.75" customHeight="1" x14ac:dyDescent="0.25">
      <c r="A469" s="118"/>
      <c r="B469" s="118"/>
      <c r="C469" s="118"/>
      <c r="D469" s="118"/>
      <c r="E469" s="118"/>
      <c r="F469" s="118"/>
      <c r="G469" s="118"/>
      <c r="H469" s="118"/>
      <c r="I469" s="118"/>
      <c r="J469" s="118"/>
      <c r="K469" s="118"/>
      <c r="L469" s="118"/>
      <c r="M469" s="118"/>
      <c r="N469" s="118"/>
      <c r="O469" s="118"/>
      <c r="P469" s="118"/>
      <c r="Q469" s="118"/>
      <c r="R469" s="118"/>
      <c r="S469" s="118"/>
      <c r="T469" s="118"/>
      <c r="U469" s="118"/>
      <c r="V469" s="118"/>
      <c r="W469" s="118"/>
      <c r="X469" s="118"/>
      <c r="Y469" s="118"/>
      <c r="Z469" s="118"/>
    </row>
    <row r="470" spans="1:26" ht="12.75" customHeight="1" x14ac:dyDescent="0.25">
      <c r="A470" s="118"/>
      <c r="B470" s="118"/>
      <c r="C470" s="118"/>
      <c r="D470" s="118"/>
      <c r="E470" s="118"/>
      <c r="F470" s="118"/>
      <c r="G470" s="118"/>
      <c r="H470" s="118"/>
      <c r="I470" s="118"/>
      <c r="J470" s="118"/>
      <c r="K470" s="118"/>
      <c r="L470" s="118"/>
      <c r="M470" s="118"/>
      <c r="N470" s="118"/>
      <c r="O470" s="118"/>
      <c r="P470" s="118"/>
      <c r="Q470" s="118"/>
      <c r="R470" s="118"/>
      <c r="S470" s="118"/>
      <c r="T470" s="118"/>
      <c r="U470" s="118"/>
      <c r="V470" s="118"/>
      <c r="W470" s="118"/>
      <c r="X470" s="118"/>
      <c r="Y470" s="118"/>
      <c r="Z470" s="118"/>
    </row>
    <row r="471" spans="1:26" ht="12.75" customHeight="1" x14ac:dyDescent="0.25">
      <c r="A471" s="118"/>
      <c r="B471" s="118"/>
      <c r="C471" s="118"/>
      <c r="D471" s="118"/>
      <c r="E471" s="118"/>
      <c r="F471" s="118"/>
      <c r="G471" s="118"/>
      <c r="H471" s="118"/>
      <c r="I471" s="118"/>
      <c r="J471" s="118"/>
      <c r="K471" s="118"/>
      <c r="L471" s="118"/>
      <c r="M471" s="118"/>
      <c r="N471" s="118"/>
      <c r="O471" s="118"/>
      <c r="P471" s="118"/>
      <c r="Q471" s="118"/>
      <c r="R471" s="118"/>
      <c r="S471" s="118"/>
      <c r="T471" s="118"/>
      <c r="U471" s="118"/>
      <c r="V471" s="118"/>
      <c r="W471" s="118"/>
      <c r="X471" s="118"/>
      <c r="Y471" s="118"/>
      <c r="Z471" s="118"/>
    </row>
    <row r="472" spans="1:26" ht="12.75" customHeight="1" x14ac:dyDescent="0.25">
      <c r="A472" s="118"/>
      <c r="B472" s="118"/>
      <c r="C472" s="118"/>
      <c r="D472" s="118"/>
      <c r="E472" s="118"/>
      <c r="F472" s="118"/>
      <c r="G472" s="118"/>
      <c r="H472" s="118"/>
      <c r="I472" s="118"/>
      <c r="J472" s="118"/>
      <c r="K472" s="118"/>
      <c r="L472" s="118"/>
      <c r="M472" s="118"/>
      <c r="N472" s="118"/>
      <c r="O472" s="118"/>
      <c r="P472" s="118"/>
      <c r="Q472" s="118"/>
      <c r="R472" s="118"/>
      <c r="S472" s="118"/>
      <c r="T472" s="118"/>
      <c r="U472" s="118"/>
      <c r="V472" s="118"/>
      <c r="W472" s="118"/>
      <c r="X472" s="118"/>
      <c r="Y472" s="118"/>
      <c r="Z472" s="118"/>
    </row>
    <row r="473" spans="1:26" ht="12.75" customHeight="1" x14ac:dyDescent="0.25">
      <c r="A473" s="118"/>
      <c r="B473" s="118"/>
      <c r="C473" s="118"/>
      <c r="D473" s="118"/>
      <c r="E473" s="118"/>
      <c r="F473" s="118"/>
      <c r="G473" s="118"/>
      <c r="H473" s="118"/>
      <c r="I473" s="118"/>
      <c r="J473" s="118"/>
      <c r="K473" s="118"/>
      <c r="L473" s="118"/>
      <c r="M473" s="118"/>
      <c r="N473" s="118"/>
      <c r="O473" s="118"/>
      <c r="P473" s="118"/>
      <c r="Q473" s="118"/>
      <c r="R473" s="118"/>
      <c r="S473" s="118"/>
      <c r="T473" s="118"/>
      <c r="U473" s="118"/>
      <c r="V473" s="118"/>
      <c r="W473" s="118"/>
      <c r="X473" s="118"/>
      <c r="Y473" s="118"/>
      <c r="Z473" s="118"/>
    </row>
    <row r="474" spans="1:26" ht="12.75" customHeight="1" x14ac:dyDescent="0.25">
      <c r="A474" s="118"/>
      <c r="B474" s="118"/>
      <c r="C474" s="118"/>
      <c r="D474" s="118"/>
      <c r="E474" s="118"/>
      <c r="F474" s="118"/>
      <c r="G474" s="118"/>
      <c r="H474" s="118"/>
      <c r="I474" s="118"/>
      <c r="J474" s="118"/>
      <c r="K474" s="118"/>
      <c r="L474" s="118"/>
      <c r="M474" s="118"/>
      <c r="N474" s="118"/>
      <c r="O474" s="118"/>
      <c r="P474" s="118"/>
      <c r="Q474" s="118"/>
      <c r="R474" s="118"/>
      <c r="S474" s="118"/>
      <c r="T474" s="118"/>
      <c r="U474" s="118"/>
      <c r="V474" s="118"/>
      <c r="W474" s="118"/>
      <c r="X474" s="118"/>
      <c r="Y474" s="118"/>
      <c r="Z474" s="118"/>
    </row>
    <row r="475" spans="1:26" ht="12.75" customHeight="1" x14ac:dyDescent="0.25">
      <c r="A475" s="118"/>
      <c r="B475" s="118"/>
      <c r="C475" s="118"/>
      <c r="D475" s="118"/>
      <c r="E475" s="118"/>
      <c r="F475" s="118"/>
      <c r="G475" s="118"/>
      <c r="H475" s="118"/>
      <c r="I475" s="118"/>
      <c r="J475" s="118"/>
      <c r="K475" s="118"/>
      <c r="L475" s="118"/>
      <c r="M475" s="118"/>
      <c r="N475" s="118"/>
      <c r="O475" s="118"/>
      <c r="P475" s="118"/>
      <c r="Q475" s="118"/>
      <c r="R475" s="118"/>
      <c r="S475" s="118"/>
      <c r="T475" s="118"/>
      <c r="U475" s="118"/>
      <c r="V475" s="118"/>
      <c r="W475" s="118"/>
      <c r="X475" s="118"/>
      <c r="Y475" s="118"/>
      <c r="Z475" s="118"/>
    </row>
    <row r="476" spans="1:26" ht="12.75" customHeight="1" x14ac:dyDescent="0.25">
      <c r="A476" s="118"/>
      <c r="B476" s="118"/>
      <c r="C476" s="118"/>
      <c r="D476" s="118"/>
      <c r="E476" s="118"/>
      <c r="F476" s="118"/>
      <c r="G476" s="118"/>
      <c r="H476" s="118"/>
      <c r="I476" s="118"/>
      <c r="J476" s="118"/>
      <c r="K476" s="118"/>
      <c r="L476" s="118"/>
      <c r="M476" s="118"/>
      <c r="N476" s="118"/>
      <c r="O476" s="118"/>
      <c r="P476" s="118"/>
      <c r="Q476" s="118"/>
      <c r="R476" s="118"/>
      <c r="S476" s="118"/>
      <c r="T476" s="118"/>
      <c r="U476" s="118"/>
      <c r="V476" s="118"/>
      <c r="W476" s="118"/>
      <c r="X476" s="118"/>
      <c r="Y476" s="118"/>
      <c r="Z476" s="118"/>
    </row>
    <row r="477" spans="1:26" ht="12.75" customHeight="1" x14ac:dyDescent="0.25">
      <c r="A477" s="118"/>
      <c r="B477" s="118"/>
      <c r="C477" s="118"/>
      <c r="D477" s="118"/>
      <c r="E477" s="118"/>
      <c r="F477" s="118"/>
      <c r="G477" s="118"/>
      <c r="H477" s="118"/>
      <c r="I477" s="118"/>
      <c r="J477" s="118"/>
      <c r="K477" s="118"/>
      <c r="L477" s="118"/>
      <c r="M477" s="118"/>
      <c r="N477" s="118"/>
      <c r="O477" s="118"/>
      <c r="P477" s="118"/>
      <c r="Q477" s="118"/>
      <c r="R477" s="118"/>
      <c r="S477" s="118"/>
      <c r="T477" s="118"/>
      <c r="U477" s="118"/>
      <c r="V477" s="118"/>
      <c r="W477" s="118"/>
      <c r="X477" s="118"/>
      <c r="Y477" s="118"/>
      <c r="Z477" s="118"/>
    </row>
    <row r="478" spans="1:26" ht="12.75" customHeight="1" x14ac:dyDescent="0.25">
      <c r="A478" s="118"/>
      <c r="B478" s="118"/>
      <c r="C478" s="118"/>
      <c r="D478" s="118"/>
      <c r="E478" s="118"/>
      <c r="F478" s="118"/>
      <c r="G478" s="118"/>
      <c r="H478" s="118"/>
      <c r="I478" s="118"/>
      <c r="J478" s="118"/>
      <c r="K478" s="118"/>
      <c r="L478" s="118"/>
      <c r="M478" s="118"/>
      <c r="N478" s="118"/>
      <c r="O478" s="118"/>
      <c r="P478" s="118"/>
      <c r="Q478" s="118"/>
      <c r="R478" s="118"/>
      <c r="S478" s="118"/>
      <c r="T478" s="118"/>
      <c r="U478" s="118"/>
      <c r="V478" s="118"/>
      <c r="W478" s="118"/>
      <c r="X478" s="118"/>
      <c r="Y478" s="118"/>
      <c r="Z478" s="118"/>
    </row>
    <row r="479" spans="1:26" ht="12.75" customHeight="1" x14ac:dyDescent="0.25">
      <c r="A479" s="118"/>
      <c r="B479" s="118"/>
      <c r="C479" s="118"/>
      <c r="D479" s="118"/>
      <c r="E479" s="118"/>
      <c r="F479" s="118"/>
      <c r="G479" s="118"/>
      <c r="H479" s="118"/>
      <c r="I479" s="118"/>
      <c r="J479" s="118"/>
      <c r="K479" s="118"/>
      <c r="L479" s="118"/>
      <c r="M479" s="118"/>
      <c r="N479" s="118"/>
      <c r="O479" s="118"/>
      <c r="P479" s="118"/>
      <c r="Q479" s="118"/>
      <c r="R479" s="118"/>
      <c r="S479" s="118"/>
      <c r="T479" s="118"/>
      <c r="U479" s="118"/>
      <c r="V479" s="118"/>
      <c r="W479" s="118"/>
      <c r="X479" s="118"/>
      <c r="Y479" s="118"/>
      <c r="Z479" s="118"/>
    </row>
    <row r="480" spans="1:26" ht="12.75" customHeight="1" x14ac:dyDescent="0.25">
      <c r="A480" s="118"/>
      <c r="B480" s="118"/>
      <c r="C480" s="118"/>
      <c r="D480" s="118"/>
      <c r="E480" s="118"/>
      <c r="F480" s="118"/>
      <c r="G480" s="118"/>
      <c r="H480" s="118"/>
      <c r="I480" s="118"/>
      <c r="J480" s="118"/>
      <c r="K480" s="118"/>
      <c r="L480" s="118"/>
      <c r="M480" s="118"/>
      <c r="N480" s="118"/>
      <c r="O480" s="118"/>
      <c r="P480" s="118"/>
      <c r="Q480" s="118"/>
      <c r="R480" s="118"/>
      <c r="S480" s="118"/>
      <c r="T480" s="118"/>
      <c r="U480" s="118"/>
      <c r="V480" s="118"/>
      <c r="W480" s="118"/>
      <c r="X480" s="118"/>
      <c r="Y480" s="118"/>
      <c r="Z480" s="118"/>
    </row>
    <row r="481" spans="1:26" ht="12.75" customHeight="1" x14ac:dyDescent="0.25">
      <c r="A481" s="118"/>
      <c r="B481" s="118"/>
      <c r="C481" s="118"/>
      <c r="D481" s="118"/>
      <c r="E481" s="118"/>
      <c r="F481" s="118"/>
      <c r="G481" s="118"/>
      <c r="H481" s="118"/>
      <c r="I481" s="118"/>
      <c r="J481" s="118"/>
      <c r="K481" s="118"/>
      <c r="L481" s="118"/>
      <c r="M481" s="118"/>
      <c r="N481" s="118"/>
      <c r="O481" s="118"/>
      <c r="P481" s="118"/>
      <c r="Q481" s="118"/>
      <c r="R481" s="118"/>
      <c r="S481" s="118"/>
      <c r="T481" s="118"/>
      <c r="U481" s="118"/>
      <c r="V481" s="118"/>
      <c r="W481" s="118"/>
      <c r="X481" s="118"/>
      <c r="Y481" s="118"/>
      <c r="Z481" s="118"/>
    </row>
    <row r="482" spans="1:26" ht="12.75" customHeight="1" x14ac:dyDescent="0.25">
      <c r="A482" s="118"/>
      <c r="B482" s="118"/>
      <c r="C482" s="118"/>
      <c r="D482" s="118"/>
      <c r="E482" s="118"/>
      <c r="F482" s="118"/>
      <c r="G482" s="118"/>
      <c r="H482" s="118"/>
      <c r="I482" s="118"/>
      <c r="J482" s="118"/>
      <c r="K482" s="118"/>
      <c r="L482" s="118"/>
      <c r="M482" s="118"/>
      <c r="N482" s="118"/>
      <c r="O482" s="118"/>
      <c r="P482" s="118"/>
      <c r="Q482" s="118"/>
      <c r="R482" s="118"/>
      <c r="S482" s="118"/>
      <c r="T482" s="118"/>
      <c r="U482" s="118"/>
      <c r="V482" s="118"/>
      <c r="W482" s="118"/>
      <c r="X482" s="118"/>
      <c r="Y482" s="118"/>
      <c r="Z482" s="118"/>
    </row>
    <row r="483" spans="1:26" ht="12.75" customHeight="1" x14ac:dyDescent="0.25">
      <c r="A483" s="118"/>
      <c r="B483" s="118"/>
      <c r="C483" s="118"/>
      <c r="D483" s="118"/>
      <c r="E483" s="118"/>
      <c r="F483" s="118"/>
      <c r="G483" s="118"/>
      <c r="H483" s="118"/>
      <c r="I483" s="118"/>
      <c r="J483" s="118"/>
      <c r="K483" s="118"/>
      <c r="L483" s="118"/>
      <c r="M483" s="118"/>
      <c r="N483" s="118"/>
      <c r="O483" s="118"/>
      <c r="P483" s="118"/>
      <c r="Q483" s="118"/>
      <c r="R483" s="118"/>
      <c r="S483" s="118"/>
      <c r="T483" s="118"/>
      <c r="U483" s="118"/>
      <c r="V483" s="118"/>
      <c r="W483" s="118"/>
      <c r="X483" s="118"/>
      <c r="Y483" s="118"/>
      <c r="Z483" s="118"/>
    </row>
    <row r="484" spans="1:26" ht="12.75" customHeight="1" x14ac:dyDescent="0.25">
      <c r="A484" s="118"/>
      <c r="B484" s="118"/>
      <c r="C484" s="118"/>
      <c r="D484" s="118"/>
      <c r="E484" s="118"/>
      <c r="F484" s="118"/>
      <c r="G484" s="118"/>
      <c r="H484" s="118"/>
      <c r="I484" s="118"/>
      <c r="J484" s="118"/>
      <c r="K484" s="118"/>
      <c r="L484" s="118"/>
      <c r="M484" s="118"/>
      <c r="N484" s="118"/>
      <c r="O484" s="118"/>
      <c r="P484" s="118"/>
      <c r="Q484" s="118"/>
      <c r="R484" s="118"/>
      <c r="S484" s="118"/>
      <c r="T484" s="118"/>
      <c r="U484" s="118"/>
      <c r="V484" s="118"/>
      <c r="W484" s="118"/>
      <c r="X484" s="118"/>
      <c r="Y484" s="118"/>
      <c r="Z484" s="118"/>
    </row>
    <row r="485" spans="1:26" ht="12.75" customHeight="1" x14ac:dyDescent="0.25">
      <c r="A485" s="118"/>
      <c r="B485" s="118"/>
      <c r="C485" s="118"/>
      <c r="D485" s="118"/>
      <c r="E485" s="118"/>
      <c r="F485" s="118"/>
      <c r="G485" s="118"/>
      <c r="H485" s="118"/>
      <c r="I485" s="118"/>
      <c r="J485" s="118"/>
      <c r="K485" s="118"/>
      <c r="L485" s="118"/>
      <c r="M485" s="118"/>
      <c r="N485" s="118"/>
      <c r="O485" s="118"/>
      <c r="P485" s="118"/>
      <c r="Q485" s="118"/>
      <c r="R485" s="118"/>
      <c r="S485" s="118"/>
      <c r="T485" s="118"/>
      <c r="U485" s="118"/>
      <c r="V485" s="118"/>
      <c r="W485" s="118"/>
      <c r="X485" s="118"/>
      <c r="Y485" s="118"/>
      <c r="Z485" s="118"/>
    </row>
    <row r="486" spans="1:26" ht="12.75" customHeight="1" x14ac:dyDescent="0.25">
      <c r="A486" s="118"/>
      <c r="B486" s="118"/>
      <c r="C486" s="118"/>
      <c r="D486" s="118"/>
      <c r="E486" s="118"/>
      <c r="F486" s="118"/>
      <c r="G486" s="118"/>
      <c r="H486" s="118"/>
      <c r="I486" s="118"/>
      <c r="J486" s="118"/>
      <c r="K486" s="118"/>
      <c r="L486" s="118"/>
      <c r="M486" s="118"/>
      <c r="N486" s="118"/>
      <c r="O486" s="118"/>
      <c r="P486" s="118"/>
      <c r="Q486" s="118"/>
      <c r="R486" s="118"/>
      <c r="S486" s="118"/>
      <c r="T486" s="118"/>
      <c r="U486" s="118"/>
      <c r="V486" s="118"/>
      <c r="W486" s="118"/>
      <c r="X486" s="118"/>
      <c r="Y486" s="118"/>
      <c r="Z486" s="118"/>
    </row>
    <row r="487" spans="1:26" ht="12.75" customHeight="1" x14ac:dyDescent="0.25">
      <c r="A487" s="118"/>
      <c r="B487" s="118"/>
      <c r="C487" s="118"/>
      <c r="D487" s="118"/>
      <c r="E487" s="118"/>
      <c r="F487" s="118"/>
      <c r="G487" s="118"/>
      <c r="H487" s="118"/>
      <c r="I487" s="118"/>
      <c r="J487" s="118"/>
      <c r="K487" s="118"/>
      <c r="L487" s="118"/>
      <c r="M487" s="118"/>
      <c r="N487" s="118"/>
      <c r="O487" s="118"/>
      <c r="P487" s="118"/>
      <c r="Q487" s="118"/>
      <c r="R487" s="118"/>
      <c r="S487" s="118"/>
      <c r="T487" s="118"/>
      <c r="U487" s="118"/>
      <c r="V487" s="118"/>
      <c r="W487" s="118"/>
      <c r="X487" s="118"/>
      <c r="Y487" s="118"/>
      <c r="Z487" s="118"/>
    </row>
    <row r="488" spans="1:26" ht="12.75" customHeight="1" x14ac:dyDescent="0.25">
      <c r="A488" s="118"/>
      <c r="B488" s="118"/>
      <c r="C488" s="118"/>
      <c r="D488" s="118"/>
      <c r="E488" s="118"/>
      <c r="F488" s="118"/>
      <c r="G488" s="118"/>
      <c r="H488" s="118"/>
      <c r="I488" s="118"/>
      <c r="J488" s="118"/>
      <c r="K488" s="118"/>
      <c r="L488" s="118"/>
      <c r="M488" s="118"/>
      <c r="N488" s="118"/>
      <c r="O488" s="118"/>
      <c r="P488" s="118"/>
      <c r="Q488" s="118"/>
      <c r="R488" s="118"/>
      <c r="S488" s="118"/>
      <c r="T488" s="118"/>
      <c r="U488" s="118"/>
      <c r="V488" s="118"/>
      <c r="W488" s="118"/>
      <c r="X488" s="118"/>
      <c r="Y488" s="118"/>
      <c r="Z488" s="118"/>
    </row>
    <row r="489" spans="1:26" ht="12.75" customHeight="1" x14ac:dyDescent="0.25">
      <c r="A489" s="118"/>
      <c r="B489" s="118"/>
      <c r="C489" s="118"/>
      <c r="D489" s="118"/>
      <c r="E489" s="118"/>
      <c r="F489" s="118"/>
      <c r="G489" s="118"/>
      <c r="H489" s="118"/>
      <c r="I489" s="118"/>
      <c r="J489" s="118"/>
      <c r="K489" s="118"/>
      <c r="L489" s="118"/>
      <c r="M489" s="118"/>
      <c r="N489" s="118"/>
      <c r="O489" s="118"/>
      <c r="P489" s="118"/>
      <c r="Q489" s="118"/>
      <c r="R489" s="118"/>
      <c r="S489" s="118"/>
      <c r="T489" s="118"/>
      <c r="U489" s="118"/>
      <c r="V489" s="118"/>
      <c r="W489" s="118"/>
      <c r="X489" s="118"/>
      <c r="Y489" s="118"/>
      <c r="Z489" s="118"/>
    </row>
    <row r="490" spans="1:26" ht="12.75" customHeight="1" x14ac:dyDescent="0.25">
      <c r="A490" s="118"/>
      <c r="B490" s="118"/>
      <c r="C490" s="118"/>
      <c r="D490" s="118"/>
      <c r="E490" s="118"/>
      <c r="F490" s="118"/>
      <c r="G490" s="118"/>
      <c r="H490" s="118"/>
      <c r="I490" s="118"/>
      <c r="J490" s="118"/>
      <c r="K490" s="118"/>
      <c r="L490" s="118"/>
      <c r="M490" s="118"/>
      <c r="N490" s="118"/>
      <c r="O490" s="118"/>
      <c r="P490" s="118"/>
      <c r="Q490" s="118"/>
      <c r="R490" s="118"/>
      <c r="S490" s="118"/>
      <c r="T490" s="118"/>
      <c r="U490" s="118"/>
      <c r="V490" s="118"/>
      <c r="W490" s="118"/>
      <c r="X490" s="118"/>
      <c r="Y490" s="118"/>
      <c r="Z490" s="118"/>
    </row>
    <row r="491" spans="1:26" ht="12.75" customHeight="1" x14ac:dyDescent="0.25">
      <c r="A491" s="118"/>
      <c r="B491" s="118"/>
      <c r="C491" s="118"/>
      <c r="D491" s="118"/>
      <c r="E491" s="118"/>
      <c r="F491" s="118"/>
      <c r="G491" s="118"/>
      <c r="H491" s="118"/>
      <c r="I491" s="118"/>
      <c r="J491" s="118"/>
      <c r="K491" s="118"/>
      <c r="L491" s="118"/>
      <c r="M491" s="118"/>
      <c r="N491" s="118"/>
      <c r="O491" s="118"/>
      <c r="P491" s="118"/>
      <c r="Q491" s="118"/>
      <c r="R491" s="118"/>
      <c r="S491" s="118"/>
      <c r="T491" s="118"/>
      <c r="U491" s="118"/>
      <c r="V491" s="118"/>
      <c r="W491" s="118"/>
      <c r="X491" s="118"/>
      <c r="Y491" s="118"/>
      <c r="Z491" s="118"/>
    </row>
    <row r="492" spans="1:26" ht="12.75" customHeight="1" x14ac:dyDescent="0.25">
      <c r="A492" s="118"/>
      <c r="B492" s="118"/>
      <c r="C492" s="118"/>
      <c r="D492" s="118"/>
      <c r="E492" s="118"/>
      <c r="F492" s="118"/>
      <c r="G492" s="118"/>
      <c r="H492" s="118"/>
      <c r="I492" s="118"/>
      <c r="J492" s="118"/>
      <c r="K492" s="118"/>
      <c r="L492" s="118"/>
      <c r="M492" s="118"/>
      <c r="N492" s="118"/>
      <c r="O492" s="118"/>
      <c r="P492" s="118"/>
      <c r="Q492" s="118"/>
      <c r="R492" s="118"/>
      <c r="S492" s="118"/>
      <c r="T492" s="118"/>
      <c r="U492" s="118"/>
      <c r="V492" s="118"/>
      <c r="W492" s="118"/>
      <c r="X492" s="118"/>
      <c r="Y492" s="118"/>
      <c r="Z492" s="118"/>
    </row>
    <row r="493" spans="1:26" ht="12.75" customHeight="1" x14ac:dyDescent="0.25">
      <c r="A493" s="118"/>
      <c r="B493" s="118"/>
      <c r="C493" s="118"/>
      <c r="D493" s="118"/>
      <c r="E493" s="118"/>
      <c r="F493" s="118"/>
      <c r="G493" s="118"/>
      <c r="H493" s="118"/>
      <c r="I493" s="118"/>
      <c r="J493" s="118"/>
      <c r="K493" s="118"/>
      <c r="L493" s="118"/>
      <c r="M493" s="118"/>
      <c r="N493" s="118"/>
      <c r="O493" s="118"/>
      <c r="P493" s="118"/>
      <c r="Q493" s="118"/>
      <c r="R493" s="118"/>
      <c r="S493" s="118"/>
      <c r="T493" s="118"/>
      <c r="U493" s="118"/>
      <c r="V493" s="118"/>
      <c r="W493" s="118"/>
      <c r="X493" s="118"/>
      <c r="Y493" s="118"/>
      <c r="Z493" s="118"/>
    </row>
    <row r="494" spans="1:26" ht="12.75" customHeight="1" x14ac:dyDescent="0.25">
      <c r="A494" s="118"/>
      <c r="B494" s="118"/>
      <c r="C494" s="118"/>
      <c r="D494" s="118"/>
      <c r="E494" s="118"/>
      <c r="F494" s="118"/>
      <c r="G494" s="118"/>
      <c r="H494" s="118"/>
      <c r="I494" s="118"/>
      <c r="J494" s="118"/>
      <c r="K494" s="118"/>
      <c r="L494" s="118"/>
      <c r="M494" s="118"/>
      <c r="N494" s="118"/>
      <c r="O494" s="118"/>
      <c r="P494" s="118"/>
      <c r="Q494" s="118"/>
      <c r="R494" s="118"/>
      <c r="S494" s="118"/>
      <c r="T494" s="118"/>
      <c r="U494" s="118"/>
      <c r="V494" s="118"/>
      <c r="W494" s="118"/>
      <c r="X494" s="118"/>
      <c r="Y494" s="118"/>
      <c r="Z494" s="118"/>
    </row>
    <row r="495" spans="1:26" ht="12.75" customHeight="1" x14ac:dyDescent="0.25">
      <c r="A495" s="118"/>
      <c r="B495" s="118"/>
      <c r="C495" s="118"/>
      <c r="D495" s="118"/>
      <c r="E495" s="118"/>
      <c r="F495" s="118"/>
      <c r="G495" s="118"/>
      <c r="H495" s="118"/>
      <c r="I495" s="118"/>
      <c r="J495" s="118"/>
      <c r="K495" s="118"/>
      <c r="L495" s="118"/>
      <c r="M495" s="118"/>
      <c r="N495" s="118"/>
      <c r="O495" s="118"/>
      <c r="P495" s="118"/>
      <c r="Q495" s="118"/>
      <c r="R495" s="118"/>
      <c r="S495" s="118"/>
      <c r="T495" s="118"/>
      <c r="U495" s="118"/>
      <c r="V495" s="118"/>
      <c r="W495" s="118"/>
      <c r="X495" s="118"/>
      <c r="Y495" s="118"/>
      <c r="Z495" s="118"/>
    </row>
    <row r="496" spans="1:26" ht="12.75" customHeight="1" x14ac:dyDescent="0.25">
      <c r="A496" s="118"/>
      <c r="B496" s="118"/>
      <c r="C496" s="118"/>
      <c r="D496" s="118"/>
      <c r="E496" s="118"/>
      <c r="F496" s="118"/>
      <c r="G496" s="118"/>
      <c r="H496" s="118"/>
      <c r="I496" s="118"/>
      <c r="J496" s="118"/>
      <c r="K496" s="118"/>
      <c r="L496" s="118"/>
      <c r="M496" s="118"/>
      <c r="N496" s="118"/>
      <c r="O496" s="118"/>
      <c r="P496" s="118"/>
      <c r="Q496" s="118"/>
      <c r="R496" s="118"/>
      <c r="S496" s="118"/>
      <c r="T496" s="118"/>
      <c r="U496" s="118"/>
      <c r="V496" s="118"/>
      <c r="W496" s="118"/>
      <c r="X496" s="118"/>
      <c r="Y496" s="118"/>
      <c r="Z496" s="118"/>
    </row>
    <row r="497" spans="1:26" ht="12.75" customHeight="1" x14ac:dyDescent="0.25">
      <c r="A497" s="118"/>
      <c r="B497" s="118"/>
      <c r="C497" s="118"/>
      <c r="D497" s="118"/>
      <c r="E497" s="118"/>
      <c r="F497" s="118"/>
      <c r="G497" s="118"/>
      <c r="H497" s="118"/>
      <c r="I497" s="118"/>
      <c r="J497" s="118"/>
      <c r="K497" s="118"/>
      <c r="L497" s="118"/>
      <c r="M497" s="118"/>
      <c r="N497" s="118"/>
      <c r="O497" s="118"/>
      <c r="P497" s="118"/>
      <c r="Q497" s="118"/>
      <c r="R497" s="118"/>
      <c r="S497" s="118"/>
      <c r="T497" s="118"/>
      <c r="U497" s="118"/>
      <c r="V497" s="118"/>
      <c r="W497" s="118"/>
      <c r="X497" s="118"/>
      <c r="Y497" s="118"/>
      <c r="Z497" s="118"/>
    </row>
    <row r="498" spans="1:26" ht="12.75" customHeight="1" x14ac:dyDescent="0.25">
      <c r="A498" s="118"/>
      <c r="B498" s="118"/>
      <c r="C498" s="118"/>
      <c r="D498" s="118"/>
      <c r="E498" s="118"/>
      <c r="F498" s="118"/>
      <c r="G498" s="118"/>
      <c r="H498" s="118"/>
      <c r="I498" s="118"/>
      <c r="J498" s="118"/>
      <c r="K498" s="118"/>
      <c r="L498" s="118"/>
      <c r="M498" s="118"/>
      <c r="N498" s="118"/>
      <c r="O498" s="118"/>
      <c r="P498" s="118"/>
      <c r="Q498" s="118"/>
      <c r="R498" s="118"/>
      <c r="S498" s="118"/>
      <c r="T498" s="118"/>
      <c r="U498" s="118"/>
      <c r="V498" s="118"/>
      <c r="W498" s="118"/>
      <c r="X498" s="118"/>
      <c r="Y498" s="118"/>
      <c r="Z498" s="118"/>
    </row>
    <row r="499" spans="1:26" ht="12.75" customHeight="1" x14ac:dyDescent="0.25">
      <c r="A499" s="118"/>
      <c r="B499" s="118"/>
      <c r="C499" s="118"/>
      <c r="D499" s="118"/>
      <c r="E499" s="118"/>
      <c r="F499" s="118"/>
      <c r="G499" s="118"/>
      <c r="H499" s="118"/>
      <c r="I499" s="118"/>
      <c r="J499" s="118"/>
      <c r="K499" s="118"/>
      <c r="L499" s="118"/>
      <c r="M499" s="118"/>
      <c r="N499" s="118"/>
      <c r="O499" s="118"/>
      <c r="P499" s="118"/>
      <c r="Q499" s="118"/>
      <c r="R499" s="118"/>
      <c r="S499" s="118"/>
      <c r="T499" s="118"/>
      <c r="U499" s="118"/>
      <c r="V499" s="118"/>
      <c r="W499" s="118"/>
      <c r="X499" s="118"/>
      <c r="Y499" s="118"/>
      <c r="Z499" s="118"/>
    </row>
    <row r="500" spans="1:26" ht="12.75" customHeight="1" x14ac:dyDescent="0.25">
      <c r="A500" s="118"/>
      <c r="B500" s="118"/>
      <c r="C500" s="118"/>
      <c r="D500" s="118"/>
      <c r="E500" s="118"/>
      <c r="F500" s="118"/>
      <c r="G500" s="118"/>
      <c r="H500" s="118"/>
      <c r="I500" s="118"/>
      <c r="J500" s="118"/>
      <c r="K500" s="118"/>
      <c r="L500" s="118"/>
      <c r="M500" s="118"/>
      <c r="N500" s="118"/>
      <c r="O500" s="118"/>
      <c r="P500" s="118"/>
      <c r="Q500" s="118"/>
      <c r="R500" s="118"/>
      <c r="S500" s="118"/>
      <c r="T500" s="118"/>
      <c r="U500" s="118"/>
      <c r="V500" s="118"/>
      <c r="W500" s="118"/>
      <c r="X500" s="118"/>
      <c r="Y500" s="118"/>
      <c r="Z500" s="118"/>
    </row>
    <row r="501" spans="1:26" ht="12.75" customHeight="1" x14ac:dyDescent="0.25">
      <c r="A501" s="118"/>
      <c r="B501" s="118"/>
      <c r="C501" s="118"/>
      <c r="D501" s="118"/>
      <c r="E501" s="118"/>
      <c r="F501" s="118"/>
      <c r="G501" s="118"/>
      <c r="H501" s="118"/>
      <c r="I501" s="118"/>
      <c r="J501" s="118"/>
      <c r="K501" s="118"/>
      <c r="L501" s="118"/>
      <c r="M501" s="118"/>
      <c r="N501" s="118"/>
      <c r="O501" s="118"/>
      <c r="P501" s="118"/>
      <c r="Q501" s="118"/>
      <c r="R501" s="118"/>
      <c r="S501" s="118"/>
      <c r="T501" s="118"/>
      <c r="U501" s="118"/>
      <c r="V501" s="118"/>
      <c r="W501" s="118"/>
      <c r="X501" s="118"/>
      <c r="Y501" s="118"/>
      <c r="Z501" s="118"/>
    </row>
    <row r="502" spans="1:26" ht="12.75" customHeight="1" x14ac:dyDescent="0.25">
      <c r="A502" s="118"/>
      <c r="B502" s="118"/>
      <c r="C502" s="118"/>
      <c r="D502" s="118"/>
      <c r="E502" s="118"/>
      <c r="F502" s="118"/>
      <c r="G502" s="118"/>
      <c r="H502" s="118"/>
      <c r="I502" s="118"/>
      <c r="J502" s="118"/>
      <c r="K502" s="118"/>
      <c r="L502" s="118"/>
      <c r="M502" s="118"/>
      <c r="N502" s="118"/>
      <c r="O502" s="118"/>
      <c r="P502" s="118"/>
      <c r="Q502" s="118"/>
      <c r="R502" s="118"/>
      <c r="S502" s="118"/>
      <c r="T502" s="118"/>
      <c r="U502" s="118"/>
      <c r="V502" s="118"/>
      <c r="W502" s="118"/>
      <c r="X502" s="118"/>
      <c r="Y502" s="118"/>
      <c r="Z502" s="118"/>
    </row>
    <row r="503" spans="1:26" ht="12.75" customHeight="1" x14ac:dyDescent="0.25">
      <c r="A503" s="118"/>
      <c r="B503" s="118"/>
      <c r="C503" s="118"/>
      <c r="D503" s="118"/>
      <c r="E503" s="118"/>
      <c r="F503" s="118"/>
      <c r="G503" s="118"/>
      <c r="H503" s="118"/>
      <c r="I503" s="118"/>
      <c r="J503" s="118"/>
      <c r="K503" s="118"/>
      <c r="L503" s="118"/>
      <c r="M503" s="118"/>
      <c r="N503" s="118"/>
      <c r="O503" s="118"/>
      <c r="P503" s="118"/>
      <c r="Q503" s="118"/>
      <c r="R503" s="118"/>
      <c r="S503" s="118"/>
      <c r="T503" s="118"/>
      <c r="U503" s="118"/>
      <c r="V503" s="118"/>
      <c r="W503" s="118"/>
      <c r="X503" s="118"/>
      <c r="Y503" s="118"/>
      <c r="Z503" s="118"/>
    </row>
    <row r="504" spans="1:26" ht="12.75" customHeight="1" x14ac:dyDescent="0.25">
      <c r="A504" s="118"/>
      <c r="B504" s="118"/>
      <c r="C504" s="118"/>
      <c r="D504" s="118"/>
      <c r="E504" s="118"/>
      <c r="F504" s="118"/>
      <c r="G504" s="118"/>
      <c r="H504" s="118"/>
      <c r="I504" s="118"/>
      <c r="J504" s="118"/>
      <c r="K504" s="118"/>
      <c r="L504" s="118"/>
      <c r="M504" s="118"/>
      <c r="N504" s="118"/>
      <c r="O504" s="118"/>
      <c r="P504" s="118"/>
      <c r="Q504" s="118"/>
      <c r="R504" s="118"/>
      <c r="S504" s="118"/>
      <c r="T504" s="118"/>
      <c r="U504" s="118"/>
      <c r="V504" s="118"/>
      <c r="W504" s="118"/>
      <c r="X504" s="118"/>
      <c r="Y504" s="118"/>
      <c r="Z504" s="118"/>
    </row>
    <row r="505" spans="1:26" ht="12.75" customHeight="1" x14ac:dyDescent="0.25">
      <c r="A505" s="118"/>
      <c r="B505" s="118"/>
      <c r="C505" s="118"/>
      <c r="D505" s="118"/>
      <c r="E505" s="118"/>
      <c r="F505" s="118"/>
      <c r="G505" s="118"/>
      <c r="H505" s="118"/>
      <c r="I505" s="118"/>
      <c r="J505" s="118"/>
      <c r="K505" s="118"/>
      <c r="L505" s="118"/>
      <c r="M505" s="118"/>
      <c r="N505" s="118"/>
      <c r="O505" s="118"/>
      <c r="P505" s="118"/>
      <c r="Q505" s="118"/>
      <c r="R505" s="118"/>
      <c r="S505" s="118"/>
      <c r="T505" s="118"/>
      <c r="U505" s="118"/>
      <c r="V505" s="118"/>
      <c r="W505" s="118"/>
      <c r="X505" s="118"/>
      <c r="Y505" s="118"/>
      <c r="Z505" s="118"/>
    </row>
    <row r="506" spans="1:26" ht="12.75" customHeight="1" x14ac:dyDescent="0.25">
      <c r="A506" s="118"/>
      <c r="B506" s="118"/>
      <c r="C506" s="118"/>
      <c r="D506" s="118"/>
      <c r="E506" s="118"/>
      <c r="F506" s="118"/>
      <c r="G506" s="118"/>
      <c r="H506" s="118"/>
      <c r="I506" s="118"/>
      <c r="J506" s="118"/>
      <c r="K506" s="118"/>
      <c r="L506" s="118"/>
      <c r="M506" s="118"/>
      <c r="N506" s="118"/>
      <c r="O506" s="118"/>
      <c r="P506" s="118"/>
      <c r="Q506" s="118"/>
      <c r="R506" s="118"/>
      <c r="S506" s="118"/>
      <c r="T506" s="118"/>
      <c r="U506" s="118"/>
      <c r="V506" s="118"/>
      <c r="W506" s="118"/>
      <c r="X506" s="118"/>
      <c r="Y506" s="118"/>
      <c r="Z506" s="118"/>
    </row>
    <row r="507" spans="1:26" ht="12.75" customHeight="1" x14ac:dyDescent="0.25">
      <c r="A507" s="118"/>
      <c r="B507" s="118"/>
      <c r="C507" s="118"/>
      <c r="D507" s="118"/>
      <c r="E507" s="118"/>
      <c r="F507" s="118"/>
      <c r="G507" s="118"/>
      <c r="H507" s="118"/>
      <c r="I507" s="118"/>
      <c r="J507" s="118"/>
      <c r="K507" s="118"/>
      <c r="L507" s="118"/>
      <c r="M507" s="118"/>
      <c r="N507" s="118"/>
      <c r="O507" s="118"/>
      <c r="P507" s="118"/>
      <c r="Q507" s="118"/>
      <c r="R507" s="118"/>
      <c r="S507" s="118"/>
      <c r="T507" s="118"/>
      <c r="U507" s="118"/>
      <c r="V507" s="118"/>
      <c r="W507" s="118"/>
      <c r="X507" s="118"/>
      <c r="Y507" s="118"/>
      <c r="Z507" s="118"/>
    </row>
    <row r="508" spans="1:26" ht="12.75" customHeight="1" x14ac:dyDescent="0.25">
      <c r="A508" s="118"/>
      <c r="B508" s="118"/>
      <c r="C508" s="118"/>
      <c r="D508" s="118"/>
      <c r="E508" s="118"/>
      <c r="F508" s="118"/>
      <c r="G508" s="118"/>
      <c r="H508" s="118"/>
      <c r="I508" s="118"/>
      <c r="J508" s="118"/>
      <c r="K508" s="118"/>
      <c r="L508" s="118"/>
      <c r="M508" s="118"/>
      <c r="N508" s="118"/>
      <c r="O508" s="118"/>
      <c r="P508" s="118"/>
      <c r="Q508" s="118"/>
      <c r="R508" s="118"/>
      <c r="S508" s="118"/>
      <c r="T508" s="118"/>
      <c r="U508" s="118"/>
      <c r="V508" s="118"/>
      <c r="W508" s="118"/>
      <c r="X508" s="118"/>
      <c r="Y508" s="118"/>
      <c r="Z508" s="118"/>
    </row>
    <row r="509" spans="1:26" ht="12.75" customHeight="1" x14ac:dyDescent="0.25">
      <c r="A509" s="118"/>
      <c r="B509" s="118"/>
      <c r="C509" s="118"/>
      <c r="D509" s="118"/>
      <c r="E509" s="118"/>
      <c r="F509" s="118"/>
      <c r="G509" s="118"/>
      <c r="H509" s="118"/>
      <c r="I509" s="118"/>
      <c r="J509" s="118"/>
      <c r="K509" s="118"/>
      <c r="L509" s="118"/>
      <c r="M509" s="118"/>
      <c r="N509" s="118"/>
      <c r="O509" s="118"/>
      <c r="P509" s="118"/>
      <c r="Q509" s="118"/>
      <c r="R509" s="118"/>
      <c r="S509" s="118"/>
      <c r="T509" s="118"/>
      <c r="U509" s="118"/>
      <c r="V509" s="118"/>
      <c r="W509" s="118"/>
      <c r="X509" s="118"/>
      <c r="Y509" s="118"/>
      <c r="Z509" s="118"/>
    </row>
    <row r="510" spans="1:26" ht="12.75" customHeight="1" x14ac:dyDescent="0.25">
      <c r="A510" s="118"/>
      <c r="B510" s="118"/>
      <c r="C510" s="118"/>
      <c r="D510" s="118"/>
      <c r="E510" s="118"/>
      <c r="F510" s="118"/>
      <c r="G510" s="118"/>
      <c r="H510" s="118"/>
      <c r="I510" s="118"/>
      <c r="J510" s="118"/>
      <c r="K510" s="118"/>
      <c r="L510" s="118"/>
      <c r="M510" s="118"/>
      <c r="N510" s="118"/>
      <c r="O510" s="118"/>
      <c r="P510" s="118"/>
      <c r="Q510" s="118"/>
      <c r="R510" s="118"/>
      <c r="S510" s="118"/>
      <c r="T510" s="118"/>
      <c r="U510" s="118"/>
      <c r="V510" s="118"/>
      <c r="W510" s="118"/>
      <c r="X510" s="118"/>
      <c r="Y510" s="118"/>
      <c r="Z510" s="118"/>
    </row>
    <row r="511" spans="1:26" ht="12.75" customHeight="1" x14ac:dyDescent="0.25">
      <c r="A511" s="118"/>
      <c r="B511" s="118"/>
      <c r="C511" s="118"/>
      <c r="D511" s="118"/>
      <c r="E511" s="118"/>
      <c r="F511" s="118"/>
      <c r="G511" s="118"/>
      <c r="H511" s="118"/>
      <c r="I511" s="118"/>
      <c r="J511" s="118"/>
      <c r="K511" s="118"/>
      <c r="L511" s="118"/>
      <c r="M511" s="118"/>
      <c r="N511" s="118"/>
      <c r="O511" s="118"/>
      <c r="P511" s="118"/>
      <c r="Q511" s="118"/>
      <c r="R511" s="118"/>
      <c r="S511" s="118"/>
      <c r="T511" s="118"/>
      <c r="U511" s="118"/>
      <c r="V511" s="118"/>
      <c r="W511" s="118"/>
      <c r="X511" s="118"/>
      <c r="Y511" s="118"/>
      <c r="Z511" s="118"/>
    </row>
    <row r="512" spans="1:26" ht="12.75" customHeight="1" x14ac:dyDescent="0.25">
      <c r="A512" s="118"/>
      <c r="B512" s="118"/>
      <c r="C512" s="118"/>
      <c r="D512" s="118"/>
      <c r="E512" s="118"/>
      <c r="F512" s="118"/>
      <c r="G512" s="118"/>
      <c r="H512" s="118"/>
      <c r="I512" s="118"/>
      <c r="J512" s="118"/>
      <c r="K512" s="118"/>
      <c r="L512" s="118"/>
      <c r="M512" s="118"/>
      <c r="N512" s="118"/>
      <c r="O512" s="118"/>
      <c r="P512" s="118"/>
      <c r="Q512" s="118"/>
      <c r="R512" s="118"/>
      <c r="S512" s="118"/>
      <c r="T512" s="118"/>
      <c r="U512" s="118"/>
      <c r="V512" s="118"/>
      <c r="W512" s="118"/>
      <c r="X512" s="118"/>
      <c r="Y512" s="118"/>
      <c r="Z512" s="118"/>
    </row>
    <row r="513" spans="1:26" ht="12.75" customHeight="1" x14ac:dyDescent="0.25">
      <c r="A513" s="118"/>
      <c r="B513" s="118"/>
      <c r="C513" s="118"/>
      <c r="D513" s="118"/>
      <c r="E513" s="118"/>
      <c r="F513" s="118"/>
      <c r="G513" s="118"/>
      <c r="H513" s="118"/>
      <c r="I513" s="118"/>
      <c r="J513" s="118"/>
      <c r="K513" s="118"/>
      <c r="L513" s="118"/>
      <c r="M513" s="118"/>
      <c r="N513" s="118"/>
      <c r="O513" s="118"/>
      <c r="P513" s="118"/>
      <c r="Q513" s="118"/>
      <c r="R513" s="118"/>
      <c r="S513" s="118"/>
      <c r="T513" s="118"/>
      <c r="U513" s="118"/>
      <c r="V513" s="118"/>
      <c r="W513" s="118"/>
      <c r="X513" s="118"/>
      <c r="Y513" s="118"/>
      <c r="Z513" s="118"/>
    </row>
    <row r="514" spans="1:26" ht="12.75" customHeight="1" x14ac:dyDescent="0.25">
      <c r="A514" s="118"/>
      <c r="B514" s="118"/>
      <c r="C514" s="118"/>
      <c r="D514" s="118"/>
      <c r="E514" s="118"/>
      <c r="F514" s="118"/>
      <c r="G514" s="118"/>
      <c r="H514" s="118"/>
      <c r="I514" s="118"/>
      <c r="J514" s="118"/>
      <c r="K514" s="118"/>
      <c r="L514" s="118"/>
      <c r="M514" s="118"/>
      <c r="N514" s="118"/>
      <c r="O514" s="118"/>
      <c r="P514" s="118"/>
      <c r="Q514" s="118"/>
      <c r="R514" s="118"/>
      <c r="S514" s="118"/>
      <c r="T514" s="118"/>
      <c r="U514" s="118"/>
      <c r="V514" s="118"/>
      <c r="W514" s="118"/>
      <c r="X514" s="118"/>
      <c r="Y514" s="118"/>
      <c r="Z514" s="118"/>
    </row>
    <row r="515" spans="1:26" ht="12.75" customHeight="1" x14ac:dyDescent="0.25">
      <c r="A515" s="118"/>
      <c r="B515" s="118"/>
      <c r="C515" s="118"/>
      <c r="D515" s="118"/>
      <c r="E515" s="118"/>
      <c r="F515" s="118"/>
      <c r="G515" s="118"/>
      <c r="H515" s="118"/>
      <c r="I515" s="118"/>
      <c r="J515" s="118"/>
      <c r="K515" s="118"/>
      <c r="L515" s="118"/>
      <c r="M515" s="118"/>
      <c r="N515" s="118"/>
      <c r="O515" s="118"/>
      <c r="P515" s="118"/>
      <c r="Q515" s="118"/>
      <c r="R515" s="118"/>
      <c r="S515" s="118"/>
      <c r="T515" s="118"/>
      <c r="U515" s="118"/>
      <c r="V515" s="118"/>
      <c r="W515" s="118"/>
      <c r="X515" s="118"/>
      <c r="Y515" s="118"/>
      <c r="Z515" s="118"/>
    </row>
    <row r="516" spans="1:26" ht="12.75" customHeight="1" x14ac:dyDescent="0.25">
      <c r="A516" s="118"/>
      <c r="B516" s="118"/>
      <c r="C516" s="118"/>
      <c r="D516" s="118"/>
      <c r="E516" s="118"/>
      <c r="F516" s="118"/>
      <c r="G516" s="118"/>
      <c r="H516" s="118"/>
      <c r="I516" s="118"/>
      <c r="J516" s="118"/>
      <c r="K516" s="118"/>
      <c r="L516" s="118"/>
      <c r="M516" s="118"/>
      <c r="N516" s="118"/>
      <c r="O516" s="118"/>
      <c r="P516" s="118"/>
      <c r="Q516" s="118"/>
      <c r="R516" s="118"/>
      <c r="S516" s="118"/>
      <c r="T516" s="118"/>
      <c r="U516" s="118"/>
      <c r="V516" s="118"/>
      <c r="W516" s="118"/>
      <c r="X516" s="118"/>
      <c r="Y516" s="118"/>
      <c r="Z516" s="118"/>
    </row>
    <row r="517" spans="1:26" ht="12.75" customHeight="1" x14ac:dyDescent="0.25">
      <c r="A517" s="118"/>
      <c r="B517" s="118"/>
      <c r="C517" s="118"/>
      <c r="D517" s="118"/>
      <c r="E517" s="118"/>
      <c r="F517" s="118"/>
      <c r="G517" s="118"/>
      <c r="H517" s="118"/>
      <c r="I517" s="118"/>
      <c r="J517" s="118"/>
      <c r="K517" s="118"/>
      <c r="L517" s="118"/>
      <c r="M517" s="118"/>
      <c r="N517" s="118"/>
      <c r="O517" s="118"/>
      <c r="P517" s="118"/>
      <c r="Q517" s="118"/>
      <c r="R517" s="118"/>
      <c r="S517" s="118"/>
      <c r="T517" s="118"/>
      <c r="U517" s="118"/>
      <c r="V517" s="118"/>
      <c r="W517" s="118"/>
      <c r="X517" s="118"/>
      <c r="Y517" s="118"/>
      <c r="Z517" s="118"/>
    </row>
    <row r="518" spans="1:26" ht="12.75" customHeight="1" x14ac:dyDescent="0.25">
      <c r="A518" s="118"/>
      <c r="B518" s="118"/>
      <c r="C518" s="118"/>
      <c r="D518" s="118"/>
      <c r="E518" s="118"/>
      <c r="F518" s="118"/>
      <c r="G518" s="118"/>
      <c r="H518" s="118"/>
      <c r="I518" s="118"/>
      <c r="J518" s="118"/>
      <c r="K518" s="118"/>
      <c r="L518" s="118"/>
      <c r="M518" s="118"/>
      <c r="N518" s="118"/>
      <c r="O518" s="118"/>
      <c r="P518" s="118"/>
      <c r="Q518" s="118"/>
      <c r="R518" s="118"/>
      <c r="S518" s="118"/>
      <c r="T518" s="118"/>
      <c r="U518" s="118"/>
      <c r="V518" s="118"/>
      <c r="W518" s="118"/>
      <c r="X518" s="118"/>
      <c r="Y518" s="118"/>
      <c r="Z518" s="118"/>
    </row>
    <row r="519" spans="1:26" ht="12.75" customHeight="1" x14ac:dyDescent="0.25">
      <c r="A519" s="118"/>
      <c r="B519" s="118"/>
      <c r="C519" s="118"/>
      <c r="D519" s="118"/>
      <c r="E519" s="118"/>
      <c r="F519" s="118"/>
      <c r="G519" s="118"/>
      <c r="H519" s="118"/>
      <c r="I519" s="118"/>
      <c r="J519" s="118"/>
      <c r="K519" s="118"/>
      <c r="L519" s="118"/>
      <c r="M519" s="118"/>
      <c r="N519" s="118"/>
      <c r="O519" s="118"/>
      <c r="P519" s="118"/>
      <c r="Q519" s="118"/>
      <c r="R519" s="118"/>
      <c r="S519" s="118"/>
      <c r="T519" s="118"/>
      <c r="U519" s="118"/>
      <c r="V519" s="118"/>
      <c r="W519" s="118"/>
      <c r="X519" s="118"/>
      <c r="Y519" s="118"/>
      <c r="Z519" s="118"/>
    </row>
    <row r="520" spans="1:26" ht="12.75" customHeight="1" x14ac:dyDescent="0.25">
      <c r="A520" s="118"/>
      <c r="B520" s="118"/>
      <c r="C520" s="118"/>
      <c r="D520" s="118"/>
      <c r="E520" s="118"/>
      <c r="F520" s="118"/>
      <c r="G520" s="118"/>
      <c r="H520" s="118"/>
      <c r="I520" s="118"/>
      <c r="J520" s="118"/>
      <c r="K520" s="118"/>
      <c r="L520" s="118"/>
      <c r="M520" s="118"/>
      <c r="N520" s="118"/>
      <c r="O520" s="118"/>
      <c r="P520" s="118"/>
      <c r="Q520" s="118"/>
      <c r="R520" s="118"/>
      <c r="S520" s="118"/>
      <c r="T520" s="118"/>
      <c r="U520" s="118"/>
      <c r="V520" s="118"/>
      <c r="W520" s="118"/>
      <c r="X520" s="118"/>
      <c r="Y520" s="118"/>
      <c r="Z520" s="118"/>
    </row>
    <row r="521" spans="1:26" ht="12.75" customHeight="1" x14ac:dyDescent="0.25">
      <c r="A521" s="118"/>
      <c r="B521" s="118"/>
      <c r="C521" s="118"/>
      <c r="D521" s="118"/>
      <c r="E521" s="118"/>
      <c r="F521" s="118"/>
      <c r="G521" s="118"/>
      <c r="H521" s="118"/>
      <c r="I521" s="118"/>
      <c r="J521" s="118"/>
      <c r="K521" s="118"/>
      <c r="L521" s="118"/>
      <c r="M521" s="118"/>
      <c r="N521" s="118"/>
      <c r="O521" s="118"/>
      <c r="P521" s="118"/>
      <c r="Q521" s="118"/>
      <c r="R521" s="118"/>
      <c r="S521" s="118"/>
      <c r="T521" s="118"/>
      <c r="U521" s="118"/>
      <c r="V521" s="118"/>
      <c r="W521" s="118"/>
      <c r="X521" s="118"/>
      <c r="Y521" s="118"/>
      <c r="Z521" s="118"/>
    </row>
    <row r="522" spans="1:26" ht="12.75" customHeight="1" x14ac:dyDescent="0.25">
      <c r="A522" s="118"/>
      <c r="B522" s="118"/>
      <c r="C522" s="118"/>
      <c r="D522" s="118"/>
      <c r="E522" s="118"/>
      <c r="F522" s="118"/>
      <c r="G522" s="118"/>
      <c r="H522" s="118"/>
      <c r="I522" s="118"/>
      <c r="J522" s="118"/>
      <c r="K522" s="118"/>
      <c r="L522" s="118"/>
      <c r="M522" s="118"/>
      <c r="N522" s="118"/>
      <c r="O522" s="118"/>
      <c r="P522" s="118"/>
      <c r="Q522" s="118"/>
      <c r="R522" s="118"/>
      <c r="S522" s="118"/>
      <c r="T522" s="118"/>
      <c r="U522" s="118"/>
      <c r="V522" s="118"/>
      <c r="W522" s="118"/>
      <c r="X522" s="118"/>
      <c r="Y522" s="118"/>
      <c r="Z522" s="118"/>
    </row>
    <row r="523" spans="1:26" ht="12.75" customHeight="1" x14ac:dyDescent="0.25">
      <c r="A523" s="118"/>
      <c r="B523" s="118"/>
      <c r="C523" s="118"/>
      <c r="D523" s="118"/>
      <c r="E523" s="118"/>
      <c r="F523" s="118"/>
      <c r="G523" s="118"/>
      <c r="H523" s="118"/>
      <c r="I523" s="118"/>
      <c r="J523" s="118"/>
      <c r="K523" s="118"/>
      <c r="L523" s="118"/>
      <c r="M523" s="118"/>
      <c r="N523" s="118"/>
      <c r="O523" s="118"/>
      <c r="P523" s="118"/>
      <c r="Q523" s="118"/>
      <c r="R523" s="118"/>
      <c r="S523" s="118"/>
      <c r="T523" s="118"/>
      <c r="U523" s="118"/>
      <c r="V523" s="118"/>
      <c r="W523" s="118"/>
      <c r="X523" s="118"/>
      <c r="Y523" s="118"/>
      <c r="Z523" s="118"/>
    </row>
    <row r="524" spans="1:26" ht="12.75" customHeight="1" x14ac:dyDescent="0.25">
      <c r="A524" s="118"/>
      <c r="B524" s="118"/>
      <c r="C524" s="118"/>
      <c r="D524" s="118"/>
      <c r="E524" s="118"/>
      <c r="F524" s="118"/>
      <c r="G524" s="118"/>
      <c r="H524" s="118"/>
      <c r="I524" s="118"/>
      <c r="J524" s="118"/>
      <c r="K524" s="118"/>
      <c r="L524" s="118"/>
      <c r="M524" s="118"/>
      <c r="N524" s="118"/>
      <c r="O524" s="118"/>
      <c r="P524" s="118"/>
      <c r="Q524" s="118"/>
      <c r="R524" s="118"/>
      <c r="S524" s="118"/>
      <c r="T524" s="118"/>
      <c r="U524" s="118"/>
      <c r="V524" s="118"/>
      <c r="W524" s="118"/>
      <c r="X524" s="118"/>
      <c r="Y524" s="118"/>
      <c r="Z524" s="118"/>
    </row>
    <row r="525" spans="1:26" ht="12.75" customHeight="1" x14ac:dyDescent="0.25">
      <c r="A525" s="118"/>
      <c r="B525" s="118"/>
      <c r="C525" s="118"/>
      <c r="D525" s="118"/>
      <c r="E525" s="118"/>
      <c r="F525" s="118"/>
      <c r="G525" s="118"/>
      <c r="H525" s="118"/>
      <c r="I525" s="118"/>
      <c r="J525" s="118"/>
      <c r="K525" s="118"/>
      <c r="L525" s="118"/>
      <c r="M525" s="118"/>
      <c r="N525" s="118"/>
      <c r="O525" s="118"/>
      <c r="P525" s="118"/>
      <c r="Q525" s="118"/>
      <c r="R525" s="118"/>
      <c r="S525" s="118"/>
      <c r="T525" s="118"/>
      <c r="U525" s="118"/>
      <c r="V525" s="118"/>
      <c r="W525" s="118"/>
      <c r="X525" s="118"/>
      <c r="Y525" s="118"/>
      <c r="Z525" s="118"/>
    </row>
    <row r="526" spans="1:26" ht="12.75" customHeight="1" x14ac:dyDescent="0.25">
      <c r="A526" s="118"/>
      <c r="B526" s="118"/>
      <c r="C526" s="118"/>
      <c r="D526" s="118"/>
      <c r="E526" s="118"/>
      <c r="F526" s="118"/>
      <c r="G526" s="118"/>
      <c r="H526" s="118"/>
      <c r="I526" s="118"/>
      <c r="J526" s="118"/>
      <c r="K526" s="118"/>
      <c r="L526" s="118"/>
      <c r="M526" s="118"/>
      <c r="N526" s="118"/>
      <c r="O526" s="118"/>
      <c r="P526" s="118"/>
      <c r="Q526" s="118"/>
      <c r="R526" s="118"/>
      <c r="S526" s="118"/>
      <c r="T526" s="118"/>
      <c r="U526" s="118"/>
      <c r="V526" s="118"/>
      <c r="W526" s="118"/>
      <c r="X526" s="118"/>
      <c r="Y526" s="118"/>
      <c r="Z526" s="118"/>
    </row>
    <row r="527" spans="1:26" ht="12.75" customHeight="1" x14ac:dyDescent="0.25">
      <c r="A527" s="118"/>
      <c r="B527" s="118"/>
      <c r="C527" s="118"/>
      <c r="D527" s="118"/>
      <c r="E527" s="118"/>
      <c r="F527" s="118"/>
      <c r="G527" s="118"/>
      <c r="H527" s="118"/>
      <c r="I527" s="118"/>
      <c r="J527" s="118"/>
      <c r="K527" s="118"/>
      <c r="L527" s="118"/>
      <c r="M527" s="118"/>
      <c r="N527" s="118"/>
      <c r="O527" s="118"/>
      <c r="P527" s="118"/>
      <c r="Q527" s="118"/>
      <c r="R527" s="118"/>
      <c r="S527" s="118"/>
      <c r="T527" s="118"/>
      <c r="U527" s="118"/>
      <c r="V527" s="118"/>
      <c r="W527" s="118"/>
      <c r="X527" s="118"/>
      <c r="Y527" s="118"/>
      <c r="Z527" s="118"/>
    </row>
    <row r="528" spans="1:26" ht="12.75" customHeight="1" x14ac:dyDescent="0.25">
      <c r="A528" s="118"/>
      <c r="B528" s="118"/>
      <c r="C528" s="118"/>
      <c r="D528" s="118"/>
      <c r="E528" s="118"/>
      <c r="F528" s="118"/>
      <c r="G528" s="118"/>
      <c r="H528" s="118"/>
      <c r="I528" s="118"/>
      <c r="J528" s="118"/>
      <c r="K528" s="118"/>
      <c r="L528" s="118"/>
      <c r="M528" s="118"/>
      <c r="N528" s="118"/>
      <c r="O528" s="118"/>
      <c r="P528" s="118"/>
      <c r="Q528" s="118"/>
      <c r="R528" s="118"/>
      <c r="S528" s="118"/>
      <c r="T528" s="118"/>
      <c r="U528" s="118"/>
      <c r="V528" s="118"/>
      <c r="W528" s="118"/>
      <c r="X528" s="118"/>
      <c r="Y528" s="118"/>
      <c r="Z528" s="118"/>
    </row>
    <row r="529" spans="1:26" ht="12.75" customHeight="1" x14ac:dyDescent="0.25">
      <c r="A529" s="118"/>
      <c r="B529" s="118"/>
      <c r="C529" s="118"/>
      <c r="D529" s="118"/>
      <c r="E529" s="118"/>
      <c r="F529" s="118"/>
      <c r="G529" s="118"/>
      <c r="H529" s="118"/>
      <c r="I529" s="118"/>
      <c r="J529" s="118"/>
      <c r="K529" s="118"/>
      <c r="L529" s="118"/>
      <c r="M529" s="118"/>
      <c r="N529" s="118"/>
      <c r="O529" s="118"/>
      <c r="P529" s="118"/>
      <c r="Q529" s="118"/>
      <c r="R529" s="118"/>
      <c r="S529" s="118"/>
      <c r="T529" s="118"/>
      <c r="U529" s="118"/>
      <c r="V529" s="118"/>
      <c r="W529" s="118"/>
      <c r="X529" s="118"/>
      <c r="Y529" s="118"/>
      <c r="Z529" s="118"/>
    </row>
    <row r="530" spans="1:26" ht="12.75" customHeight="1" x14ac:dyDescent="0.25">
      <c r="A530" s="118"/>
      <c r="B530" s="118"/>
      <c r="C530" s="118"/>
      <c r="D530" s="118"/>
      <c r="E530" s="118"/>
      <c r="F530" s="118"/>
      <c r="G530" s="118"/>
      <c r="H530" s="118"/>
      <c r="I530" s="118"/>
      <c r="J530" s="118"/>
      <c r="K530" s="118"/>
      <c r="L530" s="118"/>
      <c r="M530" s="118"/>
      <c r="N530" s="118"/>
      <c r="O530" s="118"/>
      <c r="P530" s="118"/>
      <c r="Q530" s="118"/>
      <c r="R530" s="118"/>
      <c r="S530" s="118"/>
      <c r="T530" s="118"/>
      <c r="U530" s="118"/>
      <c r="V530" s="118"/>
      <c r="W530" s="118"/>
      <c r="X530" s="118"/>
      <c r="Y530" s="118"/>
      <c r="Z530" s="118"/>
    </row>
    <row r="531" spans="1:26" ht="12.75" customHeight="1" x14ac:dyDescent="0.25">
      <c r="A531" s="118"/>
      <c r="B531" s="118"/>
      <c r="C531" s="118"/>
      <c r="D531" s="118"/>
      <c r="E531" s="118"/>
      <c r="F531" s="118"/>
      <c r="G531" s="118"/>
      <c r="H531" s="118"/>
      <c r="I531" s="118"/>
      <c r="J531" s="118"/>
      <c r="K531" s="118"/>
      <c r="L531" s="118"/>
      <c r="M531" s="118"/>
      <c r="N531" s="118"/>
      <c r="O531" s="118"/>
      <c r="P531" s="118"/>
      <c r="Q531" s="118"/>
      <c r="R531" s="118"/>
      <c r="S531" s="118"/>
      <c r="T531" s="118"/>
      <c r="U531" s="118"/>
      <c r="V531" s="118"/>
      <c r="W531" s="118"/>
      <c r="X531" s="118"/>
      <c r="Y531" s="118"/>
      <c r="Z531" s="118"/>
    </row>
    <row r="532" spans="1:26" ht="12.75" customHeight="1" x14ac:dyDescent="0.25">
      <c r="A532" s="118"/>
      <c r="B532" s="118"/>
      <c r="C532" s="118"/>
      <c r="D532" s="118"/>
      <c r="E532" s="118"/>
      <c r="F532" s="118"/>
      <c r="G532" s="118"/>
      <c r="H532" s="118"/>
      <c r="I532" s="118"/>
      <c r="J532" s="118"/>
      <c r="K532" s="118"/>
      <c r="L532" s="118"/>
      <c r="M532" s="118"/>
      <c r="N532" s="118"/>
      <c r="O532" s="118"/>
      <c r="P532" s="118"/>
      <c r="Q532" s="118"/>
      <c r="R532" s="118"/>
      <c r="S532" s="118"/>
      <c r="T532" s="118"/>
      <c r="U532" s="118"/>
      <c r="V532" s="118"/>
      <c r="W532" s="118"/>
      <c r="X532" s="118"/>
      <c r="Y532" s="118"/>
      <c r="Z532" s="118"/>
    </row>
    <row r="533" spans="1:26" ht="12.75" customHeight="1" x14ac:dyDescent="0.25">
      <c r="A533" s="118"/>
      <c r="B533" s="118"/>
      <c r="C533" s="118"/>
      <c r="D533" s="118"/>
      <c r="E533" s="118"/>
      <c r="F533" s="118"/>
      <c r="G533" s="118"/>
      <c r="H533" s="118"/>
      <c r="I533" s="118"/>
      <c r="J533" s="118"/>
      <c r="K533" s="118"/>
      <c r="L533" s="118"/>
      <c r="M533" s="118"/>
      <c r="N533" s="118"/>
      <c r="O533" s="118"/>
      <c r="P533" s="118"/>
      <c r="Q533" s="118"/>
      <c r="R533" s="118"/>
      <c r="S533" s="118"/>
      <c r="T533" s="118"/>
      <c r="U533" s="118"/>
      <c r="V533" s="118"/>
      <c r="W533" s="118"/>
      <c r="X533" s="118"/>
      <c r="Y533" s="118"/>
      <c r="Z533" s="118"/>
    </row>
    <row r="534" spans="1:26" ht="12.75" customHeight="1" x14ac:dyDescent="0.25">
      <c r="A534" s="118"/>
      <c r="B534" s="118"/>
      <c r="C534" s="118"/>
      <c r="D534" s="118"/>
      <c r="E534" s="118"/>
      <c r="F534" s="118"/>
      <c r="G534" s="118"/>
      <c r="H534" s="118"/>
      <c r="I534" s="118"/>
      <c r="J534" s="118"/>
      <c r="K534" s="118"/>
      <c r="L534" s="118"/>
      <c r="M534" s="118"/>
      <c r="N534" s="118"/>
      <c r="O534" s="118"/>
      <c r="P534" s="118"/>
      <c r="Q534" s="118"/>
      <c r="R534" s="118"/>
      <c r="S534" s="118"/>
      <c r="T534" s="118"/>
      <c r="U534" s="118"/>
      <c r="V534" s="118"/>
      <c r="W534" s="118"/>
      <c r="X534" s="118"/>
      <c r="Y534" s="118"/>
      <c r="Z534" s="118"/>
    </row>
    <row r="535" spans="1:26" ht="12.75" customHeight="1" x14ac:dyDescent="0.25">
      <c r="A535" s="118"/>
      <c r="B535" s="118"/>
      <c r="C535" s="118"/>
      <c r="D535" s="118"/>
      <c r="E535" s="118"/>
      <c r="F535" s="118"/>
      <c r="G535" s="118"/>
      <c r="H535" s="118"/>
      <c r="I535" s="118"/>
      <c r="J535" s="118"/>
      <c r="K535" s="118"/>
      <c r="L535" s="118"/>
      <c r="M535" s="118"/>
      <c r="N535" s="118"/>
      <c r="O535" s="118"/>
      <c r="P535" s="118"/>
      <c r="Q535" s="118"/>
      <c r="R535" s="118"/>
      <c r="S535" s="118"/>
      <c r="T535" s="118"/>
      <c r="U535" s="118"/>
      <c r="V535" s="118"/>
      <c r="W535" s="118"/>
      <c r="X535" s="118"/>
      <c r="Y535" s="118"/>
      <c r="Z535" s="118"/>
    </row>
    <row r="536" spans="1:26" ht="12.75" customHeight="1" x14ac:dyDescent="0.25">
      <c r="A536" s="118"/>
      <c r="B536" s="118"/>
      <c r="C536" s="118"/>
      <c r="D536" s="118"/>
      <c r="E536" s="118"/>
      <c r="F536" s="118"/>
      <c r="G536" s="118"/>
      <c r="H536" s="118"/>
      <c r="I536" s="118"/>
      <c r="J536" s="118"/>
      <c r="K536" s="118"/>
      <c r="L536" s="118"/>
      <c r="M536" s="118"/>
      <c r="N536" s="118"/>
      <c r="O536" s="118"/>
      <c r="P536" s="118"/>
      <c r="Q536" s="118"/>
      <c r="R536" s="118"/>
      <c r="S536" s="118"/>
      <c r="T536" s="118"/>
      <c r="U536" s="118"/>
      <c r="V536" s="118"/>
      <c r="W536" s="118"/>
      <c r="X536" s="118"/>
      <c r="Y536" s="118"/>
      <c r="Z536" s="118"/>
    </row>
    <row r="537" spans="1:26" ht="12.75" customHeight="1" x14ac:dyDescent="0.25">
      <c r="A537" s="118"/>
      <c r="B537" s="118"/>
      <c r="C537" s="118"/>
      <c r="D537" s="118"/>
      <c r="E537" s="118"/>
      <c r="F537" s="118"/>
      <c r="G537" s="118"/>
      <c r="H537" s="118"/>
      <c r="I537" s="118"/>
      <c r="J537" s="118"/>
      <c r="K537" s="118"/>
      <c r="L537" s="118"/>
      <c r="M537" s="118"/>
      <c r="N537" s="118"/>
      <c r="O537" s="118"/>
      <c r="P537" s="118"/>
      <c r="Q537" s="118"/>
      <c r="R537" s="118"/>
      <c r="S537" s="118"/>
      <c r="T537" s="118"/>
      <c r="U537" s="118"/>
      <c r="V537" s="118"/>
      <c r="W537" s="118"/>
      <c r="X537" s="118"/>
      <c r="Y537" s="118"/>
      <c r="Z537" s="118"/>
    </row>
    <row r="538" spans="1:26" ht="12.75" customHeight="1" x14ac:dyDescent="0.25">
      <c r="A538" s="118"/>
      <c r="B538" s="118"/>
      <c r="C538" s="118"/>
      <c r="D538" s="118"/>
      <c r="E538" s="118"/>
      <c r="F538" s="118"/>
      <c r="G538" s="118"/>
      <c r="H538" s="118"/>
      <c r="I538" s="118"/>
      <c r="J538" s="118"/>
      <c r="K538" s="118"/>
      <c r="L538" s="118"/>
      <c r="M538" s="118"/>
      <c r="N538" s="118"/>
      <c r="O538" s="118"/>
      <c r="P538" s="118"/>
      <c r="Q538" s="118"/>
      <c r="R538" s="118"/>
      <c r="S538" s="118"/>
      <c r="T538" s="118"/>
      <c r="U538" s="118"/>
      <c r="V538" s="118"/>
      <c r="W538" s="118"/>
      <c r="X538" s="118"/>
      <c r="Y538" s="118"/>
      <c r="Z538" s="118"/>
    </row>
    <row r="539" spans="1:26" ht="12.75" customHeight="1" x14ac:dyDescent="0.25">
      <c r="A539" s="118"/>
      <c r="B539" s="118"/>
      <c r="C539" s="118"/>
      <c r="D539" s="118"/>
      <c r="E539" s="118"/>
      <c r="F539" s="118"/>
      <c r="G539" s="118"/>
      <c r="H539" s="118"/>
      <c r="I539" s="118"/>
      <c r="J539" s="118"/>
      <c r="K539" s="118"/>
      <c r="L539" s="118"/>
      <c r="M539" s="118"/>
      <c r="N539" s="118"/>
      <c r="O539" s="118"/>
      <c r="P539" s="118"/>
      <c r="Q539" s="118"/>
      <c r="R539" s="118"/>
      <c r="S539" s="118"/>
      <c r="T539" s="118"/>
      <c r="U539" s="118"/>
      <c r="V539" s="118"/>
      <c r="W539" s="118"/>
      <c r="X539" s="118"/>
      <c r="Y539" s="118"/>
      <c r="Z539" s="118"/>
    </row>
    <row r="540" spans="1:26" ht="12.75" customHeight="1" x14ac:dyDescent="0.25">
      <c r="A540" s="118"/>
      <c r="B540" s="118"/>
      <c r="C540" s="118"/>
      <c r="D540" s="118"/>
      <c r="E540" s="118"/>
      <c r="F540" s="118"/>
      <c r="G540" s="118"/>
      <c r="H540" s="118"/>
      <c r="I540" s="118"/>
      <c r="J540" s="118"/>
      <c r="K540" s="118"/>
      <c r="L540" s="118"/>
      <c r="M540" s="118"/>
      <c r="N540" s="118"/>
      <c r="O540" s="118"/>
      <c r="P540" s="118"/>
      <c r="Q540" s="118"/>
      <c r="R540" s="118"/>
      <c r="S540" s="118"/>
      <c r="T540" s="118"/>
      <c r="U540" s="118"/>
      <c r="V540" s="118"/>
      <c r="W540" s="118"/>
      <c r="X540" s="118"/>
      <c r="Y540" s="118"/>
      <c r="Z540" s="118"/>
    </row>
    <row r="541" spans="1:26" ht="12.75" customHeight="1" x14ac:dyDescent="0.25">
      <c r="A541" s="118"/>
      <c r="B541" s="118"/>
      <c r="C541" s="118"/>
      <c r="D541" s="118"/>
      <c r="E541" s="118"/>
      <c r="F541" s="118"/>
      <c r="G541" s="118"/>
      <c r="H541" s="118"/>
      <c r="I541" s="118"/>
      <c r="J541" s="118"/>
      <c r="K541" s="118"/>
      <c r="L541" s="118"/>
      <c r="M541" s="118"/>
      <c r="N541" s="118"/>
      <c r="O541" s="118"/>
      <c r="P541" s="118"/>
      <c r="Q541" s="118"/>
      <c r="R541" s="118"/>
      <c r="S541" s="118"/>
      <c r="T541" s="118"/>
      <c r="U541" s="118"/>
      <c r="V541" s="118"/>
      <c r="W541" s="118"/>
      <c r="X541" s="118"/>
      <c r="Y541" s="118"/>
      <c r="Z541" s="118"/>
    </row>
    <row r="542" spans="1:26" ht="12.75" customHeight="1" x14ac:dyDescent="0.25">
      <c r="A542" s="118"/>
      <c r="B542" s="118"/>
      <c r="C542" s="118"/>
      <c r="D542" s="118"/>
      <c r="E542" s="118"/>
      <c r="F542" s="118"/>
      <c r="G542" s="118"/>
      <c r="H542" s="118"/>
      <c r="I542" s="118"/>
      <c r="J542" s="118"/>
      <c r="K542" s="118"/>
      <c r="L542" s="118"/>
      <c r="M542" s="118"/>
      <c r="N542" s="118"/>
      <c r="O542" s="118"/>
      <c r="P542" s="118"/>
      <c r="Q542" s="118"/>
      <c r="R542" s="118"/>
      <c r="S542" s="118"/>
      <c r="T542" s="118"/>
      <c r="U542" s="118"/>
      <c r="V542" s="118"/>
      <c r="W542" s="118"/>
      <c r="X542" s="118"/>
      <c r="Y542" s="118"/>
      <c r="Z542" s="118"/>
    </row>
    <row r="543" spans="1:26" ht="12.75" customHeight="1" x14ac:dyDescent="0.25">
      <c r="A543" s="118"/>
      <c r="B543" s="118"/>
      <c r="C543" s="118"/>
      <c r="D543" s="118"/>
      <c r="E543" s="118"/>
      <c r="F543" s="118"/>
      <c r="G543" s="118"/>
      <c r="H543" s="118"/>
      <c r="I543" s="118"/>
      <c r="J543" s="118"/>
      <c r="K543" s="118"/>
      <c r="L543" s="118"/>
      <c r="M543" s="118"/>
      <c r="N543" s="118"/>
      <c r="O543" s="118"/>
      <c r="P543" s="118"/>
      <c r="Q543" s="118"/>
      <c r="R543" s="118"/>
      <c r="S543" s="118"/>
      <c r="T543" s="118"/>
      <c r="U543" s="118"/>
      <c r="V543" s="118"/>
      <c r="W543" s="118"/>
      <c r="X543" s="118"/>
      <c r="Y543" s="118"/>
      <c r="Z543" s="118"/>
    </row>
    <row r="544" spans="1:26" ht="12.75" customHeight="1" x14ac:dyDescent="0.25">
      <c r="A544" s="118"/>
      <c r="B544" s="118"/>
      <c r="C544" s="118"/>
      <c r="D544" s="118"/>
      <c r="E544" s="118"/>
      <c r="F544" s="118"/>
      <c r="G544" s="118"/>
      <c r="H544" s="118"/>
      <c r="I544" s="118"/>
      <c r="J544" s="118"/>
      <c r="K544" s="118"/>
      <c r="L544" s="118"/>
      <c r="M544" s="118"/>
      <c r="N544" s="118"/>
      <c r="O544" s="118"/>
      <c r="P544" s="118"/>
      <c r="Q544" s="118"/>
      <c r="R544" s="118"/>
      <c r="S544" s="118"/>
      <c r="T544" s="118"/>
      <c r="U544" s="118"/>
      <c r="V544" s="118"/>
      <c r="W544" s="118"/>
      <c r="X544" s="118"/>
      <c r="Y544" s="118"/>
      <c r="Z544" s="118"/>
    </row>
    <row r="545" spans="1:26" ht="12.75" customHeight="1" x14ac:dyDescent="0.25">
      <c r="A545" s="118"/>
      <c r="B545" s="118"/>
      <c r="C545" s="118"/>
      <c r="D545" s="118"/>
      <c r="E545" s="118"/>
      <c r="F545" s="118"/>
      <c r="G545" s="118"/>
      <c r="H545" s="118"/>
      <c r="I545" s="118"/>
      <c r="J545" s="118"/>
      <c r="K545" s="118"/>
      <c r="L545" s="118"/>
      <c r="M545" s="118"/>
      <c r="N545" s="118"/>
      <c r="O545" s="118"/>
      <c r="P545" s="118"/>
      <c r="Q545" s="118"/>
      <c r="R545" s="118"/>
      <c r="S545" s="118"/>
      <c r="T545" s="118"/>
      <c r="U545" s="118"/>
      <c r="V545" s="118"/>
      <c r="W545" s="118"/>
      <c r="X545" s="118"/>
      <c r="Y545" s="118"/>
      <c r="Z545" s="118"/>
    </row>
    <row r="546" spans="1:26" ht="12.75" customHeight="1" x14ac:dyDescent="0.25">
      <c r="A546" s="118"/>
      <c r="B546" s="118"/>
      <c r="C546" s="118"/>
      <c r="D546" s="118"/>
      <c r="E546" s="118"/>
      <c r="F546" s="118"/>
      <c r="G546" s="118"/>
      <c r="H546" s="118"/>
      <c r="I546" s="118"/>
      <c r="J546" s="118"/>
      <c r="K546" s="118"/>
      <c r="L546" s="118"/>
      <c r="M546" s="118"/>
      <c r="N546" s="118"/>
      <c r="O546" s="118"/>
      <c r="P546" s="118"/>
      <c r="Q546" s="118"/>
      <c r="R546" s="118"/>
      <c r="S546" s="118"/>
      <c r="T546" s="118"/>
      <c r="U546" s="118"/>
      <c r="V546" s="118"/>
      <c r="W546" s="118"/>
      <c r="X546" s="118"/>
      <c r="Y546" s="118"/>
      <c r="Z546" s="118"/>
    </row>
    <row r="547" spans="1:26" ht="12.75" customHeight="1" x14ac:dyDescent="0.25">
      <c r="A547" s="118"/>
      <c r="B547" s="118"/>
      <c r="C547" s="118"/>
      <c r="D547" s="118"/>
      <c r="E547" s="118"/>
      <c r="F547" s="118"/>
      <c r="G547" s="118"/>
      <c r="H547" s="118"/>
      <c r="I547" s="118"/>
      <c r="J547" s="118"/>
      <c r="K547" s="118"/>
      <c r="L547" s="118"/>
      <c r="M547" s="118"/>
      <c r="N547" s="118"/>
      <c r="O547" s="118"/>
      <c r="P547" s="118"/>
      <c r="Q547" s="118"/>
      <c r="R547" s="118"/>
      <c r="S547" s="118"/>
      <c r="T547" s="118"/>
      <c r="U547" s="118"/>
      <c r="V547" s="118"/>
      <c r="W547" s="118"/>
      <c r="X547" s="118"/>
      <c r="Y547" s="118"/>
      <c r="Z547" s="118"/>
    </row>
    <row r="548" spans="1:26" ht="12.75" customHeight="1" x14ac:dyDescent="0.25">
      <c r="A548" s="118"/>
      <c r="B548" s="118"/>
      <c r="C548" s="118"/>
      <c r="D548" s="118"/>
      <c r="E548" s="118"/>
      <c r="F548" s="118"/>
      <c r="G548" s="118"/>
      <c r="H548" s="118"/>
      <c r="I548" s="118"/>
      <c r="J548" s="118"/>
      <c r="K548" s="118"/>
      <c r="L548" s="118"/>
      <c r="M548" s="118"/>
      <c r="N548" s="118"/>
      <c r="O548" s="118"/>
      <c r="P548" s="118"/>
      <c r="Q548" s="118"/>
      <c r="R548" s="118"/>
      <c r="S548" s="118"/>
      <c r="T548" s="118"/>
      <c r="U548" s="118"/>
      <c r="V548" s="118"/>
      <c r="W548" s="118"/>
      <c r="X548" s="118"/>
      <c r="Y548" s="118"/>
      <c r="Z548" s="118"/>
    </row>
    <row r="549" spans="1:26" ht="12.75" customHeight="1" x14ac:dyDescent="0.25">
      <c r="A549" s="118"/>
      <c r="B549" s="118"/>
      <c r="C549" s="118"/>
      <c r="D549" s="118"/>
      <c r="E549" s="118"/>
      <c r="F549" s="118"/>
      <c r="G549" s="118"/>
      <c r="H549" s="118"/>
      <c r="I549" s="118"/>
      <c r="J549" s="118"/>
      <c r="K549" s="118"/>
      <c r="L549" s="118"/>
      <c r="M549" s="118"/>
      <c r="N549" s="118"/>
      <c r="O549" s="118"/>
      <c r="P549" s="118"/>
      <c r="Q549" s="118"/>
      <c r="R549" s="118"/>
      <c r="S549" s="118"/>
      <c r="T549" s="118"/>
      <c r="U549" s="118"/>
      <c r="V549" s="118"/>
      <c r="W549" s="118"/>
      <c r="X549" s="118"/>
      <c r="Y549" s="118"/>
      <c r="Z549" s="118"/>
    </row>
    <row r="550" spans="1:26" ht="12.75" customHeight="1" x14ac:dyDescent="0.25">
      <c r="A550" s="118"/>
      <c r="B550" s="118"/>
      <c r="C550" s="118"/>
      <c r="D550" s="118"/>
      <c r="E550" s="118"/>
      <c r="F550" s="118"/>
      <c r="G550" s="118"/>
      <c r="H550" s="118"/>
      <c r="I550" s="118"/>
      <c r="J550" s="118"/>
      <c r="K550" s="118"/>
      <c r="L550" s="118"/>
      <c r="M550" s="118"/>
      <c r="N550" s="118"/>
      <c r="O550" s="118"/>
      <c r="P550" s="118"/>
      <c r="Q550" s="118"/>
      <c r="R550" s="118"/>
      <c r="S550" s="118"/>
      <c r="T550" s="118"/>
      <c r="U550" s="118"/>
      <c r="V550" s="118"/>
      <c r="W550" s="118"/>
      <c r="X550" s="118"/>
      <c r="Y550" s="118"/>
      <c r="Z550" s="118"/>
    </row>
    <row r="551" spans="1:26" ht="12.75" customHeight="1" x14ac:dyDescent="0.25">
      <c r="A551" s="118"/>
      <c r="B551" s="118"/>
      <c r="C551" s="118"/>
      <c r="D551" s="118"/>
      <c r="E551" s="118"/>
      <c r="F551" s="118"/>
      <c r="G551" s="118"/>
      <c r="H551" s="118"/>
      <c r="I551" s="118"/>
      <c r="J551" s="118"/>
      <c r="K551" s="118"/>
      <c r="L551" s="118"/>
      <c r="M551" s="118"/>
      <c r="N551" s="118"/>
      <c r="O551" s="118"/>
      <c r="P551" s="118"/>
      <c r="Q551" s="118"/>
      <c r="R551" s="118"/>
      <c r="S551" s="118"/>
      <c r="T551" s="118"/>
      <c r="U551" s="118"/>
      <c r="V551" s="118"/>
      <c r="W551" s="118"/>
      <c r="X551" s="118"/>
      <c r="Y551" s="118"/>
      <c r="Z551" s="118"/>
    </row>
    <row r="552" spans="1:26" ht="12.75" customHeight="1" x14ac:dyDescent="0.25">
      <c r="A552" s="118"/>
      <c r="B552" s="118"/>
      <c r="C552" s="118"/>
      <c r="D552" s="118"/>
      <c r="E552" s="118"/>
      <c r="F552" s="118"/>
      <c r="G552" s="118"/>
      <c r="H552" s="118"/>
      <c r="I552" s="118"/>
      <c r="J552" s="118"/>
      <c r="K552" s="118"/>
      <c r="L552" s="118"/>
      <c r="M552" s="118"/>
      <c r="N552" s="118"/>
      <c r="O552" s="118"/>
      <c r="P552" s="118"/>
      <c r="Q552" s="118"/>
      <c r="R552" s="118"/>
      <c r="S552" s="118"/>
      <c r="T552" s="118"/>
      <c r="U552" s="118"/>
      <c r="V552" s="118"/>
      <c r="W552" s="118"/>
      <c r="X552" s="118"/>
      <c r="Y552" s="118"/>
      <c r="Z552" s="118"/>
    </row>
    <row r="553" spans="1:26" ht="12.75" customHeight="1" x14ac:dyDescent="0.25">
      <c r="A553" s="118"/>
      <c r="B553" s="118"/>
      <c r="C553" s="118"/>
      <c r="D553" s="118"/>
      <c r="E553" s="118"/>
      <c r="F553" s="118"/>
      <c r="G553" s="118"/>
      <c r="H553" s="118"/>
      <c r="I553" s="118"/>
      <c r="J553" s="118"/>
      <c r="K553" s="118"/>
      <c r="L553" s="118"/>
      <c r="M553" s="118"/>
      <c r="N553" s="118"/>
      <c r="O553" s="118"/>
      <c r="P553" s="118"/>
      <c r="Q553" s="118"/>
      <c r="R553" s="118"/>
      <c r="S553" s="118"/>
      <c r="T553" s="118"/>
      <c r="U553" s="118"/>
      <c r="V553" s="118"/>
      <c r="W553" s="118"/>
      <c r="X553" s="118"/>
      <c r="Y553" s="118"/>
      <c r="Z553" s="118"/>
    </row>
    <row r="554" spans="1:26" ht="12.75" customHeight="1" x14ac:dyDescent="0.25">
      <c r="A554" s="118"/>
      <c r="B554" s="118"/>
      <c r="C554" s="118"/>
      <c r="D554" s="118"/>
      <c r="E554" s="118"/>
      <c r="F554" s="118"/>
      <c r="G554" s="118"/>
      <c r="H554" s="118"/>
      <c r="I554" s="118"/>
      <c r="J554" s="118"/>
      <c r="K554" s="118"/>
      <c r="L554" s="118"/>
      <c r="M554" s="118"/>
      <c r="N554" s="118"/>
      <c r="O554" s="118"/>
      <c r="P554" s="118"/>
      <c r="Q554" s="118"/>
      <c r="R554" s="118"/>
      <c r="S554" s="118"/>
      <c r="T554" s="118"/>
      <c r="U554" s="118"/>
      <c r="V554" s="118"/>
      <c r="W554" s="118"/>
      <c r="X554" s="118"/>
      <c r="Y554" s="118"/>
      <c r="Z554" s="118"/>
    </row>
    <row r="555" spans="1:26" ht="12.75" customHeight="1" x14ac:dyDescent="0.25">
      <c r="A555" s="118"/>
      <c r="B555" s="118"/>
      <c r="C555" s="118"/>
      <c r="D555" s="118"/>
      <c r="E555" s="118"/>
      <c r="F555" s="118"/>
      <c r="G555" s="118"/>
      <c r="H555" s="118"/>
      <c r="I555" s="118"/>
      <c r="J555" s="118"/>
      <c r="K555" s="118"/>
      <c r="L555" s="118"/>
      <c r="M555" s="118"/>
      <c r="N555" s="118"/>
      <c r="O555" s="118"/>
      <c r="P555" s="118"/>
      <c r="Q555" s="118"/>
      <c r="R555" s="118"/>
      <c r="S555" s="118"/>
      <c r="T555" s="118"/>
      <c r="U555" s="118"/>
      <c r="V555" s="118"/>
      <c r="W555" s="118"/>
      <c r="X555" s="118"/>
      <c r="Y555" s="118"/>
      <c r="Z555" s="118"/>
    </row>
    <row r="556" spans="1:26" ht="12.75" customHeight="1" x14ac:dyDescent="0.25">
      <c r="A556" s="118"/>
      <c r="B556" s="118"/>
      <c r="C556" s="118"/>
      <c r="D556" s="118"/>
      <c r="E556" s="118"/>
      <c r="F556" s="118"/>
      <c r="G556" s="118"/>
      <c r="H556" s="118"/>
      <c r="I556" s="118"/>
      <c r="J556" s="118"/>
      <c r="K556" s="118"/>
      <c r="L556" s="118"/>
      <c r="M556" s="118"/>
      <c r="N556" s="118"/>
      <c r="O556" s="118"/>
      <c r="P556" s="118"/>
      <c r="Q556" s="118"/>
      <c r="R556" s="118"/>
      <c r="S556" s="118"/>
      <c r="T556" s="118"/>
      <c r="U556" s="118"/>
      <c r="V556" s="118"/>
      <c r="W556" s="118"/>
      <c r="X556" s="118"/>
      <c r="Y556" s="118"/>
      <c r="Z556" s="118"/>
    </row>
    <row r="557" spans="1:26" ht="12.75" customHeight="1" x14ac:dyDescent="0.25">
      <c r="A557" s="118"/>
      <c r="B557" s="118"/>
      <c r="C557" s="118"/>
      <c r="D557" s="118"/>
      <c r="E557" s="118"/>
      <c r="F557" s="118"/>
      <c r="G557" s="118"/>
      <c r="H557" s="118"/>
      <c r="I557" s="118"/>
      <c r="J557" s="118"/>
      <c r="K557" s="118"/>
      <c r="L557" s="118"/>
      <c r="M557" s="118"/>
      <c r="N557" s="118"/>
      <c r="O557" s="118"/>
      <c r="P557" s="118"/>
      <c r="Q557" s="118"/>
      <c r="R557" s="118"/>
      <c r="S557" s="118"/>
      <c r="T557" s="118"/>
      <c r="U557" s="118"/>
      <c r="V557" s="118"/>
      <c r="W557" s="118"/>
      <c r="X557" s="118"/>
      <c r="Y557" s="118"/>
      <c r="Z557" s="118"/>
    </row>
    <row r="558" spans="1:26" ht="12.75" customHeight="1" x14ac:dyDescent="0.25">
      <c r="A558" s="118"/>
      <c r="B558" s="118"/>
      <c r="C558" s="118"/>
      <c r="D558" s="118"/>
      <c r="E558" s="118"/>
      <c r="F558" s="118"/>
      <c r="G558" s="118"/>
      <c r="H558" s="118"/>
      <c r="I558" s="118"/>
      <c r="J558" s="118"/>
      <c r="K558" s="118"/>
      <c r="L558" s="118"/>
      <c r="M558" s="118"/>
      <c r="N558" s="118"/>
      <c r="O558" s="118"/>
      <c r="P558" s="118"/>
      <c r="Q558" s="118"/>
      <c r="R558" s="118"/>
      <c r="S558" s="118"/>
      <c r="T558" s="118"/>
      <c r="U558" s="118"/>
      <c r="V558" s="118"/>
      <c r="W558" s="118"/>
      <c r="X558" s="118"/>
      <c r="Y558" s="118"/>
      <c r="Z558" s="118"/>
    </row>
    <row r="559" spans="1:26" ht="12.75" customHeight="1" x14ac:dyDescent="0.25">
      <c r="A559" s="118"/>
      <c r="B559" s="118"/>
      <c r="C559" s="118"/>
      <c r="D559" s="118"/>
      <c r="E559" s="118"/>
      <c r="F559" s="118"/>
      <c r="G559" s="118"/>
      <c r="H559" s="118"/>
      <c r="I559" s="118"/>
      <c r="J559" s="118"/>
      <c r="K559" s="118"/>
      <c r="L559" s="118"/>
      <c r="M559" s="118"/>
      <c r="N559" s="118"/>
      <c r="O559" s="118"/>
      <c r="P559" s="118"/>
      <c r="Q559" s="118"/>
      <c r="R559" s="118"/>
      <c r="S559" s="118"/>
      <c r="T559" s="118"/>
      <c r="U559" s="118"/>
      <c r="V559" s="118"/>
      <c r="W559" s="118"/>
      <c r="X559" s="118"/>
      <c r="Y559" s="118"/>
      <c r="Z559" s="118"/>
    </row>
    <row r="560" spans="1:26" ht="12.75" customHeight="1" x14ac:dyDescent="0.25">
      <c r="A560" s="118"/>
      <c r="B560" s="118"/>
      <c r="C560" s="118"/>
      <c r="D560" s="118"/>
      <c r="E560" s="118"/>
      <c r="F560" s="118"/>
      <c r="G560" s="118"/>
      <c r="H560" s="118"/>
      <c r="I560" s="118"/>
      <c r="J560" s="118"/>
      <c r="K560" s="118"/>
      <c r="L560" s="118"/>
      <c r="M560" s="118"/>
      <c r="N560" s="118"/>
      <c r="O560" s="118"/>
      <c r="P560" s="118"/>
      <c r="Q560" s="118"/>
      <c r="R560" s="118"/>
      <c r="S560" s="118"/>
      <c r="T560" s="118"/>
      <c r="U560" s="118"/>
      <c r="V560" s="118"/>
      <c r="W560" s="118"/>
      <c r="X560" s="118"/>
      <c r="Y560" s="118"/>
      <c r="Z560" s="118"/>
    </row>
    <row r="561" spans="1:26" ht="12.75" customHeight="1" x14ac:dyDescent="0.25">
      <c r="A561" s="118"/>
      <c r="B561" s="118"/>
      <c r="C561" s="118"/>
      <c r="D561" s="118"/>
      <c r="E561" s="118"/>
      <c r="F561" s="118"/>
      <c r="G561" s="118"/>
      <c r="H561" s="118"/>
      <c r="I561" s="118"/>
      <c r="J561" s="118"/>
      <c r="K561" s="118"/>
      <c r="L561" s="118"/>
      <c r="M561" s="118"/>
      <c r="N561" s="118"/>
      <c r="O561" s="118"/>
      <c r="P561" s="118"/>
      <c r="Q561" s="118"/>
      <c r="R561" s="118"/>
      <c r="S561" s="118"/>
      <c r="T561" s="118"/>
      <c r="U561" s="118"/>
      <c r="V561" s="118"/>
      <c r="W561" s="118"/>
      <c r="X561" s="118"/>
      <c r="Y561" s="118"/>
      <c r="Z561" s="118"/>
    </row>
    <row r="562" spans="1:26" ht="12.75" customHeight="1" x14ac:dyDescent="0.25">
      <c r="A562" s="118"/>
      <c r="B562" s="118"/>
      <c r="C562" s="118"/>
      <c r="D562" s="118"/>
      <c r="E562" s="118"/>
      <c r="F562" s="118"/>
      <c r="G562" s="118"/>
      <c r="H562" s="118"/>
      <c r="I562" s="118"/>
      <c r="J562" s="118"/>
      <c r="K562" s="118"/>
      <c r="L562" s="118"/>
      <c r="M562" s="118"/>
      <c r="N562" s="118"/>
      <c r="O562" s="118"/>
      <c r="P562" s="118"/>
      <c r="Q562" s="118"/>
      <c r="R562" s="118"/>
      <c r="S562" s="118"/>
      <c r="T562" s="118"/>
      <c r="U562" s="118"/>
      <c r="V562" s="118"/>
      <c r="W562" s="118"/>
      <c r="X562" s="118"/>
      <c r="Y562" s="118"/>
      <c r="Z562" s="118"/>
    </row>
    <row r="563" spans="1:26" ht="12.75" customHeight="1" x14ac:dyDescent="0.25">
      <c r="A563" s="118"/>
      <c r="B563" s="118"/>
      <c r="C563" s="118"/>
      <c r="D563" s="118"/>
      <c r="E563" s="118"/>
      <c r="F563" s="118"/>
      <c r="G563" s="118"/>
      <c r="H563" s="118"/>
      <c r="I563" s="118"/>
      <c r="J563" s="118"/>
      <c r="K563" s="118"/>
      <c r="L563" s="118"/>
      <c r="M563" s="118"/>
      <c r="N563" s="118"/>
      <c r="O563" s="118"/>
      <c r="P563" s="118"/>
      <c r="Q563" s="118"/>
      <c r="R563" s="118"/>
      <c r="S563" s="118"/>
      <c r="T563" s="118"/>
      <c r="U563" s="118"/>
      <c r="V563" s="118"/>
      <c r="W563" s="118"/>
      <c r="X563" s="118"/>
      <c r="Y563" s="118"/>
      <c r="Z563" s="118"/>
    </row>
    <row r="564" spans="1:26" ht="12.75" customHeight="1" x14ac:dyDescent="0.25">
      <c r="A564" s="118"/>
      <c r="B564" s="118"/>
      <c r="C564" s="118"/>
      <c r="D564" s="118"/>
      <c r="E564" s="118"/>
      <c r="F564" s="118"/>
      <c r="G564" s="118"/>
      <c r="H564" s="118"/>
      <c r="I564" s="118"/>
      <c r="J564" s="118"/>
      <c r="K564" s="118"/>
      <c r="L564" s="118"/>
      <c r="M564" s="118"/>
      <c r="N564" s="118"/>
      <c r="O564" s="118"/>
      <c r="P564" s="118"/>
      <c r="Q564" s="118"/>
      <c r="R564" s="118"/>
      <c r="S564" s="118"/>
      <c r="T564" s="118"/>
      <c r="U564" s="118"/>
      <c r="V564" s="118"/>
      <c r="W564" s="118"/>
      <c r="X564" s="118"/>
      <c r="Y564" s="118"/>
      <c r="Z564" s="118"/>
    </row>
    <row r="565" spans="1:26" ht="12.75" customHeight="1" x14ac:dyDescent="0.25">
      <c r="A565" s="118"/>
      <c r="B565" s="118"/>
      <c r="C565" s="118"/>
      <c r="D565" s="118"/>
      <c r="E565" s="118"/>
      <c r="F565" s="118"/>
      <c r="G565" s="118"/>
      <c r="H565" s="118"/>
      <c r="I565" s="118"/>
      <c r="J565" s="118"/>
      <c r="K565" s="118"/>
      <c r="L565" s="118"/>
      <c r="M565" s="118"/>
      <c r="N565" s="118"/>
      <c r="O565" s="118"/>
      <c r="P565" s="118"/>
      <c r="Q565" s="118"/>
      <c r="R565" s="118"/>
      <c r="S565" s="118"/>
      <c r="T565" s="118"/>
      <c r="U565" s="118"/>
      <c r="V565" s="118"/>
      <c r="W565" s="118"/>
      <c r="X565" s="118"/>
      <c r="Y565" s="118"/>
      <c r="Z565" s="118"/>
    </row>
    <row r="566" spans="1:26" ht="12.75" customHeight="1" x14ac:dyDescent="0.25">
      <c r="A566" s="118"/>
      <c r="B566" s="118"/>
      <c r="C566" s="118"/>
      <c r="D566" s="118"/>
      <c r="E566" s="118"/>
      <c r="F566" s="118"/>
      <c r="G566" s="118"/>
      <c r="H566" s="118"/>
      <c r="I566" s="118"/>
      <c r="J566" s="118"/>
      <c r="K566" s="118"/>
      <c r="L566" s="118"/>
      <c r="M566" s="118"/>
      <c r="N566" s="118"/>
      <c r="O566" s="118"/>
      <c r="P566" s="118"/>
      <c r="Q566" s="118"/>
      <c r="R566" s="118"/>
      <c r="S566" s="118"/>
      <c r="T566" s="118"/>
      <c r="U566" s="118"/>
      <c r="V566" s="118"/>
      <c r="W566" s="118"/>
      <c r="X566" s="118"/>
      <c r="Y566" s="118"/>
      <c r="Z566" s="118"/>
    </row>
    <row r="567" spans="1:26" ht="12.75" customHeight="1" x14ac:dyDescent="0.25">
      <c r="A567" s="118"/>
      <c r="B567" s="118"/>
      <c r="C567" s="118"/>
      <c r="D567" s="118"/>
      <c r="E567" s="118"/>
      <c r="F567" s="118"/>
      <c r="G567" s="118"/>
      <c r="H567" s="118"/>
      <c r="I567" s="118"/>
      <c r="J567" s="118"/>
      <c r="K567" s="118"/>
      <c r="L567" s="118"/>
      <c r="M567" s="118"/>
      <c r="N567" s="118"/>
      <c r="O567" s="118"/>
      <c r="P567" s="118"/>
      <c r="Q567" s="118"/>
      <c r="R567" s="118"/>
      <c r="S567" s="118"/>
      <c r="T567" s="118"/>
      <c r="U567" s="118"/>
      <c r="V567" s="118"/>
      <c r="W567" s="118"/>
      <c r="X567" s="118"/>
      <c r="Y567" s="118"/>
      <c r="Z567" s="118"/>
    </row>
    <row r="568" spans="1:26" ht="12.75" customHeight="1" x14ac:dyDescent="0.25">
      <c r="A568" s="118"/>
      <c r="B568" s="118"/>
      <c r="C568" s="118"/>
      <c r="D568" s="118"/>
      <c r="E568" s="118"/>
      <c r="F568" s="118"/>
      <c r="G568" s="118"/>
      <c r="H568" s="118"/>
      <c r="I568" s="118"/>
      <c r="J568" s="118"/>
      <c r="K568" s="118"/>
      <c r="L568" s="118"/>
      <c r="M568" s="118"/>
      <c r="N568" s="118"/>
      <c r="O568" s="118"/>
      <c r="P568" s="118"/>
      <c r="Q568" s="118"/>
      <c r="R568" s="118"/>
      <c r="S568" s="118"/>
      <c r="T568" s="118"/>
      <c r="U568" s="118"/>
      <c r="V568" s="118"/>
      <c r="W568" s="118"/>
      <c r="X568" s="118"/>
      <c r="Y568" s="118"/>
      <c r="Z568" s="118"/>
    </row>
    <row r="569" spans="1:26" ht="12.75" customHeight="1" x14ac:dyDescent="0.25">
      <c r="A569" s="118"/>
      <c r="B569" s="118"/>
      <c r="C569" s="118"/>
      <c r="D569" s="118"/>
      <c r="E569" s="118"/>
      <c r="F569" s="118"/>
      <c r="G569" s="118"/>
      <c r="H569" s="118"/>
      <c r="I569" s="118"/>
      <c r="J569" s="118"/>
      <c r="K569" s="118"/>
      <c r="L569" s="118"/>
      <c r="M569" s="118"/>
      <c r="N569" s="118"/>
      <c r="O569" s="118"/>
      <c r="P569" s="118"/>
      <c r="Q569" s="118"/>
      <c r="R569" s="118"/>
      <c r="S569" s="118"/>
      <c r="T569" s="118"/>
      <c r="U569" s="118"/>
      <c r="V569" s="118"/>
      <c r="W569" s="118"/>
      <c r="X569" s="118"/>
      <c r="Y569" s="118"/>
      <c r="Z569" s="118"/>
    </row>
    <row r="570" spans="1:26" ht="12.75" customHeight="1" x14ac:dyDescent="0.25">
      <c r="A570" s="118"/>
      <c r="B570" s="118"/>
      <c r="C570" s="118"/>
      <c r="D570" s="118"/>
      <c r="E570" s="118"/>
      <c r="F570" s="118"/>
      <c r="G570" s="118"/>
      <c r="H570" s="118"/>
      <c r="I570" s="118"/>
      <c r="J570" s="118"/>
      <c r="K570" s="118"/>
      <c r="L570" s="118"/>
      <c r="M570" s="118"/>
      <c r="N570" s="118"/>
      <c r="O570" s="118"/>
      <c r="P570" s="118"/>
      <c r="Q570" s="118"/>
      <c r="R570" s="118"/>
      <c r="S570" s="118"/>
      <c r="T570" s="118"/>
      <c r="U570" s="118"/>
      <c r="V570" s="118"/>
      <c r="W570" s="118"/>
      <c r="X570" s="118"/>
      <c r="Y570" s="118"/>
      <c r="Z570" s="118"/>
    </row>
    <row r="571" spans="1:26" ht="12.75" customHeight="1" x14ac:dyDescent="0.25">
      <c r="A571" s="118"/>
      <c r="B571" s="118"/>
      <c r="C571" s="118"/>
      <c r="D571" s="118"/>
      <c r="E571" s="118"/>
      <c r="F571" s="118"/>
      <c r="G571" s="118"/>
      <c r="H571" s="118"/>
      <c r="I571" s="118"/>
      <c r="J571" s="118"/>
      <c r="K571" s="118"/>
      <c r="L571" s="118"/>
      <c r="M571" s="118"/>
      <c r="N571" s="118"/>
      <c r="O571" s="118"/>
      <c r="P571" s="118"/>
      <c r="Q571" s="118"/>
      <c r="R571" s="118"/>
      <c r="S571" s="118"/>
      <c r="T571" s="118"/>
      <c r="U571" s="118"/>
      <c r="V571" s="118"/>
      <c r="W571" s="118"/>
      <c r="X571" s="118"/>
      <c r="Y571" s="118"/>
      <c r="Z571" s="118"/>
    </row>
    <row r="572" spans="1:26" ht="12.75" customHeight="1" x14ac:dyDescent="0.25">
      <c r="A572" s="118"/>
      <c r="B572" s="118"/>
      <c r="C572" s="118"/>
      <c r="D572" s="118"/>
      <c r="E572" s="118"/>
      <c r="F572" s="118"/>
      <c r="G572" s="118"/>
      <c r="H572" s="118"/>
      <c r="I572" s="118"/>
      <c r="J572" s="118"/>
      <c r="K572" s="118"/>
      <c r="L572" s="118"/>
      <c r="M572" s="118"/>
      <c r="N572" s="118"/>
      <c r="O572" s="118"/>
      <c r="P572" s="118"/>
      <c r="Q572" s="118"/>
      <c r="R572" s="118"/>
      <c r="S572" s="118"/>
      <c r="T572" s="118"/>
      <c r="U572" s="118"/>
      <c r="V572" s="118"/>
      <c r="W572" s="118"/>
      <c r="X572" s="118"/>
      <c r="Y572" s="118"/>
      <c r="Z572" s="118"/>
    </row>
    <row r="573" spans="1:26" ht="12.75" customHeight="1" x14ac:dyDescent="0.25">
      <c r="A573" s="118"/>
      <c r="B573" s="118"/>
      <c r="C573" s="118"/>
      <c r="D573" s="118"/>
      <c r="E573" s="118"/>
      <c r="F573" s="118"/>
      <c r="G573" s="118"/>
      <c r="H573" s="118"/>
      <c r="I573" s="118"/>
      <c r="J573" s="118"/>
      <c r="K573" s="118"/>
      <c r="L573" s="118"/>
      <c r="M573" s="118"/>
      <c r="N573" s="118"/>
      <c r="O573" s="118"/>
      <c r="P573" s="118"/>
      <c r="Q573" s="118"/>
      <c r="R573" s="118"/>
      <c r="S573" s="118"/>
      <c r="T573" s="118"/>
      <c r="U573" s="118"/>
      <c r="V573" s="118"/>
      <c r="W573" s="118"/>
      <c r="X573" s="118"/>
      <c r="Y573" s="118"/>
      <c r="Z573" s="118"/>
    </row>
    <row r="574" spans="1:26" ht="12.75" customHeight="1" x14ac:dyDescent="0.25">
      <c r="A574" s="118"/>
      <c r="B574" s="118"/>
      <c r="C574" s="118"/>
      <c r="D574" s="118"/>
      <c r="E574" s="118"/>
      <c r="F574" s="118"/>
      <c r="G574" s="118"/>
      <c r="H574" s="118"/>
      <c r="I574" s="118"/>
      <c r="J574" s="118"/>
      <c r="K574" s="118"/>
      <c r="L574" s="118"/>
      <c r="M574" s="118"/>
      <c r="N574" s="118"/>
      <c r="O574" s="118"/>
      <c r="P574" s="118"/>
      <c r="Q574" s="118"/>
      <c r="R574" s="118"/>
      <c r="S574" s="118"/>
      <c r="T574" s="118"/>
      <c r="U574" s="118"/>
      <c r="V574" s="118"/>
      <c r="W574" s="118"/>
      <c r="X574" s="118"/>
      <c r="Y574" s="118"/>
      <c r="Z574" s="118"/>
    </row>
    <row r="575" spans="1:26" ht="12.75" customHeight="1" x14ac:dyDescent="0.25">
      <c r="A575" s="118"/>
      <c r="B575" s="118"/>
      <c r="C575" s="118"/>
      <c r="D575" s="118"/>
      <c r="E575" s="118"/>
      <c r="F575" s="118"/>
      <c r="G575" s="118"/>
      <c r="H575" s="118"/>
      <c r="I575" s="118"/>
      <c r="J575" s="118"/>
      <c r="K575" s="118"/>
      <c r="L575" s="118"/>
      <c r="M575" s="118"/>
      <c r="N575" s="118"/>
      <c r="O575" s="118"/>
      <c r="P575" s="118"/>
      <c r="Q575" s="118"/>
      <c r="R575" s="118"/>
      <c r="S575" s="118"/>
      <c r="T575" s="118"/>
      <c r="U575" s="118"/>
      <c r="V575" s="118"/>
      <c r="W575" s="118"/>
      <c r="X575" s="118"/>
      <c r="Y575" s="118"/>
      <c r="Z575" s="118"/>
    </row>
    <row r="576" spans="1:26" ht="12.75" customHeight="1" x14ac:dyDescent="0.25">
      <c r="A576" s="118"/>
      <c r="B576" s="118"/>
      <c r="C576" s="118"/>
      <c r="D576" s="118"/>
      <c r="E576" s="118"/>
      <c r="F576" s="118"/>
      <c r="G576" s="118"/>
      <c r="H576" s="118"/>
      <c r="I576" s="118"/>
      <c r="J576" s="118"/>
      <c r="K576" s="118"/>
      <c r="L576" s="118"/>
      <c r="M576" s="118"/>
      <c r="N576" s="118"/>
      <c r="O576" s="118"/>
      <c r="P576" s="118"/>
      <c r="Q576" s="118"/>
      <c r="R576" s="118"/>
      <c r="S576" s="118"/>
      <c r="T576" s="118"/>
      <c r="U576" s="118"/>
      <c r="V576" s="118"/>
      <c r="W576" s="118"/>
      <c r="X576" s="118"/>
      <c r="Y576" s="118"/>
      <c r="Z576" s="118"/>
    </row>
    <row r="577" spans="1:26" ht="12.75" customHeight="1" x14ac:dyDescent="0.25">
      <c r="A577" s="118"/>
      <c r="B577" s="118"/>
      <c r="C577" s="118"/>
      <c r="D577" s="118"/>
      <c r="E577" s="118"/>
      <c r="F577" s="118"/>
      <c r="G577" s="118"/>
      <c r="H577" s="118"/>
      <c r="I577" s="118"/>
      <c r="J577" s="118"/>
      <c r="K577" s="118"/>
      <c r="L577" s="118"/>
      <c r="M577" s="118"/>
      <c r="N577" s="118"/>
      <c r="O577" s="118"/>
      <c r="P577" s="118"/>
      <c r="Q577" s="118"/>
      <c r="R577" s="118"/>
      <c r="S577" s="118"/>
      <c r="T577" s="118"/>
      <c r="U577" s="118"/>
      <c r="V577" s="118"/>
      <c r="W577" s="118"/>
      <c r="X577" s="118"/>
      <c r="Y577" s="118"/>
      <c r="Z577" s="118"/>
    </row>
    <row r="578" spans="1:26" ht="12.75" customHeight="1" x14ac:dyDescent="0.25">
      <c r="A578" s="118"/>
      <c r="B578" s="118"/>
      <c r="C578" s="118"/>
      <c r="D578" s="118"/>
      <c r="E578" s="118"/>
      <c r="F578" s="118"/>
      <c r="G578" s="118"/>
      <c r="H578" s="118"/>
      <c r="I578" s="118"/>
      <c r="J578" s="118"/>
      <c r="K578" s="118"/>
      <c r="L578" s="118"/>
      <c r="M578" s="118"/>
      <c r="N578" s="118"/>
      <c r="O578" s="118"/>
      <c r="P578" s="118"/>
      <c r="Q578" s="118"/>
      <c r="R578" s="118"/>
      <c r="S578" s="118"/>
      <c r="T578" s="118"/>
      <c r="U578" s="118"/>
      <c r="V578" s="118"/>
      <c r="W578" s="118"/>
      <c r="X578" s="118"/>
      <c r="Y578" s="118"/>
      <c r="Z578" s="118"/>
    </row>
    <row r="579" spans="1:26" ht="12.75" customHeight="1" x14ac:dyDescent="0.25">
      <c r="A579" s="118"/>
      <c r="B579" s="118"/>
      <c r="C579" s="118"/>
      <c r="D579" s="118"/>
      <c r="E579" s="118"/>
      <c r="F579" s="118"/>
      <c r="G579" s="118"/>
      <c r="H579" s="118"/>
      <c r="I579" s="118"/>
      <c r="J579" s="118"/>
      <c r="K579" s="118"/>
      <c r="L579" s="118"/>
      <c r="M579" s="118"/>
      <c r="N579" s="118"/>
      <c r="O579" s="118"/>
      <c r="P579" s="118"/>
      <c r="Q579" s="118"/>
      <c r="R579" s="118"/>
      <c r="S579" s="118"/>
      <c r="T579" s="118"/>
      <c r="U579" s="118"/>
      <c r="V579" s="118"/>
      <c r="W579" s="118"/>
      <c r="X579" s="118"/>
      <c r="Y579" s="118"/>
      <c r="Z579" s="118"/>
    </row>
    <row r="580" spans="1:26" ht="12.75" customHeight="1" x14ac:dyDescent="0.25">
      <c r="A580" s="118"/>
      <c r="B580" s="118"/>
      <c r="C580" s="118"/>
      <c r="D580" s="118"/>
      <c r="E580" s="118"/>
      <c r="F580" s="118"/>
      <c r="G580" s="118"/>
      <c r="H580" s="118"/>
      <c r="I580" s="118"/>
      <c r="J580" s="118"/>
      <c r="K580" s="118"/>
      <c r="L580" s="118"/>
      <c r="M580" s="118"/>
      <c r="N580" s="118"/>
      <c r="O580" s="118"/>
      <c r="P580" s="118"/>
      <c r="Q580" s="118"/>
      <c r="R580" s="118"/>
      <c r="S580" s="118"/>
      <c r="T580" s="118"/>
      <c r="U580" s="118"/>
      <c r="V580" s="118"/>
      <c r="W580" s="118"/>
      <c r="X580" s="118"/>
      <c r="Y580" s="118"/>
      <c r="Z580" s="118"/>
    </row>
    <row r="581" spans="1:26" ht="12.75" customHeight="1" x14ac:dyDescent="0.25">
      <c r="A581" s="118"/>
      <c r="B581" s="118"/>
      <c r="C581" s="118"/>
      <c r="D581" s="118"/>
      <c r="E581" s="118"/>
      <c r="F581" s="118"/>
      <c r="G581" s="118"/>
      <c r="H581" s="118"/>
      <c r="I581" s="118"/>
      <c r="J581" s="118"/>
      <c r="K581" s="118"/>
      <c r="L581" s="118"/>
      <c r="M581" s="118"/>
      <c r="N581" s="118"/>
      <c r="O581" s="118"/>
      <c r="P581" s="118"/>
      <c r="Q581" s="118"/>
      <c r="R581" s="118"/>
      <c r="S581" s="118"/>
      <c r="T581" s="118"/>
      <c r="U581" s="118"/>
      <c r="V581" s="118"/>
      <c r="W581" s="118"/>
      <c r="X581" s="118"/>
      <c r="Y581" s="118"/>
      <c r="Z581" s="118"/>
    </row>
    <row r="582" spans="1:26" ht="12.75" customHeight="1" x14ac:dyDescent="0.25">
      <c r="A582" s="118"/>
      <c r="B582" s="118"/>
      <c r="C582" s="118"/>
      <c r="D582" s="118"/>
      <c r="E582" s="118"/>
      <c r="F582" s="118"/>
      <c r="G582" s="118"/>
      <c r="H582" s="118"/>
      <c r="I582" s="118"/>
      <c r="J582" s="118"/>
      <c r="K582" s="118"/>
      <c r="L582" s="118"/>
      <c r="M582" s="118"/>
      <c r="N582" s="118"/>
      <c r="O582" s="118"/>
      <c r="P582" s="118"/>
      <c r="Q582" s="118"/>
      <c r="R582" s="118"/>
      <c r="S582" s="118"/>
      <c r="T582" s="118"/>
      <c r="U582" s="118"/>
      <c r="V582" s="118"/>
      <c r="W582" s="118"/>
      <c r="X582" s="118"/>
      <c r="Y582" s="118"/>
      <c r="Z582" s="118"/>
    </row>
    <row r="583" spans="1:26" ht="12.75" customHeight="1" x14ac:dyDescent="0.25">
      <c r="A583" s="118"/>
      <c r="B583" s="118"/>
      <c r="C583" s="118"/>
      <c r="D583" s="118"/>
      <c r="E583" s="118"/>
      <c r="F583" s="118"/>
      <c r="G583" s="118"/>
      <c r="H583" s="118"/>
      <c r="I583" s="118"/>
      <c r="J583" s="118"/>
      <c r="K583" s="118"/>
      <c r="L583" s="118"/>
      <c r="M583" s="118"/>
      <c r="N583" s="118"/>
      <c r="O583" s="118"/>
      <c r="P583" s="118"/>
      <c r="Q583" s="118"/>
      <c r="R583" s="118"/>
      <c r="S583" s="118"/>
      <c r="T583" s="118"/>
      <c r="U583" s="118"/>
      <c r="V583" s="118"/>
      <c r="W583" s="118"/>
      <c r="X583" s="118"/>
      <c r="Y583" s="118"/>
      <c r="Z583" s="118"/>
    </row>
    <row r="584" spans="1:26" ht="12.75" customHeight="1" x14ac:dyDescent="0.25">
      <c r="A584" s="118"/>
      <c r="B584" s="118"/>
      <c r="C584" s="118"/>
      <c r="D584" s="118"/>
      <c r="E584" s="118"/>
      <c r="F584" s="118"/>
      <c r="G584" s="118"/>
      <c r="H584" s="118"/>
      <c r="I584" s="118"/>
      <c r="J584" s="118"/>
      <c r="K584" s="118"/>
      <c r="L584" s="118"/>
      <c r="M584" s="118"/>
      <c r="N584" s="118"/>
      <c r="O584" s="118"/>
      <c r="P584" s="118"/>
      <c r="Q584" s="118"/>
      <c r="R584" s="118"/>
      <c r="S584" s="118"/>
      <c r="T584" s="118"/>
      <c r="U584" s="118"/>
      <c r="V584" s="118"/>
      <c r="W584" s="118"/>
      <c r="X584" s="118"/>
      <c r="Y584" s="118"/>
      <c r="Z584" s="118"/>
    </row>
    <row r="585" spans="1:26" ht="12.75" customHeight="1" x14ac:dyDescent="0.25">
      <c r="A585" s="118"/>
      <c r="B585" s="118"/>
      <c r="C585" s="118"/>
      <c r="D585" s="118"/>
      <c r="E585" s="118"/>
      <c r="F585" s="118"/>
      <c r="G585" s="118"/>
      <c r="H585" s="118"/>
      <c r="I585" s="118"/>
      <c r="J585" s="118"/>
      <c r="K585" s="118"/>
      <c r="L585" s="118"/>
      <c r="M585" s="118"/>
      <c r="N585" s="118"/>
      <c r="O585" s="118"/>
      <c r="P585" s="118"/>
      <c r="Q585" s="118"/>
      <c r="R585" s="118"/>
      <c r="S585" s="118"/>
      <c r="T585" s="118"/>
      <c r="U585" s="118"/>
      <c r="V585" s="118"/>
      <c r="W585" s="118"/>
      <c r="X585" s="118"/>
      <c r="Y585" s="118"/>
      <c r="Z585" s="118"/>
    </row>
    <row r="586" spans="1:26" ht="12.75" customHeight="1" x14ac:dyDescent="0.25">
      <c r="A586" s="118"/>
      <c r="B586" s="118"/>
      <c r="C586" s="118"/>
      <c r="D586" s="118"/>
      <c r="E586" s="118"/>
      <c r="F586" s="118"/>
      <c r="G586" s="118"/>
      <c r="H586" s="118"/>
      <c r="I586" s="118"/>
      <c r="J586" s="118"/>
      <c r="K586" s="118"/>
      <c r="L586" s="118"/>
      <c r="M586" s="118"/>
      <c r="N586" s="118"/>
      <c r="O586" s="118"/>
      <c r="P586" s="118"/>
      <c r="Q586" s="118"/>
      <c r="R586" s="118"/>
      <c r="S586" s="118"/>
      <c r="T586" s="118"/>
      <c r="U586" s="118"/>
      <c r="V586" s="118"/>
      <c r="W586" s="118"/>
      <c r="X586" s="118"/>
      <c r="Y586" s="118"/>
      <c r="Z586" s="118"/>
    </row>
    <row r="587" spans="1:26" ht="12.75" customHeight="1" x14ac:dyDescent="0.25">
      <c r="A587" s="118"/>
      <c r="B587" s="118"/>
      <c r="C587" s="118"/>
      <c r="D587" s="118"/>
      <c r="E587" s="118"/>
      <c r="F587" s="118"/>
      <c r="G587" s="118"/>
      <c r="H587" s="118"/>
      <c r="I587" s="118"/>
      <c r="J587" s="118"/>
      <c r="K587" s="118"/>
      <c r="L587" s="118"/>
      <c r="M587" s="118"/>
      <c r="N587" s="118"/>
      <c r="O587" s="118"/>
      <c r="P587" s="118"/>
      <c r="Q587" s="118"/>
      <c r="R587" s="118"/>
      <c r="S587" s="118"/>
      <c r="T587" s="118"/>
      <c r="U587" s="118"/>
      <c r="V587" s="118"/>
      <c r="W587" s="118"/>
      <c r="X587" s="118"/>
      <c r="Y587" s="118"/>
      <c r="Z587" s="118"/>
    </row>
    <row r="588" spans="1:26" ht="12.75" customHeight="1" x14ac:dyDescent="0.25">
      <c r="A588" s="118"/>
      <c r="B588" s="118"/>
      <c r="C588" s="118"/>
      <c r="D588" s="118"/>
      <c r="E588" s="118"/>
      <c r="F588" s="118"/>
      <c r="G588" s="118"/>
      <c r="H588" s="118"/>
      <c r="I588" s="118"/>
      <c r="J588" s="118"/>
      <c r="K588" s="118"/>
      <c r="L588" s="118"/>
      <c r="M588" s="118"/>
      <c r="N588" s="118"/>
      <c r="O588" s="118"/>
      <c r="P588" s="118"/>
      <c r="Q588" s="118"/>
      <c r="R588" s="118"/>
      <c r="S588" s="118"/>
      <c r="T588" s="118"/>
      <c r="U588" s="118"/>
      <c r="V588" s="118"/>
      <c r="W588" s="118"/>
      <c r="X588" s="118"/>
      <c r="Y588" s="118"/>
      <c r="Z588" s="118"/>
    </row>
    <row r="589" spans="1:26" ht="12.75" customHeight="1" x14ac:dyDescent="0.25">
      <c r="A589" s="118"/>
      <c r="B589" s="118"/>
      <c r="C589" s="118"/>
      <c r="D589" s="118"/>
      <c r="E589" s="118"/>
      <c r="F589" s="118"/>
      <c r="G589" s="118"/>
      <c r="H589" s="118"/>
      <c r="I589" s="118"/>
      <c r="J589" s="118"/>
      <c r="K589" s="118"/>
      <c r="L589" s="118"/>
      <c r="M589" s="118"/>
      <c r="N589" s="118"/>
      <c r="O589" s="118"/>
      <c r="P589" s="118"/>
      <c r="Q589" s="118"/>
      <c r="R589" s="118"/>
      <c r="S589" s="118"/>
      <c r="T589" s="118"/>
      <c r="U589" s="118"/>
      <c r="V589" s="118"/>
      <c r="W589" s="118"/>
      <c r="X589" s="118"/>
      <c r="Y589" s="118"/>
      <c r="Z589" s="118"/>
    </row>
    <row r="590" spans="1:26" ht="12.75" customHeight="1" x14ac:dyDescent="0.25">
      <c r="A590" s="118"/>
      <c r="B590" s="118"/>
      <c r="C590" s="118"/>
      <c r="D590" s="118"/>
      <c r="E590" s="118"/>
      <c r="F590" s="118"/>
      <c r="G590" s="118"/>
      <c r="H590" s="118"/>
      <c r="I590" s="118"/>
      <c r="J590" s="118"/>
      <c r="K590" s="118"/>
      <c r="L590" s="118"/>
      <c r="M590" s="118"/>
      <c r="N590" s="118"/>
      <c r="O590" s="118"/>
      <c r="P590" s="118"/>
      <c r="Q590" s="118"/>
      <c r="R590" s="118"/>
      <c r="S590" s="118"/>
      <c r="T590" s="118"/>
      <c r="U590" s="118"/>
      <c r="V590" s="118"/>
      <c r="W590" s="118"/>
      <c r="X590" s="118"/>
      <c r="Y590" s="118"/>
      <c r="Z590" s="118"/>
    </row>
    <row r="591" spans="1:26" ht="12.75" customHeight="1" x14ac:dyDescent="0.25">
      <c r="A591" s="118"/>
      <c r="B591" s="118"/>
      <c r="C591" s="118"/>
      <c r="D591" s="118"/>
      <c r="E591" s="118"/>
      <c r="F591" s="118"/>
      <c r="G591" s="118"/>
      <c r="H591" s="118"/>
      <c r="I591" s="118"/>
      <c r="J591" s="118"/>
      <c r="K591" s="118"/>
      <c r="L591" s="118"/>
      <c r="M591" s="118"/>
      <c r="N591" s="118"/>
      <c r="O591" s="118"/>
      <c r="P591" s="118"/>
      <c r="Q591" s="118"/>
      <c r="R591" s="118"/>
      <c r="S591" s="118"/>
      <c r="T591" s="118"/>
      <c r="U591" s="118"/>
      <c r="V591" s="118"/>
      <c r="W591" s="118"/>
      <c r="X591" s="118"/>
      <c r="Y591" s="118"/>
      <c r="Z591" s="118"/>
    </row>
    <row r="592" spans="1:26" ht="12.75" customHeight="1" x14ac:dyDescent="0.25">
      <c r="A592" s="118"/>
      <c r="B592" s="118"/>
      <c r="C592" s="118"/>
      <c r="D592" s="118"/>
      <c r="E592" s="118"/>
      <c r="F592" s="118"/>
      <c r="G592" s="118"/>
      <c r="H592" s="118"/>
      <c r="I592" s="118"/>
      <c r="J592" s="118"/>
      <c r="K592" s="118"/>
      <c r="L592" s="118"/>
      <c r="M592" s="118"/>
      <c r="N592" s="118"/>
      <c r="O592" s="118"/>
      <c r="P592" s="118"/>
      <c r="Q592" s="118"/>
      <c r="R592" s="118"/>
      <c r="S592" s="118"/>
      <c r="T592" s="118"/>
      <c r="U592" s="118"/>
      <c r="V592" s="118"/>
      <c r="W592" s="118"/>
      <c r="X592" s="118"/>
      <c r="Y592" s="118"/>
      <c r="Z592" s="118"/>
    </row>
    <row r="593" spans="1:26" ht="12.75" customHeight="1" x14ac:dyDescent="0.25">
      <c r="A593" s="118"/>
      <c r="B593" s="118"/>
      <c r="C593" s="118"/>
      <c r="D593" s="118"/>
      <c r="E593" s="118"/>
      <c r="F593" s="118"/>
      <c r="G593" s="118"/>
      <c r="H593" s="118"/>
      <c r="I593" s="118"/>
      <c r="J593" s="118"/>
      <c r="K593" s="118"/>
      <c r="L593" s="118"/>
      <c r="M593" s="118"/>
      <c r="N593" s="118"/>
      <c r="O593" s="118"/>
      <c r="P593" s="118"/>
      <c r="Q593" s="118"/>
      <c r="R593" s="118"/>
      <c r="S593" s="118"/>
      <c r="T593" s="118"/>
      <c r="U593" s="118"/>
      <c r="V593" s="118"/>
      <c r="W593" s="118"/>
      <c r="X593" s="118"/>
      <c r="Y593" s="118"/>
      <c r="Z593" s="118"/>
    </row>
    <row r="594" spans="1:26" ht="12.75" customHeight="1" x14ac:dyDescent="0.25">
      <c r="A594" s="118"/>
      <c r="B594" s="118"/>
      <c r="C594" s="118"/>
      <c r="D594" s="118"/>
      <c r="E594" s="118"/>
      <c r="F594" s="118"/>
      <c r="G594" s="118"/>
      <c r="H594" s="118"/>
      <c r="I594" s="118"/>
      <c r="J594" s="118"/>
      <c r="K594" s="118"/>
      <c r="L594" s="118"/>
      <c r="M594" s="118"/>
      <c r="N594" s="118"/>
      <c r="O594" s="118"/>
      <c r="P594" s="118"/>
      <c r="Q594" s="118"/>
      <c r="R594" s="118"/>
      <c r="S594" s="118"/>
      <c r="T594" s="118"/>
      <c r="U594" s="118"/>
      <c r="V594" s="118"/>
      <c r="W594" s="118"/>
      <c r="X594" s="118"/>
      <c r="Y594" s="118"/>
      <c r="Z594" s="118"/>
    </row>
    <row r="595" spans="1:26" ht="12.75" customHeight="1" x14ac:dyDescent="0.25">
      <c r="A595" s="118"/>
      <c r="B595" s="118"/>
      <c r="C595" s="118"/>
      <c r="D595" s="118"/>
      <c r="E595" s="118"/>
      <c r="F595" s="118"/>
      <c r="G595" s="118"/>
      <c r="H595" s="118"/>
      <c r="I595" s="118"/>
      <c r="J595" s="118"/>
      <c r="K595" s="118"/>
      <c r="L595" s="118"/>
      <c r="M595" s="118"/>
      <c r="N595" s="118"/>
      <c r="O595" s="118"/>
      <c r="P595" s="118"/>
      <c r="Q595" s="118"/>
      <c r="R595" s="118"/>
      <c r="S595" s="118"/>
      <c r="T595" s="118"/>
      <c r="U595" s="118"/>
      <c r="V595" s="118"/>
      <c r="W595" s="118"/>
      <c r="X595" s="118"/>
      <c r="Y595" s="118"/>
      <c r="Z595" s="118"/>
    </row>
    <row r="596" spans="1:26" ht="12.75" customHeight="1" x14ac:dyDescent="0.25">
      <c r="A596" s="118"/>
      <c r="B596" s="118"/>
      <c r="C596" s="118"/>
      <c r="D596" s="118"/>
      <c r="E596" s="118"/>
      <c r="F596" s="118"/>
      <c r="G596" s="118"/>
      <c r="H596" s="118"/>
      <c r="I596" s="118"/>
      <c r="J596" s="118"/>
      <c r="K596" s="118"/>
      <c r="L596" s="118"/>
      <c r="M596" s="118"/>
      <c r="N596" s="118"/>
      <c r="O596" s="118"/>
      <c r="P596" s="118"/>
      <c r="Q596" s="118"/>
      <c r="R596" s="118"/>
      <c r="S596" s="118"/>
      <c r="T596" s="118"/>
      <c r="U596" s="118"/>
      <c r="V596" s="118"/>
      <c r="W596" s="118"/>
      <c r="X596" s="118"/>
      <c r="Y596" s="118"/>
      <c r="Z596" s="118"/>
    </row>
    <row r="597" spans="1:26" ht="12.75" customHeight="1" x14ac:dyDescent="0.25">
      <c r="A597" s="118"/>
      <c r="B597" s="118"/>
      <c r="C597" s="118"/>
      <c r="D597" s="118"/>
      <c r="E597" s="118"/>
      <c r="F597" s="118"/>
      <c r="G597" s="118"/>
      <c r="H597" s="118"/>
      <c r="I597" s="118"/>
      <c r="J597" s="118"/>
      <c r="K597" s="118"/>
      <c r="L597" s="118"/>
      <c r="M597" s="118"/>
      <c r="N597" s="118"/>
      <c r="O597" s="118"/>
      <c r="P597" s="118"/>
      <c r="Q597" s="118"/>
      <c r="R597" s="118"/>
      <c r="S597" s="118"/>
      <c r="T597" s="118"/>
      <c r="U597" s="118"/>
      <c r="V597" s="118"/>
      <c r="W597" s="118"/>
      <c r="X597" s="118"/>
      <c r="Y597" s="118"/>
      <c r="Z597" s="118"/>
    </row>
    <row r="598" spans="1:26" ht="12.75" customHeight="1" x14ac:dyDescent="0.25">
      <c r="A598" s="118"/>
      <c r="B598" s="118"/>
      <c r="C598" s="118"/>
      <c r="D598" s="118"/>
      <c r="E598" s="118"/>
      <c r="F598" s="118"/>
      <c r="G598" s="118"/>
      <c r="H598" s="118"/>
      <c r="I598" s="118"/>
      <c r="J598" s="118"/>
      <c r="K598" s="118"/>
      <c r="L598" s="118"/>
      <c r="M598" s="118"/>
      <c r="N598" s="118"/>
      <c r="O598" s="118"/>
      <c r="P598" s="118"/>
      <c r="Q598" s="118"/>
      <c r="R598" s="118"/>
      <c r="S598" s="118"/>
      <c r="T598" s="118"/>
      <c r="U598" s="118"/>
      <c r="V598" s="118"/>
      <c r="W598" s="118"/>
      <c r="X598" s="118"/>
      <c r="Y598" s="118"/>
      <c r="Z598" s="118"/>
    </row>
    <row r="599" spans="1:26" ht="12.75" customHeight="1" x14ac:dyDescent="0.25">
      <c r="A599" s="118"/>
      <c r="B599" s="118"/>
      <c r="C599" s="118"/>
      <c r="D599" s="118"/>
      <c r="E599" s="118"/>
      <c r="F599" s="118"/>
      <c r="G599" s="118"/>
      <c r="H599" s="118"/>
      <c r="I599" s="118"/>
      <c r="J599" s="118"/>
      <c r="K599" s="118"/>
      <c r="L599" s="118"/>
      <c r="M599" s="118"/>
      <c r="N599" s="118"/>
      <c r="O599" s="118"/>
      <c r="P599" s="118"/>
      <c r="Q599" s="118"/>
      <c r="R599" s="118"/>
      <c r="S599" s="118"/>
      <c r="T599" s="118"/>
      <c r="U599" s="118"/>
      <c r="V599" s="118"/>
      <c r="W599" s="118"/>
      <c r="X599" s="118"/>
      <c r="Y599" s="118"/>
      <c r="Z599" s="118"/>
    </row>
    <row r="600" spans="1:26" ht="12.75" customHeight="1" x14ac:dyDescent="0.25">
      <c r="A600" s="118"/>
      <c r="B600" s="118"/>
      <c r="C600" s="118"/>
      <c r="D600" s="118"/>
      <c r="E600" s="118"/>
      <c r="F600" s="118"/>
      <c r="G600" s="118"/>
      <c r="H600" s="118"/>
      <c r="I600" s="118"/>
      <c r="J600" s="118"/>
      <c r="K600" s="118"/>
      <c r="L600" s="118"/>
      <c r="M600" s="118"/>
      <c r="N600" s="118"/>
      <c r="O600" s="118"/>
      <c r="P600" s="118"/>
      <c r="Q600" s="118"/>
      <c r="R600" s="118"/>
      <c r="S600" s="118"/>
      <c r="T600" s="118"/>
      <c r="U600" s="118"/>
      <c r="V600" s="118"/>
      <c r="W600" s="118"/>
      <c r="X600" s="118"/>
      <c r="Y600" s="118"/>
      <c r="Z600" s="118"/>
    </row>
    <row r="601" spans="1:26" ht="12.75" customHeight="1" x14ac:dyDescent="0.25">
      <c r="A601" s="118"/>
      <c r="B601" s="118"/>
      <c r="C601" s="118"/>
      <c r="D601" s="118"/>
      <c r="E601" s="118"/>
      <c r="F601" s="118"/>
      <c r="G601" s="118"/>
      <c r="H601" s="118"/>
      <c r="I601" s="118"/>
      <c r="J601" s="118"/>
      <c r="K601" s="118"/>
      <c r="L601" s="118"/>
      <c r="M601" s="118"/>
      <c r="N601" s="118"/>
      <c r="O601" s="118"/>
      <c r="P601" s="118"/>
      <c r="Q601" s="118"/>
      <c r="R601" s="118"/>
      <c r="S601" s="118"/>
      <c r="T601" s="118"/>
      <c r="U601" s="118"/>
      <c r="V601" s="118"/>
      <c r="W601" s="118"/>
      <c r="X601" s="118"/>
      <c r="Y601" s="118"/>
      <c r="Z601" s="118"/>
    </row>
    <row r="602" spans="1:26" ht="12.75" customHeight="1" x14ac:dyDescent="0.25">
      <c r="A602" s="118"/>
      <c r="B602" s="118"/>
      <c r="C602" s="118"/>
      <c r="D602" s="118"/>
      <c r="E602" s="118"/>
      <c r="F602" s="118"/>
      <c r="G602" s="118"/>
      <c r="H602" s="118"/>
      <c r="I602" s="118"/>
      <c r="J602" s="118"/>
      <c r="K602" s="118"/>
      <c r="L602" s="118"/>
      <c r="M602" s="118"/>
      <c r="N602" s="118"/>
      <c r="O602" s="118"/>
      <c r="P602" s="118"/>
      <c r="Q602" s="118"/>
      <c r="R602" s="118"/>
      <c r="S602" s="118"/>
      <c r="T602" s="118"/>
      <c r="U602" s="118"/>
      <c r="V602" s="118"/>
      <c r="W602" s="118"/>
      <c r="X602" s="118"/>
      <c r="Y602" s="118"/>
      <c r="Z602" s="118"/>
    </row>
    <row r="603" spans="1:26" ht="12.75" customHeight="1" x14ac:dyDescent="0.25">
      <c r="A603" s="118"/>
      <c r="B603" s="118"/>
      <c r="C603" s="118"/>
      <c r="D603" s="118"/>
      <c r="E603" s="118"/>
      <c r="F603" s="118"/>
      <c r="G603" s="118"/>
      <c r="H603" s="118"/>
      <c r="I603" s="118"/>
      <c r="J603" s="118"/>
      <c r="K603" s="118"/>
      <c r="L603" s="118"/>
      <c r="M603" s="118"/>
      <c r="N603" s="118"/>
      <c r="O603" s="118"/>
      <c r="P603" s="118"/>
      <c r="Q603" s="118"/>
      <c r="R603" s="118"/>
      <c r="S603" s="118"/>
      <c r="T603" s="118"/>
      <c r="U603" s="118"/>
      <c r="V603" s="118"/>
      <c r="W603" s="118"/>
      <c r="X603" s="118"/>
      <c r="Y603" s="118"/>
      <c r="Z603" s="118"/>
    </row>
    <row r="604" spans="1:26" ht="12.75" customHeight="1" x14ac:dyDescent="0.25">
      <c r="A604" s="118"/>
      <c r="B604" s="118"/>
      <c r="C604" s="118"/>
      <c r="D604" s="118"/>
      <c r="E604" s="118"/>
      <c r="F604" s="118"/>
      <c r="G604" s="118"/>
      <c r="H604" s="118"/>
      <c r="I604" s="118"/>
      <c r="J604" s="118"/>
      <c r="K604" s="118"/>
      <c r="L604" s="118"/>
      <c r="M604" s="118"/>
      <c r="N604" s="118"/>
      <c r="O604" s="118"/>
      <c r="P604" s="118"/>
      <c r="Q604" s="118"/>
      <c r="R604" s="118"/>
      <c r="S604" s="118"/>
      <c r="T604" s="118"/>
      <c r="U604" s="118"/>
      <c r="V604" s="118"/>
      <c r="W604" s="118"/>
      <c r="X604" s="118"/>
      <c r="Y604" s="118"/>
      <c r="Z604" s="118"/>
    </row>
    <row r="605" spans="1:26" ht="12.75" customHeight="1" x14ac:dyDescent="0.25">
      <c r="A605" s="118"/>
      <c r="B605" s="118"/>
      <c r="C605" s="118"/>
      <c r="D605" s="118"/>
      <c r="E605" s="118"/>
      <c r="F605" s="118"/>
      <c r="G605" s="118"/>
      <c r="H605" s="118"/>
      <c r="I605" s="118"/>
      <c r="J605" s="118"/>
      <c r="K605" s="118"/>
      <c r="L605" s="118"/>
      <c r="M605" s="118"/>
      <c r="N605" s="118"/>
      <c r="O605" s="118"/>
      <c r="P605" s="118"/>
      <c r="Q605" s="118"/>
      <c r="R605" s="118"/>
      <c r="S605" s="118"/>
      <c r="T605" s="118"/>
      <c r="U605" s="118"/>
      <c r="V605" s="118"/>
      <c r="W605" s="118"/>
      <c r="X605" s="118"/>
      <c r="Y605" s="118"/>
      <c r="Z605" s="118"/>
    </row>
    <row r="606" spans="1:26" ht="12.75" customHeight="1" x14ac:dyDescent="0.25">
      <c r="A606" s="118"/>
      <c r="B606" s="118"/>
      <c r="C606" s="118"/>
      <c r="D606" s="118"/>
      <c r="E606" s="118"/>
      <c r="F606" s="118"/>
      <c r="G606" s="118"/>
      <c r="H606" s="118"/>
      <c r="I606" s="118"/>
      <c r="J606" s="118"/>
      <c r="K606" s="118"/>
      <c r="L606" s="118"/>
      <c r="M606" s="118"/>
      <c r="N606" s="118"/>
      <c r="O606" s="118"/>
      <c r="P606" s="118"/>
      <c r="Q606" s="118"/>
      <c r="R606" s="118"/>
      <c r="S606" s="118"/>
      <c r="T606" s="118"/>
      <c r="U606" s="118"/>
      <c r="V606" s="118"/>
      <c r="W606" s="118"/>
      <c r="X606" s="118"/>
      <c r="Y606" s="118"/>
      <c r="Z606" s="118"/>
    </row>
    <row r="607" spans="1:26" ht="12.75" customHeight="1" x14ac:dyDescent="0.25">
      <c r="A607" s="118"/>
      <c r="B607" s="118"/>
      <c r="C607" s="118"/>
      <c r="D607" s="118"/>
      <c r="E607" s="118"/>
      <c r="F607" s="118"/>
      <c r="G607" s="118"/>
      <c r="H607" s="118"/>
      <c r="I607" s="118"/>
      <c r="J607" s="118"/>
      <c r="K607" s="118"/>
      <c r="L607" s="118"/>
      <c r="M607" s="118"/>
      <c r="N607" s="118"/>
      <c r="O607" s="118"/>
      <c r="P607" s="118"/>
      <c r="Q607" s="118"/>
      <c r="R607" s="118"/>
      <c r="S607" s="118"/>
      <c r="T607" s="118"/>
      <c r="U607" s="118"/>
      <c r="V607" s="118"/>
      <c r="W607" s="118"/>
      <c r="X607" s="118"/>
      <c r="Y607" s="118"/>
      <c r="Z607" s="118"/>
    </row>
    <row r="608" spans="1:26" ht="12.75" customHeight="1" x14ac:dyDescent="0.25">
      <c r="A608" s="118"/>
      <c r="B608" s="118"/>
      <c r="C608" s="118"/>
      <c r="D608" s="118"/>
      <c r="E608" s="118"/>
      <c r="F608" s="118"/>
      <c r="G608" s="118"/>
      <c r="H608" s="118"/>
      <c r="I608" s="118"/>
      <c r="J608" s="118"/>
      <c r="K608" s="118"/>
      <c r="L608" s="118"/>
      <c r="M608" s="118"/>
      <c r="N608" s="118"/>
      <c r="O608" s="118"/>
      <c r="P608" s="118"/>
      <c r="Q608" s="118"/>
      <c r="R608" s="118"/>
      <c r="S608" s="118"/>
      <c r="T608" s="118"/>
      <c r="U608" s="118"/>
      <c r="V608" s="118"/>
      <c r="W608" s="118"/>
      <c r="X608" s="118"/>
      <c r="Y608" s="118"/>
      <c r="Z608" s="118"/>
    </row>
    <row r="609" spans="1:26" ht="12.75" customHeight="1" x14ac:dyDescent="0.25">
      <c r="A609" s="118"/>
      <c r="B609" s="118"/>
      <c r="C609" s="118"/>
      <c r="D609" s="118"/>
      <c r="E609" s="118"/>
      <c r="F609" s="118"/>
      <c r="G609" s="118"/>
      <c r="H609" s="118"/>
      <c r="I609" s="118"/>
      <c r="J609" s="118"/>
      <c r="K609" s="118"/>
      <c r="L609" s="118"/>
      <c r="M609" s="118"/>
      <c r="N609" s="118"/>
      <c r="O609" s="118"/>
      <c r="P609" s="118"/>
      <c r="Q609" s="118"/>
      <c r="R609" s="118"/>
      <c r="S609" s="118"/>
      <c r="T609" s="118"/>
      <c r="U609" s="118"/>
      <c r="V609" s="118"/>
      <c r="W609" s="118"/>
      <c r="X609" s="118"/>
      <c r="Y609" s="118"/>
      <c r="Z609" s="118"/>
    </row>
    <row r="610" spans="1:26" ht="12.75" customHeight="1" x14ac:dyDescent="0.25">
      <c r="A610" s="118"/>
      <c r="B610" s="118"/>
      <c r="C610" s="118"/>
      <c r="D610" s="118"/>
      <c r="E610" s="118"/>
      <c r="F610" s="118"/>
      <c r="G610" s="118"/>
      <c r="H610" s="118"/>
      <c r="I610" s="118"/>
      <c r="J610" s="118"/>
      <c r="K610" s="118"/>
      <c r="L610" s="118"/>
      <c r="M610" s="118"/>
      <c r="N610" s="118"/>
      <c r="O610" s="118"/>
      <c r="P610" s="118"/>
      <c r="Q610" s="118"/>
      <c r="R610" s="118"/>
      <c r="S610" s="118"/>
      <c r="T610" s="118"/>
      <c r="U610" s="118"/>
      <c r="V610" s="118"/>
      <c r="W610" s="118"/>
      <c r="X610" s="118"/>
      <c r="Y610" s="118"/>
      <c r="Z610" s="118"/>
    </row>
    <row r="611" spans="1:26" ht="12.75" customHeight="1" x14ac:dyDescent="0.25">
      <c r="A611" s="118"/>
      <c r="B611" s="118"/>
      <c r="C611" s="118"/>
      <c r="D611" s="118"/>
      <c r="E611" s="118"/>
      <c r="F611" s="118"/>
      <c r="G611" s="118"/>
      <c r="H611" s="118"/>
      <c r="I611" s="118"/>
      <c r="J611" s="118"/>
      <c r="K611" s="118"/>
      <c r="L611" s="118"/>
      <c r="M611" s="118"/>
      <c r="N611" s="118"/>
      <c r="O611" s="118"/>
      <c r="P611" s="118"/>
      <c r="Q611" s="118"/>
      <c r="R611" s="118"/>
      <c r="S611" s="118"/>
      <c r="T611" s="118"/>
      <c r="U611" s="118"/>
      <c r="V611" s="118"/>
      <c r="W611" s="118"/>
      <c r="X611" s="118"/>
      <c r="Y611" s="118"/>
      <c r="Z611" s="118"/>
    </row>
    <row r="612" spans="1:26" ht="12.75" customHeight="1" x14ac:dyDescent="0.25">
      <c r="A612" s="118"/>
      <c r="B612" s="118"/>
      <c r="C612" s="118"/>
      <c r="D612" s="118"/>
      <c r="E612" s="118"/>
      <c r="F612" s="118"/>
      <c r="G612" s="118"/>
      <c r="H612" s="118"/>
      <c r="I612" s="118"/>
      <c r="J612" s="118"/>
      <c r="K612" s="118"/>
      <c r="L612" s="118"/>
      <c r="M612" s="118"/>
      <c r="N612" s="118"/>
      <c r="O612" s="118"/>
      <c r="P612" s="118"/>
      <c r="Q612" s="118"/>
      <c r="R612" s="118"/>
      <c r="S612" s="118"/>
      <c r="T612" s="118"/>
      <c r="U612" s="118"/>
      <c r="V612" s="118"/>
      <c r="W612" s="118"/>
      <c r="X612" s="118"/>
      <c r="Y612" s="118"/>
      <c r="Z612" s="118"/>
    </row>
    <row r="613" spans="1:26" ht="12.75" customHeight="1" x14ac:dyDescent="0.25">
      <c r="A613" s="118"/>
      <c r="B613" s="118"/>
      <c r="C613" s="118"/>
      <c r="D613" s="118"/>
      <c r="E613" s="118"/>
      <c r="F613" s="118"/>
      <c r="G613" s="118"/>
      <c r="H613" s="118"/>
      <c r="I613" s="118"/>
      <c r="J613" s="118"/>
      <c r="K613" s="118"/>
      <c r="L613" s="118"/>
      <c r="M613" s="118"/>
      <c r="N613" s="118"/>
      <c r="O613" s="118"/>
      <c r="P613" s="118"/>
      <c r="Q613" s="118"/>
      <c r="R613" s="118"/>
      <c r="S613" s="118"/>
      <c r="T613" s="118"/>
      <c r="U613" s="118"/>
      <c r="V613" s="118"/>
      <c r="W613" s="118"/>
      <c r="X613" s="118"/>
      <c r="Y613" s="118"/>
      <c r="Z613" s="118"/>
    </row>
    <row r="614" spans="1:26" ht="12.75" customHeight="1" x14ac:dyDescent="0.25">
      <c r="A614" s="118"/>
      <c r="B614" s="118"/>
      <c r="C614" s="118"/>
      <c r="D614" s="118"/>
      <c r="E614" s="118"/>
      <c r="F614" s="118"/>
      <c r="G614" s="118"/>
      <c r="H614" s="118"/>
      <c r="I614" s="118"/>
      <c r="J614" s="118"/>
      <c r="K614" s="118"/>
      <c r="L614" s="118"/>
      <c r="M614" s="118"/>
      <c r="N614" s="118"/>
      <c r="O614" s="118"/>
      <c r="P614" s="118"/>
      <c r="Q614" s="118"/>
      <c r="R614" s="118"/>
      <c r="S614" s="118"/>
      <c r="T614" s="118"/>
      <c r="U614" s="118"/>
      <c r="V614" s="118"/>
      <c r="W614" s="118"/>
      <c r="X614" s="118"/>
      <c r="Y614" s="118"/>
      <c r="Z614" s="118"/>
    </row>
    <row r="615" spans="1:26" ht="12.75" customHeight="1" x14ac:dyDescent="0.25">
      <c r="A615" s="118"/>
      <c r="B615" s="118"/>
      <c r="C615" s="118"/>
      <c r="D615" s="118"/>
      <c r="E615" s="118"/>
      <c r="F615" s="118"/>
      <c r="G615" s="118"/>
      <c r="H615" s="118"/>
      <c r="I615" s="118"/>
      <c r="J615" s="118"/>
      <c r="K615" s="118"/>
      <c r="L615" s="118"/>
      <c r="M615" s="118"/>
      <c r="N615" s="118"/>
      <c r="O615" s="118"/>
      <c r="P615" s="118"/>
      <c r="Q615" s="118"/>
      <c r="R615" s="118"/>
      <c r="S615" s="118"/>
      <c r="T615" s="118"/>
      <c r="U615" s="118"/>
      <c r="V615" s="118"/>
      <c r="W615" s="118"/>
      <c r="X615" s="118"/>
      <c r="Y615" s="118"/>
      <c r="Z615" s="118"/>
    </row>
    <row r="616" spans="1:26" ht="12.75" customHeight="1" x14ac:dyDescent="0.25">
      <c r="A616" s="118"/>
      <c r="B616" s="118"/>
      <c r="C616" s="118"/>
      <c r="D616" s="118"/>
      <c r="E616" s="118"/>
      <c r="F616" s="118"/>
      <c r="G616" s="118"/>
      <c r="H616" s="118"/>
      <c r="I616" s="118"/>
      <c r="J616" s="118"/>
      <c r="K616" s="118"/>
      <c r="L616" s="118"/>
      <c r="M616" s="118"/>
      <c r="N616" s="118"/>
      <c r="O616" s="118"/>
      <c r="P616" s="118"/>
      <c r="Q616" s="118"/>
      <c r="R616" s="118"/>
      <c r="S616" s="118"/>
      <c r="T616" s="118"/>
      <c r="U616" s="118"/>
      <c r="V616" s="118"/>
      <c r="W616" s="118"/>
      <c r="X616" s="118"/>
      <c r="Y616" s="118"/>
      <c r="Z616" s="118"/>
    </row>
    <row r="617" spans="1:26" ht="12.75" customHeight="1" x14ac:dyDescent="0.25">
      <c r="A617" s="118"/>
      <c r="B617" s="118"/>
      <c r="C617" s="118"/>
      <c r="D617" s="118"/>
      <c r="E617" s="118"/>
      <c r="F617" s="118"/>
      <c r="G617" s="118"/>
      <c r="H617" s="118"/>
      <c r="I617" s="118"/>
      <c r="J617" s="118"/>
      <c r="K617" s="118"/>
      <c r="L617" s="118"/>
      <c r="M617" s="118"/>
      <c r="N617" s="118"/>
      <c r="O617" s="118"/>
      <c r="P617" s="118"/>
      <c r="Q617" s="118"/>
      <c r="R617" s="118"/>
      <c r="S617" s="118"/>
      <c r="T617" s="118"/>
      <c r="U617" s="118"/>
      <c r="V617" s="118"/>
      <c r="W617" s="118"/>
      <c r="X617" s="118"/>
      <c r="Y617" s="118"/>
      <c r="Z617" s="118"/>
    </row>
    <row r="618" spans="1:26" ht="12.75" customHeight="1" x14ac:dyDescent="0.25">
      <c r="A618" s="118"/>
      <c r="B618" s="118"/>
      <c r="C618" s="118"/>
      <c r="D618" s="118"/>
      <c r="E618" s="118"/>
      <c r="F618" s="118"/>
      <c r="G618" s="118"/>
      <c r="H618" s="118"/>
      <c r="I618" s="118"/>
      <c r="J618" s="118"/>
      <c r="K618" s="118"/>
      <c r="L618" s="118"/>
      <c r="M618" s="118"/>
      <c r="N618" s="118"/>
      <c r="O618" s="118"/>
      <c r="P618" s="118"/>
      <c r="Q618" s="118"/>
      <c r="R618" s="118"/>
      <c r="S618" s="118"/>
      <c r="T618" s="118"/>
      <c r="U618" s="118"/>
      <c r="V618" s="118"/>
      <c r="W618" s="118"/>
      <c r="X618" s="118"/>
      <c r="Y618" s="118"/>
      <c r="Z618" s="118"/>
    </row>
    <row r="619" spans="1:26" ht="12.75" customHeight="1" x14ac:dyDescent="0.25">
      <c r="A619" s="118"/>
      <c r="B619" s="118"/>
      <c r="C619" s="118"/>
      <c r="D619" s="118"/>
      <c r="E619" s="118"/>
      <c r="F619" s="118"/>
      <c r="G619" s="118"/>
      <c r="H619" s="118"/>
      <c r="I619" s="118"/>
      <c r="J619" s="118"/>
      <c r="K619" s="118"/>
      <c r="L619" s="118"/>
      <c r="M619" s="118"/>
      <c r="N619" s="118"/>
      <c r="O619" s="118"/>
      <c r="P619" s="118"/>
      <c r="Q619" s="118"/>
      <c r="R619" s="118"/>
      <c r="S619" s="118"/>
      <c r="T619" s="118"/>
      <c r="U619" s="118"/>
      <c r="V619" s="118"/>
      <c r="W619" s="118"/>
      <c r="X619" s="118"/>
      <c r="Y619" s="118"/>
      <c r="Z619" s="118"/>
    </row>
    <row r="620" spans="1:26" ht="12.75" customHeight="1" x14ac:dyDescent="0.25">
      <c r="A620" s="118"/>
      <c r="B620" s="118"/>
      <c r="C620" s="118"/>
      <c r="D620" s="118"/>
      <c r="E620" s="118"/>
      <c r="F620" s="118"/>
      <c r="G620" s="118"/>
      <c r="H620" s="118"/>
      <c r="I620" s="118"/>
      <c r="J620" s="118"/>
      <c r="K620" s="118"/>
      <c r="L620" s="118"/>
      <c r="M620" s="118"/>
      <c r="N620" s="118"/>
      <c r="O620" s="118"/>
      <c r="P620" s="118"/>
      <c r="Q620" s="118"/>
      <c r="R620" s="118"/>
      <c r="S620" s="118"/>
      <c r="T620" s="118"/>
      <c r="U620" s="118"/>
      <c r="V620" s="118"/>
      <c r="W620" s="118"/>
      <c r="X620" s="118"/>
      <c r="Y620" s="118"/>
      <c r="Z620" s="118"/>
    </row>
    <row r="621" spans="1:26" ht="12.75" customHeight="1" x14ac:dyDescent="0.25">
      <c r="A621" s="118"/>
      <c r="B621" s="118"/>
      <c r="C621" s="118"/>
      <c r="D621" s="118"/>
      <c r="E621" s="118"/>
      <c r="F621" s="118"/>
      <c r="G621" s="118"/>
      <c r="H621" s="118"/>
      <c r="I621" s="118"/>
      <c r="J621" s="118"/>
      <c r="K621" s="118"/>
      <c r="L621" s="118"/>
      <c r="M621" s="118"/>
      <c r="N621" s="118"/>
      <c r="O621" s="118"/>
      <c r="P621" s="118"/>
      <c r="Q621" s="118"/>
      <c r="R621" s="118"/>
      <c r="S621" s="118"/>
      <c r="T621" s="118"/>
      <c r="U621" s="118"/>
      <c r="V621" s="118"/>
      <c r="W621" s="118"/>
      <c r="X621" s="118"/>
      <c r="Y621" s="118"/>
      <c r="Z621" s="118"/>
    </row>
    <row r="622" spans="1:26" ht="12.75" customHeight="1" x14ac:dyDescent="0.25">
      <c r="A622" s="118"/>
      <c r="B622" s="118"/>
      <c r="C622" s="118"/>
      <c r="D622" s="118"/>
      <c r="E622" s="118"/>
      <c r="F622" s="118"/>
      <c r="G622" s="118"/>
      <c r="H622" s="118"/>
      <c r="I622" s="118"/>
      <c r="J622" s="118"/>
      <c r="K622" s="118"/>
      <c r="L622" s="118"/>
      <c r="M622" s="118"/>
      <c r="N622" s="118"/>
      <c r="O622" s="118"/>
      <c r="P622" s="118"/>
      <c r="Q622" s="118"/>
      <c r="R622" s="118"/>
      <c r="S622" s="118"/>
      <c r="T622" s="118"/>
      <c r="U622" s="118"/>
      <c r="V622" s="118"/>
      <c r="W622" s="118"/>
      <c r="X622" s="118"/>
      <c r="Y622" s="118"/>
      <c r="Z622" s="118"/>
    </row>
    <row r="623" spans="1:26" ht="12.75" customHeight="1" x14ac:dyDescent="0.25">
      <c r="A623" s="118"/>
      <c r="B623" s="118"/>
      <c r="C623" s="118"/>
      <c r="D623" s="118"/>
      <c r="E623" s="118"/>
      <c r="F623" s="118"/>
      <c r="G623" s="118"/>
      <c r="H623" s="118"/>
      <c r="I623" s="118"/>
      <c r="J623" s="118"/>
      <c r="K623" s="118"/>
      <c r="L623" s="118"/>
      <c r="M623" s="118"/>
      <c r="N623" s="118"/>
      <c r="O623" s="118"/>
      <c r="P623" s="118"/>
      <c r="Q623" s="118"/>
      <c r="R623" s="118"/>
      <c r="S623" s="118"/>
      <c r="T623" s="118"/>
      <c r="U623" s="118"/>
      <c r="V623" s="118"/>
      <c r="W623" s="118"/>
      <c r="X623" s="118"/>
      <c r="Y623" s="118"/>
      <c r="Z623" s="118"/>
    </row>
    <row r="624" spans="1:26" ht="12.75" customHeight="1" x14ac:dyDescent="0.25">
      <c r="A624" s="118"/>
      <c r="B624" s="118"/>
      <c r="C624" s="118"/>
      <c r="D624" s="118"/>
      <c r="E624" s="118"/>
      <c r="F624" s="118"/>
      <c r="G624" s="118"/>
      <c r="H624" s="118"/>
      <c r="I624" s="118"/>
      <c r="J624" s="118"/>
      <c r="K624" s="118"/>
      <c r="L624" s="118"/>
      <c r="M624" s="118"/>
      <c r="N624" s="118"/>
      <c r="O624" s="118"/>
      <c r="P624" s="118"/>
      <c r="Q624" s="118"/>
      <c r="R624" s="118"/>
      <c r="S624" s="118"/>
      <c r="T624" s="118"/>
      <c r="U624" s="118"/>
      <c r="V624" s="118"/>
      <c r="W624" s="118"/>
      <c r="X624" s="118"/>
      <c r="Y624" s="118"/>
      <c r="Z624" s="118"/>
    </row>
    <row r="625" spans="1:26" ht="12.75" customHeight="1" x14ac:dyDescent="0.25">
      <c r="A625" s="118"/>
      <c r="B625" s="118"/>
      <c r="C625" s="118"/>
      <c r="D625" s="118"/>
      <c r="E625" s="118"/>
      <c r="F625" s="118"/>
      <c r="G625" s="118"/>
      <c r="H625" s="118"/>
      <c r="I625" s="118"/>
      <c r="J625" s="118"/>
      <c r="K625" s="118"/>
      <c r="L625" s="118"/>
      <c r="M625" s="118"/>
      <c r="N625" s="118"/>
      <c r="O625" s="118"/>
      <c r="P625" s="118"/>
      <c r="Q625" s="118"/>
      <c r="R625" s="118"/>
      <c r="S625" s="118"/>
      <c r="T625" s="118"/>
      <c r="U625" s="118"/>
      <c r="V625" s="118"/>
      <c r="W625" s="118"/>
      <c r="X625" s="118"/>
      <c r="Y625" s="118"/>
      <c r="Z625" s="118"/>
    </row>
    <row r="626" spans="1:26" ht="12.75" customHeight="1" x14ac:dyDescent="0.25">
      <c r="A626" s="118"/>
      <c r="B626" s="118"/>
      <c r="C626" s="118"/>
      <c r="D626" s="118"/>
      <c r="E626" s="118"/>
      <c r="F626" s="118"/>
      <c r="G626" s="118"/>
      <c r="H626" s="118"/>
      <c r="I626" s="118"/>
      <c r="J626" s="118"/>
      <c r="K626" s="118"/>
      <c r="L626" s="118"/>
      <c r="M626" s="118"/>
      <c r="N626" s="118"/>
      <c r="O626" s="118"/>
      <c r="P626" s="118"/>
      <c r="Q626" s="118"/>
      <c r="R626" s="118"/>
      <c r="S626" s="118"/>
      <c r="T626" s="118"/>
      <c r="U626" s="118"/>
      <c r="V626" s="118"/>
      <c r="W626" s="118"/>
      <c r="X626" s="118"/>
      <c r="Y626" s="118"/>
      <c r="Z626" s="118"/>
    </row>
    <row r="627" spans="1:26" ht="12.75" customHeight="1" x14ac:dyDescent="0.25">
      <c r="A627" s="118"/>
      <c r="B627" s="118"/>
      <c r="C627" s="118"/>
      <c r="D627" s="118"/>
      <c r="E627" s="118"/>
      <c r="F627" s="118"/>
      <c r="G627" s="118"/>
      <c r="H627" s="118"/>
      <c r="I627" s="118"/>
      <c r="J627" s="118"/>
      <c r="K627" s="118"/>
      <c r="L627" s="118"/>
      <c r="M627" s="118"/>
      <c r="N627" s="118"/>
      <c r="O627" s="118"/>
      <c r="P627" s="118"/>
      <c r="Q627" s="118"/>
      <c r="R627" s="118"/>
      <c r="S627" s="118"/>
      <c r="T627" s="118"/>
      <c r="U627" s="118"/>
      <c r="V627" s="118"/>
      <c r="W627" s="118"/>
      <c r="X627" s="118"/>
      <c r="Y627" s="118"/>
      <c r="Z627" s="118"/>
    </row>
    <row r="628" spans="1:26" ht="12.75" customHeight="1" x14ac:dyDescent="0.25">
      <c r="A628" s="118"/>
      <c r="B628" s="118"/>
      <c r="C628" s="118"/>
      <c r="D628" s="118"/>
      <c r="E628" s="118"/>
      <c r="F628" s="118"/>
      <c r="G628" s="118"/>
      <c r="H628" s="118"/>
      <c r="I628" s="118"/>
      <c r="J628" s="118"/>
      <c r="K628" s="118"/>
      <c r="L628" s="118"/>
      <c r="M628" s="118"/>
      <c r="N628" s="118"/>
      <c r="O628" s="118"/>
      <c r="P628" s="118"/>
      <c r="Q628" s="118"/>
      <c r="R628" s="118"/>
      <c r="S628" s="118"/>
      <c r="T628" s="118"/>
      <c r="U628" s="118"/>
      <c r="V628" s="118"/>
      <c r="W628" s="118"/>
      <c r="X628" s="118"/>
      <c r="Y628" s="118"/>
      <c r="Z628" s="118"/>
    </row>
    <row r="629" spans="1:26" ht="12.75" customHeight="1" x14ac:dyDescent="0.25">
      <c r="A629" s="118"/>
      <c r="B629" s="118"/>
      <c r="C629" s="118"/>
      <c r="D629" s="118"/>
      <c r="E629" s="118"/>
      <c r="F629" s="118"/>
      <c r="G629" s="118"/>
      <c r="H629" s="118"/>
      <c r="I629" s="118"/>
      <c r="J629" s="118"/>
      <c r="K629" s="118"/>
      <c r="L629" s="118"/>
      <c r="M629" s="118"/>
      <c r="N629" s="118"/>
      <c r="O629" s="118"/>
      <c r="P629" s="118"/>
      <c r="Q629" s="118"/>
      <c r="R629" s="118"/>
      <c r="S629" s="118"/>
      <c r="T629" s="118"/>
      <c r="U629" s="118"/>
      <c r="V629" s="118"/>
      <c r="W629" s="118"/>
      <c r="X629" s="118"/>
      <c r="Y629" s="118"/>
      <c r="Z629" s="118"/>
    </row>
    <row r="630" spans="1:26" ht="12.75" customHeight="1" x14ac:dyDescent="0.25">
      <c r="A630" s="118"/>
      <c r="B630" s="118"/>
      <c r="C630" s="118"/>
      <c r="D630" s="118"/>
      <c r="E630" s="118"/>
      <c r="F630" s="118"/>
      <c r="G630" s="118"/>
      <c r="H630" s="118"/>
      <c r="I630" s="118"/>
      <c r="J630" s="118"/>
      <c r="K630" s="118"/>
      <c r="L630" s="118"/>
      <c r="M630" s="118"/>
      <c r="N630" s="118"/>
      <c r="O630" s="118"/>
      <c r="P630" s="118"/>
      <c r="Q630" s="118"/>
      <c r="R630" s="118"/>
      <c r="S630" s="118"/>
      <c r="T630" s="118"/>
      <c r="U630" s="118"/>
      <c r="V630" s="118"/>
      <c r="W630" s="118"/>
      <c r="X630" s="118"/>
      <c r="Y630" s="118"/>
      <c r="Z630" s="118"/>
    </row>
    <row r="631" spans="1:26" ht="12.75" customHeight="1" x14ac:dyDescent="0.25">
      <c r="A631" s="118"/>
      <c r="B631" s="118"/>
      <c r="C631" s="118"/>
      <c r="D631" s="118"/>
      <c r="E631" s="118"/>
      <c r="F631" s="118"/>
      <c r="G631" s="118"/>
      <c r="H631" s="118"/>
      <c r="I631" s="118"/>
      <c r="J631" s="118"/>
      <c r="K631" s="118"/>
      <c r="L631" s="118"/>
      <c r="M631" s="118"/>
      <c r="N631" s="118"/>
      <c r="O631" s="118"/>
      <c r="P631" s="118"/>
      <c r="Q631" s="118"/>
      <c r="R631" s="118"/>
      <c r="S631" s="118"/>
      <c r="T631" s="118"/>
      <c r="U631" s="118"/>
      <c r="V631" s="118"/>
      <c r="W631" s="118"/>
      <c r="X631" s="118"/>
      <c r="Y631" s="118"/>
      <c r="Z631" s="118"/>
    </row>
    <row r="632" spans="1:26" ht="12.75" customHeight="1" x14ac:dyDescent="0.25">
      <c r="A632" s="118"/>
      <c r="B632" s="118"/>
      <c r="C632" s="118"/>
      <c r="D632" s="118"/>
      <c r="E632" s="118"/>
      <c r="F632" s="118"/>
      <c r="G632" s="118"/>
      <c r="H632" s="118"/>
      <c r="I632" s="118"/>
      <c r="J632" s="118"/>
      <c r="K632" s="118"/>
      <c r="L632" s="118"/>
      <c r="M632" s="118"/>
      <c r="N632" s="118"/>
      <c r="O632" s="118"/>
      <c r="P632" s="118"/>
      <c r="Q632" s="118"/>
      <c r="R632" s="118"/>
      <c r="S632" s="118"/>
      <c r="T632" s="118"/>
      <c r="U632" s="118"/>
      <c r="V632" s="118"/>
      <c r="W632" s="118"/>
      <c r="X632" s="118"/>
      <c r="Y632" s="118"/>
      <c r="Z632" s="118"/>
    </row>
    <row r="633" spans="1:26" ht="12.75" customHeight="1" x14ac:dyDescent="0.25">
      <c r="A633" s="118"/>
      <c r="B633" s="118"/>
      <c r="C633" s="118"/>
      <c r="D633" s="118"/>
      <c r="E633" s="118"/>
      <c r="F633" s="118"/>
      <c r="G633" s="118"/>
      <c r="H633" s="118"/>
      <c r="I633" s="118"/>
      <c r="J633" s="118"/>
      <c r="K633" s="118"/>
      <c r="L633" s="118"/>
      <c r="M633" s="118"/>
      <c r="N633" s="118"/>
      <c r="O633" s="118"/>
      <c r="P633" s="118"/>
      <c r="Q633" s="118"/>
      <c r="R633" s="118"/>
      <c r="S633" s="118"/>
      <c r="T633" s="118"/>
      <c r="U633" s="118"/>
      <c r="V633" s="118"/>
      <c r="W633" s="118"/>
      <c r="X633" s="118"/>
      <c r="Y633" s="118"/>
      <c r="Z633" s="118"/>
    </row>
    <row r="634" spans="1:26" ht="12.75" customHeight="1" x14ac:dyDescent="0.25">
      <c r="A634" s="118"/>
      <c r="B634" s="118"/>
      <c r="C634" s="118"/>
      <c r="D634" s="118"/>
      <c r="E634" s="118"/>
      <c r="F634" s="118"/>
      <c r="G634" s="118"/>
      <c r="H634" s="118"/>
      <c r="I634" s="118"/>
      <c r="J634" s="118"/>
      <c r="K634" s="118"/>
      <c r="L634" s="118"/>
      <c r="M634" s="118"/>
      <c r="N634" s="118"/>
      <c r="O634" s="118"/>
      <c r="P634" s="118"/>
      <c r="Q634" s="118"/>
      <c r="R634" s="118"/>
      <c r="S634" s="118"/>
      <c r="T634" s="118"/>
      <c r="U634" s="118"/>
      <c r="V634" s="118"/>
      <c r="W634" s="118"/>
      <c r="X634" s="118"/>
      <c r="Y634" s="118"/>
      <c r="Z634" s="118"/>
    </row>
    <row r="635" spans="1:26" ht="12.75" customHeight="1" x14ac:dyDescent="0.25">
      <c r="A635" s="118"/>
      <c r="B635" s="118"/>
      <c r="C635" s="118"/>
      <c r="D635" s="118"/>
      <c r="E635" s="118"/>
      <c r="F635" s="118"/>
      <c r="G635" s="118"/>
      <c r="H635" s="118"/>
      <c r="I635" s="118"/>
      <c r="J635" s="118"/>
      <c r="K635" s="118"/>
      <c r="L635" s="118"/>
      <c r="M635" s="118"/>
      <c r="N635" s="118"/>
      <c r="O635" s="118"/>
      <c r="P635" s="118"/>
      <c r="Q635" s="118"/>
      <c r="R635" s="118"/>
      <c r="S635" s="118"/>
      <c r="T635" s="118"/>
      <c r="U635" s="118"/>
      <c r="V635" s="118"/>
      <c r="W635" s="118"/>
      <c r="X635" s="118"/>
      <c r="Y635" s="118"/>
      <c r="Z635" s="118"/>
    </row>
    <row r="636" spans="1:26" ht="12.75" customHeight="1" x14ac:dyDescent="0.25">
      <c r="A636" s="118"/>
      <c r="B636" s="118"/>
      <c r="C636" s="118"/>
      <c r="D636" s="118"/>
      <c r="E636" s="118"/>
      <c r="F636" s="118"/>
      <c r="G636" s="118"/>
      <c r="H636" s="118"/>
      <c r="I636" s="118"/>
      <c r="J636" s="118"/>
      <c r="K636" s="118"/>
      <c r="L636" s="118"/>
      <c r="M636" s="118"/>
      <c r="N636" s="118"/>
      <c r="O636" s="118"/>
      <c r="P636" s="118"/>
      <c r="Q636" s="118"/>
      <c r="R636" s="118"/>
      <c r="S636" s="118"/>
      <c r="T636" s="118"/>
      <c r="U636" s="118"/>
      <c r="V636" s="118"/>
      <c r="W636" s="118"/>
      <c r="X636" s="118"/>
      <c r="Y636" s="118"/>
      <c r="Z636" s="118"/>
    </row>
    <row r="637" spans="1:26" ht="12.75" customHeight="1" x14ac:dyDescent="0.25">
      <c r="A637" s="118"/>
      <c r="B637" s="118"/>
      <c r="C637" s="118"/>
      <c r="D637" s="118"/>
      <c r="E637" s="118"/>
      <c r="F637" s="118"/>
      <c r="G637" s="118"/>
      <c r="H637" s="118"/>
      <c r="I637" s="118"/>
      <c r="J637" s="118"/>
      <c r="K637" s="118"/>
      <c r="L637" s="118"/>
      <c r="M637" s="118"/>
      <c r="N637" s="118"/>
      <c r="O637" s="118"/>
      <c r="P637" s="118"/>
      <c r="Q637" s="118"/>
      <c r="R637" s="118"/>
      <c r="S637" s="118"/>
      <c r="T637" s="118"/>
      <c r="U637" s="118"/>
      <c r="V637" s="118"/>
      <c r="W637" s="118"/>
      <c r="X637" s="118"/>
      <c r="Y637" s="118"/>
      <c r="Z637" s="118"/>
    </row>
    <row r="638" spans="1:26" ht="12.75" customHeight="1" x14ac:dyDescent="0.25">
      <c r="A638" s="118"/>
      <c r="B638" s="118"/>
      <c r="C638" s="118"/>
      <c r="D638" s="118"/>
      <c r="E638" s="118"/>
      <c r="F638" s="118"/>
      <c r="G638" s="118"/>
      <c r="H638" s="118"/>
      <c r="I638" s="118"/>
      <c r="J638" s="118"/>
      <c r="K638" s="118"/>
      <c r="L638" s="118"/>
      <c r="M638" s="118"/>
      <c r="N638" s="118"/>
      <c r="O638" s="118"/>
      <c r="P638" s="118"/>
      <c r="Q638" s="118"/>
      <c r="R638" s="118"/>
      <c r="S638" s="118"/>
      <c r="T638" s="118"/>
      <c r="U638" s="118"/>
      <c r="V638" s="118"/>
      <c r="W638" s="118"/>
      <c r="X638" s="118"/>
      <c r="Y638" s="118"/>
      <c r="Z638" s="118"/>
    </row>
    <row r="639" spans="1:26" ht="12.75" customHeight="1" x14ac:dyDescent="0.25">
      <c r="A639" s="118"/>
      <c r="B639" s="118"/>
      <c r="C639" s="118"/>
      <c r="D639" s="118"/>
      <c r="E639" s="118"/>
      <c r="F639" s="118"/>
      <c r="G639" s="118"/>
      <c r="H639" s="118"/>
      <c r="I639" s="118"/>
      <c r="J639" s="118"/>
      <c r="K639" s="118"/>
      <c r="L639" s="118"/>
      <c r="M639" s="118"/>
      <c r="N639" s="118"/>
      <c r="O639" s="118"/>
      <c r="P639" s="118"/>
      <c r="Q639" s="118"/>
      <c r="R639" s="118"/>
      <c r="S639" s="118"/>
      <c r="T639" s="118"/>
      <c r="U639" s="118"/>
      <c r="V639" s="118"/>
      <c r="W639" s="118"/>
      <c r="X639" s="118"/>
      <c r="Y639" s="118"/>
      <c r="Z639" s="118"/>
    </row>
    <row r="640" spans="1:26" ht="12.75" customHeight="1" x14ac:dyDescent="0.25">
      <c r="A640" s="118"/>
      <c r="B640" s="118"/>
      <c r="C640" s="118"/>
      <c r="D640" s="118"/>
      <c r="E640" s="118"/>
      <c r="F640" s="118"/>
      <c r="G640" s="118"/>
      <c r="H640" s="118"/>
      <c r="I640" s="118"/>
      <c r="J640" s="118"/>
      <c r="K640" s="118"/>
      <c r="L640" s="118"/>
      <c r="M640" s="118"/>
      <c r="N640" s="118"/>
      <c r="O640" s="118"/>
      <c r="P640" s="118"/>
      <c r="Q640" s="118"/>
      <c r="R640" s="118"/>
      <c r="S640" s="118"/>
      <c r="T640" s="118"/>
      <c r="U640" s="118"/>
      <c r="V640" s="118"/>
      <c r="W640" s="118"/>
      <c r="X640" s="118"/>
      <c r="Y640" s="118"/>
      <c r="Z640" s="118"/>
    </row>
    <row r="641" spans="1:26" ht="12.75" customHeight="1" x14ac:dyDescent="0.25">
      <c r="A641" s="118"/>
      <c r="B641" s="118"/>
      <c r="C641" s="118"/>
      <c r="D641" s="118"/>
      <c r="E641" s="118"/>
      <c r="F641" s="118"/>
      <c r="G641" s="118"/>
      <c r="H641" s="118"/>
      <c r="I641" s="118"/>
      <c r="J641" s="118"/>
      <c r="K641" s="118"/>
      <c r="L641" s="118"/>
      <c r="M641" s="118"/>
      <c r="N641" s="118"/>
      <c r="O641" s="118"/>
      <c r="P641" s="118"/>
      <c r="Q641" s="118"/>
      <c r="R641" s="118"/>
      <c r="S641" s="118"/>
      <c r="T641" s="118"/>
      <c r="U641" s="118"/>
      <c r="V641" s="118"/>
      <c r="W641" s="118"/>
      <c r="X641" s="118"/>
      <c r="Y641" s="118"/>
      <c r="Z641" s="118"/>
    </row>
    <row r="642" spans="1:26" ht="12.75" customHeight="1" x14ac:dyDescent="0.25">
      <c r="A642" s="118"/>
      <c r="B642" s="118"/>
      <c r="C642" s="118"/>
      <c r="D642" s="118"/>
      <c r="E642" s="118"/>
      <c r="F642" s="118"/>
      <c r="G642" s="118"/>
      <c r="H642" s="118"/>
      <c r="I642" s="118"/>
      <c r="J642" s="118"/>
      <c r="K642" s="118"/>
      <c r="L642" s="118"/>
      <c r="M642" s="118"/>
      <c r="N642" s="118"/>
      <c r="O642" s="118"/>
      <c r="P642" s="118"/>
      <c r="Q642" s="118"/>
      <c r="R642" s="118"/>
      <c r="S642" s="118"/>
      <c r="T642" s="118"/>
      <c r="U642" s="118"/>
      <c r="V642" s="118"/>
      <c r="W642" s="118"/>
      <c r="X642" s="118"/>
      <c r="Y642" s="118"/>
      <c r="Z642" s="118"/>
    </row>
    <row r="643" spans="1:26" ht="12.75" customHeight="1" x14ac:dyDescent="0.25">
      <c r="A643" s="118"/>
      <c r="B643" s="118"/>
      <c r="C643" s="118"/>
      <c r="D643" s="118"/>
      <c r="E643" s="118"/>
      <c r="F643" s="118"/>
      <c r="G643" s="118"/>
      <c r="H643" s="118"/>
      <c r="I643" s="118"/>
      <c r="J643" s="118"/>
      <c r="K643" s="118"/>
      <c r="L643" s="118"/>
      <c r="M643" s="118"/>
      <c r="N643" s="118"/>
      <c r="O643" s="118"/>
      <c r="P643" s="118"/>
      <c r="Q643" s="118"/>
      <c r="R643" s="118"/>
      <c r="S643" s="118"/>
      <c r="T643" s="118"/>
      <c r="U643" s="118"/>
      <c r="V643" s="118"/>
      <c r="W643" s="118"/>
      <c r="X643" s="118"/>
      <c r="Y643" s="118"/>
      <c r="Z643" s="118"/>
    </row>
    <row r="644" spans="1:26" ht="12.75" customHeight="1" x14ac:dyDescent="0.25">
      <c r="A644" s="118"/>
      <c r="B644" s="118"/>
      <c r="C644" s="118"/>
      <c r="D644" s="118"/>
      <c r="E644" s="118"/>
      <c r="F644" s="118"/>
      <c r="G644" s="118"/>
      <c r="H644" s="118"/>
      <c r="I644" s="118"/>
      <c r="J644" s="118"/>
      <c r="K644" s="118"/>
      <c r="L644" s="118"/>
      <c r="M644" s="118"/>
      <c r="N644" s="118"/>
      <c r="O644" s="118"/>
      <c r="P644" s="118"/>
      <c r="Q644" s="118"/>
      <c r="R644" s="118"/>
      <c r="S644" s="118"/>
      <c r="T644" s="118"/>
      <c r="U644" s="118"/>
      <c r="V644" s="118"/>
      <c r="W644" s="118"/>
      <c r="X644" s="118"/>
      <c r="Y644" s="118"/>
      <c r="Z644" s="118"/>
    </row>
    <row r="645" spans="1:26" ht="12.75" customHeight="1" x14ac:dyDescent="0.25">
      <c r="A645" s="118"/>
      <c r="B645" s="118"/>
      <c r="C645" s="118"/>
      <c r="D645" s="118"/>
      <c r="E645" s="118"/>
      <c r="F645" s="118"/>
      <c r="G645" s="118"/>
      <c r="H645" s="118"/>
      <c r="I645" s="118"/>
      <c r="J645" s="118"/>
      <c r="K645" s="118"/>
      <c r="L645" s="118"/>
      <c r="M645" s="118"/>
      <c r="N645" s="118"/>
      <c r="O645" s="118"/>
      <c r="P645" s="118"/>
      <c r="Q645" s="118"/>
      <c r="R645" s="118"/>
      <c r="S645" s="118"/>
      <c r="T645" s="118"/>
      <c r="U645" s="118"/>
      <c r="V645" s="118"/>
      <c r="W645" s="118"/>
      <c r="X645" s="118"/>
      <c r="Y645" s="118"/>
      <c r="Z645" s="118"/>
    </row>
    <row r="646" spans="1:26" ht="12.75" customHeight="1" x14ac:dyDescent="0.25">
      <c r="A646" s="118"/>
      <c r="B646" s="118"/>
      <c r="C646" s="118"/>
      <c r="D646" s="118"/>
      <c r="E646" s="118"/>
      <c r="F646" s="118"/>
      <c r="G646" s="118"/>
      <c r="H646" s="118"/>
      <c r="I646" s="118"/>
      <c r="J646" s="118"/>
      <c r="K646" s="118"/>
      <c r="L646" s="118"/>
      <c r="M646" s="118"/>
      <c r="N646" s="118"/>
      <c r="O646" s="118"/>
      <c r="P646" s="118"/>
      <c r="Q646" s="118"/>
      <c r="R646" s="118"/>
      <c r="S646" s="118"/>
      <c r="T646" s="118"/>
      <c r="U646" s="118"/>
      <c r="V646" s="118"/>
      <c r="W646" s="118"/>
      <c r="X646" s="118"/>
      <c r="Y646" s="118"/>
      <c r="Z646" s="118"/>
    </row>
    <row r="647" spans="1:26" ht="12.75" customHeight="1" x14ac:dyDescent="0.25">
      <c r="A647" s="118"/>
      <c r="B647" s="118"/>
      <c r="C647" s="118"/>
      <c r="D647" s="118"/>
      <c r="E647" s="118"/>
      <c r="F647" s="118"/>
      <c r="G647" s="118"/>
      <c r="H647" s="118"/>
      <c r="I647" s="118"/>
      <c r="J647" s="118"/>
      <c r="K647" s="118"/>
      <c r="L647" s="118"/>
      <c r="M647" s="118"/>
      <c r="N647" s="118"/>
      <c r="O647" s="118"/>
      <c r="P647" s="118"/>
      <c r="Q647" s="118"/>
      <c r="R647" s="118"/>
      <c r="S647" s="118"/>
      <c r="T647" s="118"/>
      <c r="U647" s="118"/>
      <c r="V647" s="118"/>
      <c r="W647" s="118"/>
      <c r="X647" s="118"/>
      <c r="Y647" s="118"/>
      <c r="Z647" s="118"/>
    </row>
    <row r="648" spans="1:26" ht="12.75" customHeight="1" x14ac:dyDescent="0.25">
      <c r="A648" s="118"/>
      <c r="B648" s="118"/>
      <c r="C648" s="118"/>
      <c r="D648" s="118"/>
      <c r="E648" s="118"/>
      <c r="F648" s="118"/>
      <c r="G648" s="118"/>
      <c r="H648" s="118"/>
      <c r="I648" s="118"/>
      <c r="J648" s="118"/>
      <c r="K648" s="118"/>
      <c r="L648" s="118"/>
      <c r="M648" s="118"/>
      <c r="N648" s="118"/>
      <c r="O648" s="118"/>
      <c r="P648" s="118"/>
      <c r="Q648" s="118"/>
      <c r="R648" s="118"/>
      <c r="S648" s="118"/>
      <c r="T648" s="118"/>
      <c r="U648" s="118"/>
      <c r="V648" s="118"/>
      <c r="W648" s="118"/>
      <c r="X648" s="118"/>
      <c r="Y648" s="118"/>
      <c r="Z648" s="118"/>
    </row>
    <row r="649" spans="1:26" ht="12.75" customHeight="1" x14ac:dyDescent="0.25">
      <c r="A649" s="118"/>
      <c r="B649" s="118"/>
      <c r="C649" s="118"/>
      <c r="D649" s="118"/>
      <c r="E649" s="118"/>
      <c r="F649" s="118"/>
      <c r="G649" s="118"/>
      <c r="H649" s="118"/>
      <c r="I649" s="118"/>
      <c r="J649" s="118"/>
      <c r="K649" s="118"/>
      <c r="L649" s="118"/>
      <c r="M649" s="118"/>
      <c r="N649" s="118"/>
      <c r="O649" s="118"/>
      <c r="P649" s="118"/>
      <c r="Q649" s="118"/>
      <c r="R649" s="118"/>
      <c r="S649" s="118"/>
      <c r="T649" s="118"/>
      <c r="U649" s="118"/>
      <c r="V649" s="118"/>
      <c r="W649" s="118"/>
      <c r="X649" s="118"/>
      <c r="Y649" s="118"/>
      <c r="Z649" s="118"/>
    </row>
    <row r="650" spans="1:26" ht="12.75" customHeight="1" x14ac:dyDescent="0.25">
      <c r="A650" s="118"/>
      <c r="B650" s="118"/>
      <c r="C650" s="118"/>
      <c r="D650" s="118"/>
      <c r="E650" s="118"/>
      <c r="F650" s="118"/>
      <c r="G650" s="118"/>
      <c r="H650" s="118"/>
      <c r="I650" s="118"/>
      <c r="J650" s="118"/>
      <c r="K650" s="118"/>
      <c r="L650" s="118"/>
      <c r="M650" s="118"/>
      <c r="N650" s="118"/>
      <c r="O650" s="118"/>
      <c r="P650" s="118"/>
      <c r="Q650" s="118"/>
      <c r="R650" s="118"/>
      <c r="S650" s="118"/>
      <c r="T650" s="118"/>
      <c r="U650" s="118"/>
      <c r="V650" s="118"/>
      <c r="W650" s="118"/>
      <c r="X650" s="118"/>
      <c r="Y650" s="118"/>
      <c r="Z650" s="118"/>
    </row>
    <row r="651" spans="1:26" ht="12.75" customHeight="1" x14ac:dyDescent="0.25">
      <c r="A651" s="118"/>
      <c r="B651" s="118"/>
      <c r="C651" s="118"/>
      <c r="D651" s="118"/>
      <c r="E651" s="118"/>
      <c r="F651" s="118"/>
      <c r="G651" s="118"/>
      <c r="H651" s="118"/>
      <c r="I651" s="118"/>
      <c r="J651" s="118"/>
      <c r="K651" s="118"/>
      <c r="L651" s="118"/>
      <c r="M651" s="118"/>
      <c r="N651" s="118"/>
      <c r="O651" s="118"/>
      <c r="P651" s="118"/>
      <c r="Q651" s="118"/>
      <c r="R651" s="118"/>
      <c r="S651" s="118"/>
      <c r="T651" s="118"/>
      <c r="U651" s="118"/>
      <c r="V651" s="118"/>
      <c r="W651" s="118"/>
      <c r="X651" s="118"/>
      <c r="Y651" s="118"/>
      <c r="Z651" s="118"/>
    </row>
    <row r="652" spans="1:26" ht="12.75" customHeight="1" x14ac:dyDescent="0.25">
      <c r="A652" s="118"/>
      <c r="B652" s="118"/>
      <c r="C652" s="118"/>
      <c r="D652" s="118"/>
      <c r="E652" s="118"/>
      <c r="F652" s="118"/>
      <c r="G652" s="118"/>
      <c r="H652" s="118"/>
      <c r="I652" s="118"/>
      <c r="J652" s="118"/>
      <c r="K652" s="118"/>
      <c r="L652" s="118"/>
      <c r="M652" s="118"/>
      <c r="N652" s="118"/>
      <c r="O652" s="118"/>
      <c r="P652" s="118"/>
      <c r="Q652" s="118"/>
      <c r="R652" s="118"/>
      <c r="S652" s="118"/>
      <c r="T652" s="118"/>
      <c r="U652" s="118"/>
      <c r="V652" s="118"/>
      <c r="W652" s="118"/>
      <c r="X652" s="118"/>
      <c r="Y652" s="118"/>
      <c r="Z652" s="118"/>
    </row>
    <row r="653" spans="1:26" ht="12.75" customHeight="1" x14ac:dyDescent="0.25">
      <c r="A653" s="118"/>
      <c r="B653" s="118"/>
      <c r="C653" s="118"/>
      <c r="D653" s="118"/>
      <c r="E653" s="118"/>
      <c r="F653" s="118"/>
      <c r="G653" s="118"/>
      <c r="H653" s="118"/>
      <c r="I653" s="118"/>
      <c r="J653" s="118"/>
      <c r="K653" s="118"/>
      <c r="L653" s="118"/>
      <c r="M653" s="118"/>
      <c r="N653" s="118"/>
      <c r="O653" s="118"/>
      <c r="P653" s="118"/>
      <c r="Q653" s="118"/>
      <c r="R653" s="118"/>
      <c r="S653" s="118"/>
      <c r="T653" s="118"/>
      <c r="U653" s="118"/>
      <c r="V653" s="118"/>
      <c r="W653" s="118"/>
      <c r="X653" s="118"/>
      <c r="Y653" s="118"/>
      <c r="Z653" s="118"/>
    </row>
    <row r="654" spans="1:26" ht="12.75" customHeight="1" x14ac:dyDescent="0.25">
      <c r="A654" s="118"/>
      <c r="B654" s="118"/>
      <c r="C654" s="118"/>
      <c r="D654" s="118"/>
      <c r="E654" s="118"/>
      <c r="F654" s="118"/>
      <c r="G654" s="118"/>
      <c r="H654" s="118"/>
      <c r="I654" s="118"/>
      <c r="J654" s="118"/>
      <c r="K654" s="118"/>
      <c r="L654" s="118"/>
      <c r="M654" s="118"/>
      <c r="N654" s="118"/>
      <c r="O654" s="118"/>
      <c r="P654" s="118"/>
      <c r="Q654" s="118"/>
      <c r="R654" s="118"/>
      <c r="S654" s="118"/>
      <c r="T654" s="118"/>
      <c r="U654" s="118"/>
      <c r="V654" s="118"/>
      <c r="W654" s="118"/>
      <c r="X654" s="118"/>
      <c r="Y654" s="118"/>
      <c r="Z654" s="118"/>
    </row>
    <row r="655" spans="1:26" ht="12.75" customHeight="1" x14ac:dyDescent="0.25">
      <c r="A655" s="118"/>
      <c r="B655" s="118"/>
      <c r="C655" s="118"/>
      <c r="D655" s="118"/>
      <c r="E655" s="118"/>
      <c r="F655" s="118"/>
      <c r="G655" s="118"/>
      <c r="H655" s="118"/>
      <c r="I655" s="118"/>
      <c r="J655" s="118"/>
      <c r="K655" s="118"/>
      <c r="L655" s="118"/>
      <c r="M655" s="118"/>
      <c r="N655" s="118"/>
      <c r="O655" s="118"/>
      <c r="P655" s="118"/>
      <c r="Q655" s="118"/>
      <c r="R655" s="118"/>
      <c r="S655" s="118"/>
      <c r="T655" s="118"/>
      <c r="U655" s="118"/>
      <c r="V655" s="118"/>
      <c r="W655" s="118"/>
      <c r="X655" s="118"/>
      <c r="Y655" s="118"/>
      <c r="Z655" s="118"/>
    </row>
    <row r="656" spans="1:26" ht="12.75" customHeight="1" x14ac:dyDescent="0.25">
      <c r="A656" s="118"/>
      <c r="B656" s="118"/>
      <c r="C656" s="118"/>
      <c r="D656" s="118"/>
      <c r="E656" s="118"/>
      <c r="F656" s="118"/>
      <c r="G656" s="118"/>
      <c r="H656" s="118"/>
      <c r="I656" s="118"/>
      <c r="J656" s="118"/>
      <c r="K656" s="118"/>
      <c r="L656" s="118"/>
      <c r="M656" s="118"/>
      <c r="N656" s="118"/>
      <c r="O656" s="118"/>
      <c r="P656" s="118"/>
      <c r="Q656" s="118"/>
      <c r="R656" s="118"/>
      <c r="S656" s="118"/>
      <c r="T656" s="118"/>
      <c r="U656" s="118"/>
      <c r="V656" s="118"/>
      <c r="W656" s="118"/>
      <c r="X656" s="118"/>
      <c r="Y656" s="118"/>
      <c r="Z656" s="118"/>
    </row>
    <row r="657" spans="1:26" ht="12.75" customHeight="1" x14ac:dyDescent="0.25">
      <c r="A657" s="118"/>
      <c r="B657" s="118"/>
      <c r="C657" s="118"/>
      <c r="D657" s="118"/>
      <c r="E657" s="118"/>
      <c r="F657" s="118"/>
      <c r="G657" s="118"/>
      <c r="H657" s="118"/>
      <c r="I657" s="118"/>
      <c r="J657" s="118"/>
      <c r="K657" s="118"/>
      <c r="L657" s="118"/>
      <c r="M657" s="118"/>
      <c r="N657" s="118"/>
      <c r="O657" s="118"/>
      <c r="P657" s="118"/>
      <c r="Q657" s="118"/>
      <c r="R657" s="118"/>
      <c r="S657" s="118"/>
      <c r="T657" s="118"/>
      <c r="U657" s="118"/>
      <c r="V657" s="118"/>
      <c r="W657" s="118"/>
      <c r="X657" s="118"/>
      <c r="Y657" s="118"/>
      <c r="Z657" s="118"/>
    </row>
    <row r="658" spans="1:26" ht="12.75" customHeight="1" x14ac:dyDescent="0.25">
      <c r="A658" s="118"/>
      <c r="B658" s="118"/>
      <c r="C658" s="118"/>
      <c r="D658" s="118"/>
      <c r="E658" s="118"/>
      <c r="F658" s="118"/>
      <c r="G658" s="118"/>
      <c r="H658" s="118"/>
      <c r="I658" s="118"/>
      <c r="J658" s="118"/>
      <c r="K658" s="118"/>
      <c r="L658" s="118"/>
      <c r="M658" s="118"/>
      <c r="N658" s="118"/>
      <c r="O658" s="118"/>
      <c r="P658" s="118"/>
      <c r="Q658" s="118"/>
      <c r="R658" s="118"/>
      <c r="S658" s="118"/>
      <c r="T658" s="118"/>
      <c r="U658" s="118"/>
      <c r="V658" s="118"/>
      <c r="W658" s="118"/>
      <c r="X658" s="118"/>
      <c r="Y658" s="118"/>
      <c r="Z658" s="118"/>
    </row>
    <row r="659" spans="1:26" ht="12.75" customHeight="1" x14ac:dyDescent="0.25">
      <c r="A659" s="118"/>
      <c r="B659" s="118"/>
      <c r="C659" s="118"/>
      <c r="D659" s="118"/>
      <c r="E659" s="118"/>
      <c r="F659" s="118"/>
      <c r="G659" s="118"/>
      <c r="H659" s="118"/>
      <c r="I659" s="118"/>
      <c r="J659" s="118"/>
      <c r="K659" s="118"/>
      <c r="L659" s="118"/>
      <c r="M659" s="118"/>
      <c r="N659" s="118"/>
      <c r="O659" s="118"/>
      <c r="P659" s="118"/>
      <c r="Q659" s="118"/>
      <c r="R659" s="118"/>
      <c r="S659" s="118"/>
      <c r="T659" s="118"/>
      <c r="U659" s="118"/>
      <c r="V659" s="118"/>
      <c r="W659" s="118"/>
      <c r="X659" s="118"/>
      <c r="Y659" s="118"/>
      <c r="Z659" s="118"/>
    </row>
    <row r="660" spans="1:26" ht="12.75" customHeight="1" x14ac:dyDescent="0.25">
      <c r="A660" s="118"/>
      <c r="B660" s="118"/>
      <c r="C660" s="118"/>
      <c r="D660" s="118"/>
      <c r="E660" s="118"/>
      <c r="F660" s="118"/>
      <c r="G660" s="118"/>
      <c r="H660" s="118"/>
      <c r="I660" s="118"/>
      <c r="J660" s="118"/>
      <c r="K660" s="118"/>
      <c r="L660" s="118"/>
      <c r="M660" s="118"/>
      <c r="N660" s="118"/>
      <c r="O660" s="118"/>
      <c r="P660" s="118"/>
      <c r="Q660" s="118"/>
      <c r="R660" s="118"/>
      <c r="S660" s="118"/>
      <c r="T660" s="118"/>
      <c r="U660" s="118"/>
      <c r="V660" s="118"/>
      <c r="W660" s="118"/>
      <c r="X660" s="118"/>
      <c r="Y660" s="118"/>
      <c r="Z660" s="118"/>
    </row>
    <row r="661" spans="1:26" ht="12.75" customHeight="1" x14ac:dyDescent="0.25">
      <c r="A661" s="118"/>
      <c r="B661" s="118"/>
      <c r="C661" s="118"/>
      <c r="D661" s="118"/>
      <c r="E661" s="118"/>
      <c r="F661" s="118"/>
      <c r="G661" s="118"/>
      <c r="H661" s="118"/>
      <c r="I661" s="118"/>
      <c r="J661" s="118"/>
      <c r="K661" s="118"/>
      <c r="L661" s="118"/>
      <c r="M661" s="118"/>
      <c r="N661" s="118"/>
      <c r="O661" s="118"/>
      <c r="P661" s="118"/>
      <c r="Q661" s="118"/>
      <c r="R661" s="118"/>
      <c r="S661" s="118"/>
      <c r="T661" s="118"/>
      <c r="U661" s="118"/>
      <c r="V661" s="118"/>
      <c r="W661" s="118"/>
      <c r="X661" s="118"/>
      <c r="Y661" s="118"/>
      <c r="Z661" s="118"/>
    </row>
    <row r="662" spans="1:26" ht="12.75" customHeight="1" x14ac:dyDescent="0.25">
      <c r="A662" s="118"/>
      <c r="B662" s="118"/>
      <c r="C662" s="118"/>
      <c r="D662" s="118"/>
      <c r="E662" s="118"/>
      <c r="F662" s="118"/>
      <c r="G662" s="118"/>
      <c r="H662" s="118"/>
      <c r="I662" s="118"/>
      <c r="J662" s="118"/>
      <c r="K662" s="118"/>
      <c r="L662" s="118"/>
      <c r="M662" s="118"/>
      <c r="N662" s="118"/>
      <c r="O662" s="118"/>
      <c r="P662" s="118"/>
      <c r="Q662" s="118"/>
      <c r="R662" s="118"/>
      <c r="S662" s="118"/>
      <c r="T662" s="118"/>
      <c r="U662" s="118"/>
      <c r="V662" s="118"/>
      <c r="W662" s="118"/>
      <c r="X662" s="118"/>
      <c r="Y662" s="118"/>
      <c r="Z662" s="118"/>
    </row>
    <row r="663" spans="1:26" ht="12.75" customHeight="1" x14ac:dyDescent="0.25">
      <c r="A663" s="118"/>
      <c r="B663" s="118"/>
      <c r="C663" s="118"/>
      <c r="D663" s="118"/>
      <c r="E663" s="118"/>
      <c r="F663" s="118"/>
      <c r="G663" s="118"/>
      <c r="H663" s="118"/>
      <c r="I663" s="118"/>
      <c r="J663" s="118"/>
      <c r="K663" s="118"/>
      <c r="L663" s="118"/>
      <c r="M663" s="118"/>
      <c r="N663" s="118"/>
      <c r="O663" s="118"/>
      <c r="P663" s="118"/>
      <c r="Q663" s="118"/>
      <c r="R663" s="118"/>
      <c r="S663" s="118"/>
      <c r="T663" s="118"/>
      <c r="U663" s="118"/>
      <c r="V663" s="118"/>
      <c r="W663" s="118"/>
      <c r="X663" s="118"/>
      <c r="Y663" s="118"/>
      <c r="Z663" s="118"/>
    </row>
    <row r="664" spans="1:26" ht="12.75" customHeight="1" x14ac:dyDescent="0.25">
      <c r="A664" s="118"/>
      <c r="B664" s="118"/>
      <c r="C664" s="118"/>
      <c r="D664" s="118"/>
      <c r="E664" s="118"/>
      <c r="F664" s="118"/>
      <c r="G664" s="118"/>
      <c r="H664" s="118"/>
      <c r="I664" s="118"/>
      <c r="J664" s="118"/>
      <c r="K664" s="118"/>
      <c r="L664" s="118"/>
      <c r="M664" s="118"/>
      <c r="N664" s="118"/>
      <c r="O664" s="118"/>
      <c r="P664" s="118"/>
      <c r="Q664" s="118"/>
      <c r="R664" s="118"/>
      <c r="S664" s="118"/>
      <c r="T664" s="118"/>
      <c r="U664" s="118"/>
      <c r="V664" s="118"/>
      <c r="W664" s="118"/>
      <c r="X664" s="118"/>
      <c r="Y664" s="118"/>
      <c r="Z664" s="118"/>
    </row>
    <row r="665" spans="1:26" ht="12.75" customHeight="1" x14ac:dyDescent="0.25">
      <c r="A665" s="118"/>
      <c r="B665" s="118"/>
      <c r="C665" s="118"/>
      <c r="D665" s="118"/>
      <c r="E665" s="118"/>
      <c r="F665" s="118"/>
      <c r="G665" s="118"/>
      <c r="H665" s="118"/>
      <c r="I665" s="118"/>
      <c r="J665" s="118"/>
      <c r="K665" s="118"/>
      <c r="L665" s="118"/>
      <c r="M665" s="118"/>
      <c r="N665" s="118"/>
      <c r="O665" s="118"/>
      <c r="P665" s="118"/>
      <c r="Q665" s="118"/>
      <c r="R665" s="118"/>
      <c r="S665" s="118"/>
      <c r="T665" s="118"/>
      <c r="U665" s="118"/>
      <c r="V665" s="118"/>
      <c r="W665" s="118"/>
      <c r="X665" s="118"/>
      <c r="Y665" s="118"/>
      <c r="Z665" s="118"/>
    </row>
    <row r="666" spans="1:26" ht="12.75" customHeight="1" x14ac:dyDescent="0.25">
      <c r="A666" s="118"/>
      <c r="B666" s="118"/>
      <c r="C666" s="118"/>
      <c r="D666" s="118"/>
      <c r="E666" s="118"/>
      <c r="F666" s="118"/>
      <c r="G666" s="118"/>
      <c r="H666" s="118"/>
      <c r="I666" s="118"/>
      <c r="J666" s="118"/>
      <c r="K666" s="118"/>
      <c r="L666" s="118"/>
      <c r="M666" s="118"/>
      <c r="N666" s="118"/>
      <c r="O666" s="118"/>
      <c r="P666" s="118"/>
      <c r="Q666" s="118"/>
      <c r="R666" s="118"/>
      <c r="S666" s="118"/>
      <c r="T666" s="118"/>
      <c r="U666" s="118"/>
      <c r="V666" s="118"/>
      <c r="W666" s="118"/>
      <c r="X666" s="118"/>
      <c r="Y666" s="118"/>
      <c r="Z666" s="118"/>
    </row>
    <row r="667" spans="1:26" ht="12.75" customHeight="1" x14ac:dyDescent="0.25">
      <c r="A667" s="118"/>
      <c r="B667" s="118"/>
      <c r="C667" s="118"/>
      <c r="D667" s="118"/>
      <c r="E667" s="118"/>
      <c r="F667" s="118"/>
      <c r="G667" s="118"/>
      <c r="H667" s="118"/>
      <c r="I667" s="118"/>
      <c r="J667" s="118"/>
      <c r="K667" s="118"/>
      <c r="L667" s="118"/>
      <c r="M667" s="118"/>
      <c r="N667" s="118"/>
      <c r="O667" s="118"/>
      <c r="P667" s="118"/>
      <c r="Q667" s="118"/>
      <c r="R667" s="118"/>
      <c r="S667" s="118"/>
      <c r="T667" s="118"/>
      <c r="U667" s="118"/>
      <c r="V667" s="118"/>
      <c r="W667" s="118"/>
      <c r="X667" s="118"/>
      <c r="Y667" s="118"/>
      <c r="Z667" s="118"/>
    </row>
    <row r="668" spans="1:26" ht="12.75" customHeight="1" x14ac:dyDescent="0.25">
      <c r="A668" s="118"/>
      <c r="B668" s="118"/>
      <c r="C668" s="118"/>
      <c r="D668" s="118"/>
      <c r="E668" s="118"/>
      <c r="F668" s="118"/>
      <c r="G668" s="118"/>
      <c r="H668" s="118"/>
      <c r="I668" s="118"/>
      <c r="J668" s="118"/>
      <c r="K668" s="118"/>
      <c r="L668" s="118"/>
      <c r="M668" s="118"/>
      <c r="N668" s="118"/>
      <c r="O668" s="118"/>
      <c r="P668" s="118"/>
      <c r="Q668" s="118"/>
      <c r="R668" s="118"/>
      <c r="S668" s="118"/>
      <c r="T668" s="118"/>
      <c r="U668" s="118"/>
      <c r="V668" s="118"/>
      <c r="W668" s="118"/>
      <c r="X668" s="118"/>
      <c r="Y668" s="118"/>
      <c r="Z668" s="118"/>
    </row>
    <row r="669" spans="1:26" ht="12.75" customHeight="1" x14ac:dyDescent="0.25">
      <c r="A669" s="118"/>
      <c r="B669" s="118"/>
      <c r="C669" s="118"/>
      <c r="D669" s="118"/>
      <c r="E669" s="118"/>
      <c r="F669" s="118"/>
      <c r="G669" s="118"/>
      <c r="H669" s="118"/>
      <c r="I669" s="118"/>
      <c r="J669" s="118"/>
      <c r="K669" s="118"/>
      <c r="L669" s="118"/>
      <c r="M669" s="118"/>
      <c r="N669" s="118"/>
      <c r="O669" s="118"/>
      <c r="P669" s="118"/>
      <c r="Q669" s="118"/>
      <c r="R669" s="118"/>
      <c r="S669" s="118"/>
      <c r="T669" s="118"/>
      <c r="U669" s="118"/>
      <c r="V669" s="118"/>
      <c r="W669" s="118"/>
      <c r="X669" s="118"/>
      <c r="Y669" s="118"/>
      <c r="Z669" s="118"/>
    </row>
    <row r="670" spans="1:26" ht="12.75" customHeight="1" x14ac:dyDescent="0.25">
      <c r="A670" s="118"/>
      <c r="B670" s="118"/>
      <c r="C670" s="118"/>
      <c r="D670" s="118"/>
      <c r="E670" s="118"/>
      <c r="F670" s="118"/>
      <c r="G670" s="118"/>
      <c r="H670" s="118"/>
      <c r="I670" s="118"/>
      <c r="J670" s="118"/>
      <c r="K670" s="118"/>
      <c r="L670" s="118"/>
      <c r="M670" s="118"/>
      <c r="N670" s="118"/>
      <c r="O670" s="118"/>
      <c r="P670" s="118"/>
      <c r="Q670" s="118"/>
      <c r="R670" s="118"/>
      <c r="S670" s="118"/>
      <c r="T670" s="118"/>
      <c r="U670" s="118"/>
      <c r="V670" s="118"/>
      <c r="W670" s="118"/>
      <c r="X670" s="118"/>
      <c r="Y670" s="118"/>
      <c r="Z670" s="118"/>
    </row>
    <row r="671" spans="1:26" ht="12.75" customHeight="1" x14ac:dyDescent="0.25">
      <c r="A671" s="118"/>
      <c r="B671" s="118"/>
      <c r="C671" s="118"/>
      <c r="D671" s="118"/>
      <c r="E671" s="118"/>
      <c r="F671" s="118"/>
      <c r="G671" s="118"/>
      <c r="H671" s="118"/>
      <c r="I671" s="118"/>
      <c r="J671" s="118"/>
      <c r="K671" s="118"/>
      <c r="L671" s="118"/>
      <c r="M671" s="118"/>
      <c r="N671" s="118"/>
      <c r="O671" s="118"/>
      <c r="P671" s="118"/>
      <c r="Q671" s="118"/>
      <c r="R671" s="118"/>
      <c r="S671" s="118"/>
      <c r="T671" s="118"/>
      <c r="U671" s="118"/>
      <c r="V671" s="118"/>
      <c r="W671" s="118"/>
      <c r="X671" s="118"/>
      <c r="Y671" s="118"/>
      <c r="Z671" s="118"/>
    </row>
    <row r="672" spans="1:26" ht="12.75" customHeight="1" x14ac:dyDescent="0.25">
      <c r="A672" s="118"/>
      <c r="B672" s="118"/>
      <c r="C672" s="118"/>
      <c r="D672" s="118"/>
      <c r="E672" s="118"/>
      <c r="F672" s="118"/>
      <c r="G672" s="118"/>
      <c r="H672" s="118"/>
      <c r="I672" s="118"/>
      <c r="J672" s="118"/>
      <c r="K672" s="118"/>
      <c r="L672" s="118"/>
      <c r="M672" s="118"/>
      <c r="N672" s="118"/>
      <c r="O672" s="118"/>
      <c r="P672" s="118"/>
      <c r="Q672" s="118"/>
      <c r="R672" s="118"/>
      <c r="S672" s="118"/>
      <c r="T672" s="118"/>
      <c r="U672" s="118"/>
      <c r="V672" s="118"/>
      <c r="W672" s="118"/>
      <c r="X672" s="118"/>
      <c r="Y672" s="118"/>
      <c r="Z672" s="118"/>
    </row>
    <row r="673" spans="1:26" ht="12.75" customHeight="1" x14ac:dyDescent="0.25">
      <c r="A673" s="118"/>
      <c r="B673" s="118"/>
      <c r="C673" s="118"/>
      <c r="D673" s="118"/>
      <c r="E673" s="118"/>
      <c r="F673" s="118"/>
      <c r="G673" s="118"/>
      <c r="H673" s="118"/>
      <c r="I673" s="118"/>
      <c r="J673" s="118"/>
      <c r="K673" s="118"/>
      <c r="L673" s="118"/>
      <c r="M673" s="118"/>
      <c r="N673" s="118"/>
      <c r="O673" s="118"/>
      <c r="P673" s="118"/>
      <c r="Q673" s="118"/>
      <c r="R673" s="118"/>
      <c r="S673" s="118"/>
      <c r="T673" s="118"/>
      <c r="U673" s="118"/>
      <c r="V673" s="118"/>
      <c r="W673" s="118"/>
      <c r="X673" s="118"/>
      <c r="Y673" s="118"/>
      <c r="Z673" s="118"/>
    </row>
    <row r="674" spans="1:26" ht="12.75" customHeight="1" x14ac:dyDescent="0.25">
      <c r="A674" s="118"/>
      <c r="B674" s="118"/>
      <c r="C674" s="118"/>
      <c r="D674" s="118"/>
      <c r="E674" s="118"/>
      <c r="F674" s="118"/>
      <c r="G674" s="118"/>
      <c r="H674" s="118"/>
      <c r="I674" s="118"/>
      <c r="J674" s="118"/>
      <c r="K674" s="118"/>
      <c r="L674" s="118"/>
      <c r="M674" s="118"/>
      <c r="N674" s="118"/>
      <c r="O674" s="118"/>
      <c r="P674" s="118"/>
      <c r="Q674" s="118"/>
      <c r="R674" s="118"/>
      <c r="S674" s="118"/>
      <c r="T674" s="118"/>
      <c r="U674" s="118"/>
      <c r="V674" s="118"/>
      <c r="W674" s="118"/>
      <c r="X674" s="118"/>
      <c r="Y674" s="118"/>
      <c r="Z674" s="118"/>
    </row>
    <row r="675" spans="1:26" ht="12.75" customHeight="1" x14ac:dyDescent="0.25">
      <c r="A675" s="118"/>
      <c r="B675" s="118"/>
      <c r="C675" s="118"/>
      <c r="D675" s="118"/>
      <c r="E675" s="118"/>
      <c r="F675" s="118"/>
      <c r="G675" s="118"/>
      <c r="H675" s="118"/>
      <c r="I675" s="118"/>
      <c r="J675" s="118"/>
      <c r="K675" s="118"/>
      <c r="L675" s="118"/>
      <c r="M675" s="118"/>
      <c r="N675" s="118"/>
      <c r="O675" s="118"/>
      <c r="P675" s="118"/>
      <c r="Q675" s="118"/>
      <c r="R675" s="118"/>
      <c r="S675" s="118"/>
      <c r="T675" s="118"/>
      <c r="U675" s="118"/>
      <c r="V675" s="118"/>
      <c r="W675" s="118"/>
      <c r="X675" s="118"/>
      <c r="Y675" s="118"/>
      <c r="Z675" s="118"/>
    </row>
    <row r="676" spans="1:26" ht="12.75" customHeight="1" x14ac:dyDescent="0.25">
      <c r="A676" s="118"/>
      <c r="B676" s="118"/>
      <c r="C676" s="118"/>
      <c r="D676" s="118"/>
      <c r="E676" s="118"/>
      <c r="F676" s="118"/>
      <c r="G676" s="118"/>
      <c r="H676" s="118"/>
      <c r="I676" s="118"/>
      <c r="J676" s="118"/>
      <c r="K676" s="118"/>
      <c r="L676" s="118"/>
      <c r="M676" s="118"/>
      <c r="N676" s="118"/>
      <c r="O676" s="118"/>
      <c r="P676" s="118"/>
      <c r="Q676" s="118"/>
      <c r="R676" s="118"/>
      <c r="S676" s="118"/>
      <c r="T676" s="118"/>
      <c r="U676" s="118"/>
      <c r="V676" s="118"/>
      <c r="W676" s="118"/>
      <c r="X676" s="118"/>
      <c r="Y676" s="118"/>
      <c r="Z676" s="118"/>
    </row>
    <row r="677" spans="1:26" ht="12.75" customHeight="1" x14ac:dyDescent="0.25">
      <c r="A677" s="118"/>
      <c r="B677" s="118"/>
      <c r="C677" s="118"/>
      <c r="D677" s="118"/>
      <c r="E677" s="118"/>
      <c r="F677" s="118"/>
      <c r="G677" s="118"/>
      <c r="H677" s="118"/>
      <c r="I677" s="118"/>
      <c r="J677" s="118"/>
      <c r="K677" s="118"/>
      <c r="L677" s="118"/>
      <c r="M677" s="118"/>
      <c r="N677" s="118"/>
      <c r="O677" s="118"/>
      <c r="P677" s="118"/>
      <c r="Q677" s="118"/>
      <c r="R677" s="118"/>
      <c r="S677" s="118"/>
      <c r="T677" s="118"/>
      <c r="U677" s="118"/>
      <c r="V677" s="118"/>
      <c r="W677" s="118"/>
      <c r="X677" s="118"/>
      <c r="Y677" s="118"/>
      <c r="Z677" s="118"/>
    </row>
    <row r="678" spans="1:26" ht="12.75" customHeight="1" x14ac:dyDescent="0.25">
      <c r="A678" s="118"/>
      <c r="B678" s="118"/>
      <c r="C678" s="118"/>
      <c r="D678" s="118"/>
      <c r="E678" s="118"/>
      <c r="F678" s="118"/>
      <c r="G678" s="118"/>
      <c r="H678" s="118"/>
      <c r="I678" s="118"/>
      <c r="J678" s="118"/>
      <c r="K678" s="118"/>
      <c r="L678" s="118"/>
      <c r="M678" s="118"/>
      <c r="N678" s="118"/>
      <c r="O678" s="118"/>
      <c r="P678" s="118"/>
      <c r="Q678" s="118"/>
      <c r="R678" s="118"/>
      <c r="S678" s="118"/>
      <c r="T678" s="118"/>
      <c r="U678" s="118"/>
      <c r="V678" s="118"/>
      <c r="W678" s="118"/>
      <c r="X678" s="118"/>
      <c r="Y678" s="118"/>
      <c r="Z678" s="118"/>
    </row>
    <row r="679" spans="1:26" ht="12.75" customHeight="1" x14ac:dyDescent="0.25">
      <c r="A679" s="118"/>
      <c r="B679" s="118"/>
      <c r="C679" s="118"/>
      <c r="D679" s="118"/>
      <c r="E679" s="118"/>
      <c r="F679" s="118"/>
      <c r="G679" s="118"/>
      <c r="H679" s="118"/>
      <c r="I679" s="118"/>
      <c r="J679" s="118"/>
      <c r="K679" s="118"/>
      <c r="L679" s="118"/>
      <c r="M679" s="118"/>
      <c r="N679" s="118"/>
      <c r="O679" s="118"/>
      <c r="P679" s="118"/>
      <c r="Q679" s="118"/>
      <c r="R679" s="118"/>
      <c r="S679" s="118"/>
      <c r="T679" s="118"/>
      <c r="U679" s="118"/>
      <c r="V679" s="118"/>
      <c r="W679" s="118"/>
      <c r="X679" s="118"/>
      <c r="Y679" s="118"/>
      <c r="Z679" s="118"/>
    </row>
    <row r="680" spans="1:26" ht="12.75" customHeight="1" x14ac:dyDescent="0.25">
      <c r="A680" s="118"/>
      <c r="B680" s="118"/>
      <c r="C680" s="118"/>
      <c r="D680" s="118"/>
      <c r="E680" s="118"/>
      <c r="F680" s="118"/>
      <c r="G680" s="118"/>
      <c r="H680" s="118"/>
      <c r="I680" s="118"/>
      <c r="J680" s="118"/>
      <c r="K680" s="118"/>
      <c r="L680" s="118"/>
      <c r="M680" s="118"/>
      <c r="N680" s="118"/>
      <c r="O680" s="118"/>
      <c r="P680" s="118"/>
      <c r="Q680" s="118"/>
      <c r="R680" s="118"/>
      <c r="S680" s="118"/>
      <c r="T680" s="118"/>
      <c r="U680" s="118"/>
      <c r="V680" s="118"/>
      <c r="W680" s="118"/>
      <c r="X680" s="118"/>
      <c r="Y680" s="118"/>
      <c r="Z680" s="118"/>
    </row>
    <row r="681" spans="1:26" ht="12.75" customHeight="1" x14ac:dyDescent="0.25">
      <c r="A681" s="118"/>
      <c r="B681" s="118"/>
      <c r="C681" s="118"/>
      <c r="D681" s="118"/>
      <c r="E681" s="118"/>
      <c r="F681" s="118"/>
      <c r="G681" s="118"/>
      <c r="H681" s="118"/>
      <c r="I681" s="118"/>
      <c r="J681" s="118"/>
      <c r="K681" s="118"/>
      <c r="L681" s="118"/>
      <c r="M681" s="118"/>
      <c r="N681" s="118"/>
      <c r="O681" s="118"/>
      <c r="P681" s="118"/>
      <c r="Q681" s="118"/>
      <c r="R681" s="118"/>
      <c r="S681" s="118"/>
      <c r="T681" s="118"/>
      <c r="U681" s="118"/>
      <c r="V681" s="118"/>
      <c r="W681" s="118"/>
      <c r="X681" s="118"/>
      <c r="Y681" s="118"/>
      <c r="Z681" s="118"/>
    </row>
    <row r="682" spans="1:26" ht="12.75" customHeight="1" x14ac:dyDescent="0.25">
      <c r="A682" s="118"/>
      <c r="B682" s="118"/>
      <c r="C682" s="118"/>
      <c r="D682" s="118"/>
      <c r="E682" s="118"/>
      <c r="F682" s="118"/>
      <c r="G682" s="118"/>
      <c r="H682" s="118"/>
      <c r="I682" s="118"/>
      <c r="J682" s="118"/>
      <c r="K682" s="118"/>
      <c r="L682" s="118"/>
      <c r="M682" s="118"/>
      <c r="N682" s="118"/>
      <c r="O682" s="118"/>
      <c r="P682" s="118"/>
      <c r="Q682" s="118"/>
      <c r="R682" s="118"/>
      <c r="S682" s="118"/>
      <c r="T682" s="118"/>
      <c r="U682" s="118"/>
      <c r="V682" s="118"/>
      <c r="W682" s="118"/>
      <c r="X682" s="118"/>
      <c r="Y682" s="118"/>
      <c r="Z682" s="118"/>
    </row>
    <row r="683" spans="1:26" ht="12.75" customHeight="1" x14ac:dyDescent="0.25">
      <c r="A683" s="118"/>
      <c r="B683" s="118"/>
      <c r="C683" s="118"/>
      <c r="D683" s="118"/>
      <c r="E683" s="118"/>
      <c r="F683" s="118"/>
      <c r="G683" s="118"/>
      <c r="H683" s="118"/>
      <c r="I683" s="118"/>
      <c r="J683" s="118"/>
      <c r="K683" s="118"/>
      <c r="L683" s="118"/>
      <c r="M683" s="118"/>
      <c r="N683" s="118"/>
      <c r="O683" s="118"/>
      <c r="P683" s="118"/>
      <c r="Q683" s="118"/>
      <c r="R683" s="118"/>
      <c r="S683" s="118"/>
      <c r="T683" s="118"/>
      <c r="U683" s="118"/>
      <c r="V683" s="118"/>
      <c r="W683" s="118"/>
      <c r="X683" s="118"/>
      <c r="Y683" s="118"/>
      <c r="Z683" s="118"/>
    </row>
    <row r="684" spans="1:26" ht="12.75" customHeight="1" x14ac:dyDescent="0.25">
      <c r="A684" s="118"/>
      <c r="B684" s="118"/>
      <c r="C684" s="118"/>
      <c r="D684" s="118"/>
      <c r="E684" s="118"/>
      <c r="F684" s="118"/>
      <c r="G684" s="118"/>
      <c r="H684" s="118"/>
      <c r="I684" s="118"/>
      <c r="J684" s="118"/>
      <c r="K684" s="118"/>
      <c r="L684" s="118"/>
      <c r="M684" s="118"/>
      <c r="N684" s="118"/>
      <c r="O684" s="118"/>
      <c r="P684" s="118"/>
      <c r="Q684" s="118"/>
      <c r="R684" s="118"/>
      <c r="S684" s="118"/>
      <c r="T684" s="118"/>
      <c r="U684" s="118"/>
      <c r="V684" s="118"/>
      <c r="W684" s="118"/>
      <c r="X684" s="118"/>
      <c r="Y684" s="118"/>
      <c r="Z684" s="118"/>
    </row>
    <row r="685" spans="1:26" ht="12.75" customHeight="1" x14ac:dyDescent="0.25">
      <c r="A685" s="118"/>
      <c r="B685" s="118"/>
      <c r="C685" s="118"/>
      <c r="D685" s="118"/>
      <c r="E685" s="118"/>
      <c r="F685" s="118"/>
      <c r="G685" s="118"/>
      <c r="H685" s="118"/>
      <c r="I685" s="118"/>
      <c r="J685" s="118"/>
      <c r="K685" s="118"/>
      <c r="L685" s="118"/>
      <c r="M685" s="118"/>
      <c r="N685" s="118"/>
      <c r="O685" s="118"/>
      <c r="P685" s="118"/>
      <c r="Q685" s="118"/>
      <c r="R685" s="118"/>
      <c r="S685" s="118"/>
      <c r="T685" s="118"/>
      <c r="U685" s="118"/>
      <c r="V685" s="118"/>
      <c r="W685" s="118"/>
      <c r="X685" s="118"/>
      <c r="Y685" s="118"/>
      <c r="Z685" s="118"/>
    </row>
    <row r="686" spans="1:26" ht="12.75" customHeight="1" x14ac:dyDescent="0.25">
      <c r="A686" s="118"/>
      <c r="B686" s="118"/>
      <c r="C686" s="118"/>
      <c r="D686" s="118"/>
      <c r="E686" s="118"/>
      <c r="F686" s="118"/>
      <c r="G686" s="118"/>
      <c r="H686" s="118"/>
      <c r="I686" s="118"/>
      <c r="J686" s="118"/>
      <c r="K686" s="118"/>
      <c r="L686" s="118"/>
      <c r="M686" s="118"/>
      <c r="N686" s="118"/>
      <c r="O686" s="118"/>
      <c r="P686" s="118"/>
      <c r="Q686" s="118"/>
      <c r="R686" s="118"/>
      <c r="S686" s="118"/>
      <c r="T686" s="118"/>
      <c r="U686" s="118"/>
      <c r="V686" s="118"/>
      <c r="W686" s="118"/>
      <c r="X686" s="118"/>
      <c r="Y686" s="118"/>
      <c r="Z686" s="118"/>
    </row>
    <row r="687" spans="1:26" ht="12.75" customHeight="1" x14ac:dyDescent="0.25">
      <c r="A687" s="118"/>
      <c r="B687" s="118"/>
      <c r="C687" s="118"/>
      <c r="D687" s="118"/>
      <c r="E687" s="118"/>
      <c r="F687" s="118"/>
      <c r="G687" s="118"/>
      <c r="H687" s="118"/>
      <c r="I687" s="118"/>
      <c r="J687" s="118"/>
      <c r="K687" s="118"/>
      <c r="L687" s="118"/>
      <c r="M687" s="118"/>
      <c r="N687" s="118"/>
      <c r="O687" s="118"/>
      <c r="P687" s="118"/>
      <c r="Q687" s="118"/>
      <c r="R687" s="118"/>
      <c r="S687" s="118"/>
      <c r="T687" s="118"/>
      <c r="U687" s="118"/>
      <c r="V687" s="118"/>
      <c r="W687" s="118"/>
      <c r="X687" s="118"/>
      <c r="Y687" s="118"/>
      <c r="Z687" s="118"/>
    </row>
    <row r="688" spans="1:26" ht="12.75" customHeight="1" x14ac:dyDescent="0.25">
      <c r="A688" s="118"/>
      <c r="B688" s="118"/>
      <c r="C688" s="118"/>
      <c r="D688" s="118"/>
      <c r="E688" s="118"/>
      <c r="F688" s="118"/>
      <c r="G688" s="118"/>
      <c r="H688" s="118"/>
      <c r="I688" s="118"/>
      <c r="J688" s="118"/>
      <c r="K688" s="118"/>
      <c r="L688" s="118"/>
      <c r="M688" s="118"/>
      <c r="N688" s="118"/>
      <c r="O688" s="118"/>
      <c r="P688" s="118"/>
      <c r="Q688" s="118"/>
      <c r="R688" s="118"/>
      <c r="S688" s="118"/>
      <c r="T688" s="118"/>
      <c r="U688" s="118"/>
      <c r="V688" s="118"/>
      <c r="W688" s="118"/>
      <c r="X688" s="118"/>
      <c r="Y688" s="118"/>
      <c r="Z688" s="118"/>
    </row>
    <row r="689" spans="1:26" ht="12.75" customHeight="1" x14ac:dyDescent="0.25">
      <c r="A689" s="118"/>
      <c r="B689" s="118"/>
      <c r="C689" s="118"/>
      <c r="D689" s="118"/>
      <c r="E689" s="118"/>
      <c r="F689" s="118"/>
      <c r="G689" s="118"/>
      <c r="H689" s="118"/>
      <c r="I689" s="118"/>
      <c r="J689" s="118"/>
      <c r="K689" s="118"/>
      <c r="L689" s="118"/>
      <c r="M689" s="118"/>
      <c r="N689" s="118"/>
      <c r="O689" s="118"/>
      <c r="P689" s="118"/>
      <c r="Q689" s="118"/>
      <c r="R689" s="118"/>
      <c r="S689" s="118"/>
      <c r="T689" s="118"/>
      <c r="U689" s="118"/>
      <c r="V689" s="118"/>
      <c r="W689" s="118"/>
      <c r="X689" s="118"/>
      <c r="Y689" s="118"/>
      <c r="Z689" s="118"/>
    </row>
    <row r="690" spans="1:26" ht="12.75" customHeight="1" x14ac:dyDescent="0.25">
      <c r="A690" s="118"/>
      <c r="B690" s="118"/>
      <c r="C690" s="118"/>
      <c r="D690" s="118"/>
      <c r="E690" s="118"/>
      <c r="F690" s="118"/>
      <c r="G690" s="118"/>
      <c r="H690" s="118"/>
      <c r="I690" s="118"/>
      <c r="J690" s="118"/>
      <c r="K690" s="118"/>
      <c r="L690" s="118"/>
      <c r="M690" s="118"/>
      <c r="N690" s="118"/>
      <c r="O690" s="118"/>
      <c r="P690" s="118"/>
      <c r="Q690" s="118"/>
      <c r="R690" s="118"/>
      <c r="S690" s="118"/>
      <c r="T690" s="118"/>
      <c r="U690" s="118"/>
      <c r="V690" s="118"/>
      <c r="W690" s="118"/>
      <c r="X690" s="118"/>
      <c r="Y690" s="118"/>
      <c r="Z690" s="118"/>
    </row>
    <row r="691" spans="1:26" ht="12.75" customHeight="1" x14ac:dyDescent="0.25">
      <c r="A691" s="118"/>
      <c r="B691" s="118"/>
      <c r="C691" s="118"/>
      <c r="D691" s="118"/>
      <c r="E691" s="118"/>
      <c r="F691" s="118"/>
      <c r="G691" s="118"/>
      <c r="H691" s="118"/>
      <c r="I691" s="118"/>
      <c r="J691" s="118"/>
      <c r="K691" s="118"/>
      <c r="L691" s="118"/>
      <c r="M691" s="118"/>
      <c r="N691" s="118"/>
      <c r="O691" s="118"/>
      <c r="P691" s="118"/>
      <c r="Q691" s="118"/>
      <c r="R691" s="118"/>
      <c r="S691" s="118"/>
      <c r="T691" s="118"/>
      <c r="U691" s="118"/>
      <c r="V691" s="118"/>
      <c r="W691" s="118"/>
      <c r="X691" s="118"/>
      <c r="Y691" s="118"/>
      <c r="Z691" s="118"/>
    </row>
    <row r="692" spans="1:26" ht="12.75" customHeight="1" x14ac:dyDescent="0.25">
      <c r="A692" s="118"/>
      <c r="B692" s="118"/>
      <c r="C692" s="118"/>
      <c r="D692" s="118"/>
      <c r="E692" s="118"/>
      <c r="F692" s="118"/>
      <c r="G692" s="118"/>
      <c r="H692" s="118"/>
      <c r="I692" s="118"/>
      <c r="J692" s="118"/>
      <c r="K692" s="118"/>
      <c r="L692" s="118"/>
      <c r="M692" s="118"/>
      <c r="N692" s="118"/>
      <c r="O692" s="118"/>
      <c r="P692" s="118"/>
      <c r="Q692" s="118"/>
      <c r="R692" s="118"/>
      <c r="S692" s="118"/>
      <c r="T692" s="118"/>
      <c r="U692" s="118"/>
      <c r="V692" s="118"/>
      <c r="W692" s="118"/>
      <c r="X692" s="118"/>
      <c r="Y692" s="118"/>
      <c r="Z692" s="118"/>
    </row>
    <row r="693" spans="1:26" ht="12.75" customHeight="1" x14ac:dyDescent="0.25">
      <c r="A693" s="118"/>
      <c r="B693" s="118"/>
      <c r="C693" s="118"/>
      <c r="D693" s="118"/>
      <c r="E693" s="118"/>
      <c r="F693" s="118"/>
      <c r="G693" s="118"/>
      <c r="H693" s="118"/>
      <c r="I693" s="118"/>
      <c r="J693" s="118"/>
      <c r="K693" s="118"/>
      <c r="L693" s="118"/>
      <c r="M693" s="118"/>
      <c r="N693" s="118"/>
      <c r="O693" s="118"/>
      <c r="P693" s="118"/>
      <c r="Q693" s="118"/>
      <c r="R693" s="118"/>
      <c r="S693" s="118"/>
      <c r="T693" s="118"/>
      <c r="U693" s="118"/>
      <c r="V693" s="118"/>
      <c r="W693" s="118"/>
      <c r="X693" s="118"/>
      <c r="Y693" s="118"/>
      <c r="Z693" s="118"/>
    </row>
    <row r="694" spans="1:26" ht="12.75" customHeight="1" x14ac:dyDescent="0.25">
      <c r="A694" s="118"/>
      <c r="B694" s="118"/>
      <c r="C694" s="118"/>
      <c r="D694" s="118"/>
      <c r="E694" s="118"/>
      <c r="F694" s="118"/>
      <c r="G694" s="118"/>
      <c r="H694" s="118"/>
      <c r="I694" s="118"/>
      <c r="J694" s="118"/>
      <c r="K694" s="118"/>
      <c r="L694" s="118"/>
      <c r="M694" s="118"/>
      <c r="N694" s="118"/>
      <c r="O694" s="118"/>
      <c r="P694" s="118"/>
      <c r="Q694" s="118"/>
      <c r="R694" s="118"/>
      <c r="S694" s="118"/>
      <c r="T694" s="118"/>
      <c r="U694" s="118"/>
      <c r="V694" s="118"/>
      <c r="W694" s="118"/>
      <c r="X694" s="118"/>
      <c r="Y694" s="118"/>
      <c r="Z694" s="118"/>
    </row>
    <row r="695" spans="1:26" ht="12.75" customHeight="1" x14ac:dyDescent="0.25">
      <c r="A695" s="118"/>
      <c r="B695" s="118"/>
      <c r="C695" s="118"/>
      <c r="D695" s="118"/>
      <c r="E695" s="118"/>
      <c r="F695" s="118"/>
      <c r="G695" s="118"/>
      <c r="H695" s="118"/>
      <c r="I695" s="118"/>
      <c r="J695" s="118"/>
      <c r="K695" s="118"/>
      <c r="L695" s="118"/>
      <c r="M695" s="118"/>
      <c r="N695" s="118"/>
      <c r="O695" s="118"/>
      <c r="P695" s="118"/>
      <c r="Q695" s="118"/>
      <c r="R695" s="118"/>
      <c r="S695" s="118"/>
      <c r="T695" s="118"/>
      <c r="U695" s="118"/>
      <c r="V695" s="118"/>
      <c r="W695" s="118"/>
      <c r="X695" s="118"/>
      <c r="Y695" s="118"/>
      <c r="Z695" s="118"/>
    </row>
    <row r="696" spans="1:26" ht="12.75" customHeight="1" x14ac:dyDescent="0.25">
      <c r="A696" s="118"/>
      <c r="B696" s="118"/>
      <c r="C696" s="118"/>
      <c r="D696" s="118"/>
      <c r="E696" s="118"/>
      <c r="F696" s="118"/>
      <c r="G696" s="118"/>
      <c r="H696" s="118"/>
      <c r="I696" s="118"/>
      <c r="J696" s="118"/>
      <c r="K696" s="118"/>
      <c r="L696" s="118"/>
      <c r="M696" s="118"/>
      <c r="N696" s="118"/>
      <c r="O696" s="118"/>
      <c r="P696" s="118"/>
      <c r="Q696" s="118"/>
      <c r="R696" s="118"/>
      <c r="S696" s="118"/>
      <c r="T696" s="118"/>
      <c r="U696" s="118"/>
      <c r="V696" s="118"/>
      <c r="W696" s="118"/>
      <c r="X696" s="118"/>
      <c r="Y696" s="118"/>
      <c r="Z696" s="118"/>
    </row>
    <row r="697" spans="1:26" ht="12.75" customHeight="1" x14ac:dyDescent="0.25">
      <c r="A697" s="118"/>
      <c r="B697" s="118"/>
      <c r="C697" s="118"/>
      <c r="D697" s="118"/>
      <c r="E697" s="118"/>
      <c r="F697" s="118"/>
      <c r="G697" s="118"/>
      <c r="H697" s="118"/>
      <c r="I697" s="118"/>
      <c r="J697" s="118"/>
      <c r="K697" s="118"/>
      <c r="L697" s="118"/>
      <c r="M697" s="118"/>
      <c r="N697" s="118"/>
      <c r="O697" s="118"/>
      <c r="P697" s="118"/>
      <c r="Q697" s="118"/>
      <c r="R697" s="118"/>
      <c r="S697" s="118"/>
      <c r="T697" s="118"/>
      <c r="U697" s="118"/>
      <c r="V697" s="118"/>
      <c r="W697" s="118"/>
      <c r="X697" s="118"/>
      <c r="Y697" s="118"/>
      <c r="Z697" s="118"/>
    </row>
    <row r="698" spans="1:26" ht="12.75" customHeight="1" x14ac:dyDescent="0.25">
      <c r="A698" s="118"/>
      <c r="B698" s="118"/>
      <c r="C698" s="118"/>
      <c r="D698" s="118"/>
      <c r="E698" s="118"/>
      <c r="F698" s="118"/>
      <c r="G698" s="118"/>
      <c r="H698" s="118"/>
      <c r="I698" s="118"/>
      <c r="J698" s="118"/>
      <c r="K698" s="118"/>
      <c r="L698" s="118"/>
      <c r="M698" s="118"/>
      <c r="N698" s="118"/>
      <c r="O698" s="118"/>
      <c r="P698" s="118"/>
      <c r="Q698" s="118"/>
      <c r="R698" s="118"/>
      <c r="S698" s="118"/>
      <c r="T698" s="118"/>
      <c r="U698" s="118"/>
      <c r="V698" s="118"/>
      <c r="W698" s="118"/>
      <c r="X698" s="118"/>
      <c r="Y698" s="118"/>
      <c r="Z698" s="118"/>
    </row>
    <row r="699" spans="1:26" ht="12.75" customHeight="1" x14ac:dyDescent="0.25">
      <c r="A699" s="118"/>
      <c r="B699" s="118"/>
      <c r="C699" s="118"/>
      <c r="D699" s="118"/>
      <c r="E699" s="118"/>
      <c r="F699" s="118"/>
      <c r="G699" s="118"/>
      <c r="H699" s="118"/>
      <c r="I699" s="118"/>
      <c r="J699" s="118"/>
      <c r="K699" s="118"/>
      <c r="L699" s="118"/>
      <c r="M699" s="118"/>
      <c r="N699" s="118"/>
      <c r="O699" s="118"/>
      <c r="P699" s="118"/>
      <c r="Q699" s="118"/>
      <c r="R699" s="118"/>
      <c r="S699" s="118"/>
      <c r="T699" s="118"/>
      <c r="U699" s="118"/>
      <c r="V699" s="118"/>
      <c r="W699" s="118"/>
      <c r="X699" s="118"/>
      <c r="Y699" s="118"/>
      <c r="Z699" s="118"/>
    </row>
    <row r="700" spans="1:26" ht="12.75" customHeight="1" x14ac:dyDescent="0.25">
      <c r="A700" s="118"/>
      <c r="B700" s="118"/>
      <c r="C700" s="118"/>
      <c r="D700" s="118"/>
      <c r="E700" s="118"/>
      <c r="F700" s="118"/>
      <c r="G700" s="118"/>
      <c r="H700" s="118"/>
      <c r="I700" s="118"/>
      <c r="J700" s="118"/>
      <c r="K700" s="118"/>
      <c r="L700" s="118"/>
      <c r="M700" s="118"/>
      <c r="N700" s="118"/>
      <c r="O700" s="118"/>
      <c r="P700" s="118"/>
      <c r="Q700" s="118"/>
      <c r="R700" s="118"/>
      <c r="S700" s="118"/>
      <c r="T700" s="118"/>
      <c r="U700" s="118"/>
      <c r="V700" s="118"/>
      <c r="W700" s="118"/>
      <c r="X700" s="118"/>
      <c r="Y700" s="118"/>
      <c r="Z700" s="118"/>
    </row>
    <row r="701" spans="1:26" ht="12.75" customHeight="1" x14ac:dyDescent="0.25">
      <c r="A701" s="118"/>
      <c r="B701" s="118"/>
      <c r="C701" s="118"/>
      <c r="D701" s="118"/>
      <c r="E701" s="118"/>
      <c r="F701" s="118"/>
      <c r="G701" s="118"/>
      <c r="H701" s="118"/>
      <c r="I701" s="118"/>
      <c r="J701" s="118"/>
      <c r="K701" s="118"/>
      <c r="L701" s="118"/>
      <c r="M701" s="118"/>
      <c r="N701" s="118"/>
      <c r="O701" s="118"/>
      <c r="P701" s="118"/>
      <c r="Q701" s="118"/>
      <c r="R701" s="118"/>
      <c r="S701" s="118"/>
      <c r="T701" s="118"/>
      <c r="U701" s="118"/>
      <c r="V701" s="118"/>
      <c r="W701" s="118"/>
      <c r="X701" s="118"/>
      <c r="Y701" s="118"/>
      <c r="Z701" s="118"/>
    </row>
    <row r="702" spans="1:26" ht="12.75" customHeight="1" x14ac:dyDescent="0.25">
      <c r="A702" s="118"/>
      <c r="B702" s="118"/>
      <c r="C702" s="118"/>
      <c r="D702" s="118"/>
      <c r="E702" s="118"/>
      <c r="F702" s="118"/>
      <c r="G702" s="118"/>
      <c r="H702" s="118"/>
      <c r="I702" s="118"/>
      <c r="J702" s="118"/>
      <c r="K702" s="118"/>
      <c r="L702" s="118"/>
      <c r="M702" s="118"/>
      <c r="N702" s="118"/>
      <c r="O702" s="118"/>
      <c r="P702" s="118"/>
      <c r="Q702" s="118"/>
      <c r="R702" s="118"/>
      <c r="S702" s="118"/>
      <c r="T702" s="118"/>
      <c r="U702" s="118"/>
      <c r="V702" s="118"/>
      <c r="W702" s="118"/>
      <c r="X702" s="118"/>
      <c r="Y702" s="118"/>
      <c r="Z702" s="118"/>
    </row>
    <row r="703" spans="1:26" ht="12.75" customHeight="1" x14ac:dyDescent="0.25">
      <c r="A703" s="118"/>
      <c r="B703" s="118"/>
      <c r="C703" s="118"/>
      <c r="D703" s="118"/>
      <c r="E703" s="118"/>
      <c r="F703" s="118"/>
      <c r="G703" s="118"/>
      <c r="H703" s="118"/>
      <c r="I703" s="118"/>
      <c r="J703" s="118"/>
      <c r="K703" s="118"/>
      <c r="L703" s="118"/>
      <c r="M703" s="118"/>
      <c r="N703" s="118"/>
      <c r="O703" s="118"/>
      <c r="P703" s="118"/>
      <c r="Q703" s="118"/>
      <c r="R703" s="118"/>
      <c r="S703" s="118"/>
      <c r="T703" s="118"/>
      <c r="U703" s="118"/>
      <c r="V703" s="118"/>
      <c r="W703" s="118"/>
      <c r="X703" s="118"/>
      <c r="Y703" s="118"/>
      <c r="Z703" s="118"/>
    </row>
    <row r="704" spans="1:26" ht="12.75" customHeight="1" x14ac:dyDescent="0.25">
      <c r="A704" s="118"/>
      <c r="B704" s="118"/>
      <c r="C704" s="118"/>
      <c r="D704" s="118"/>
      <c r="E704" s="118"/>
      <c r="F704" s="118"/>
      <c r="G704" s="118"/>
      <c r="H704" s="118"/>
      <c r="I704" s="118"/>
      <c r="J704" s="118"/>
      <c r="K704" s="118"/>
      <c r="L704" s="118"/>
      <c r="M704" s="118"/>
      <c r="N704" s="118"/>
      <c r="O704" s="118"/>
      <c r="P704" s="118"/>
      <c r="Q704" s="118"/>
      <c r="R704" s="118"/>
      <c r="S704" s="118"/>
      <c r="T704" s="118"/>
      <c r="U704" s="118"/>
      <c r="V704" s="118"/>
      <c r="W704" s="118"/>
      <c r="X704" s="118"/>
      <c r="Y704" s="118"/>
      <c r="Z704" s="118"/>
    </row>
    <row r="705" spans="1:26" ht="12.75" customHeight="1" x14ac:dyDescent="0.25">
      <c r="A705" s="118"/>
      <c r="B705" s="118"/>
      <c r="C705" s="118"/>
      <c r="D705" s="118"/>
      <c r="E705" s="118"/>
      <c r="F705" s="118"/>
      <c r="G705" s="118"/>
      <c r="H705" s="118"/>
      <c r="I705" s="118"/>
      <c r="J705" s="118"/>
      <c r="K705" s="118"/>
      <c r="L705" s="118"/>
      <c r="M705" s="118"/>
      <c r="N705" s="118"/>
      <c r="O705" s="118"/>
      <c r="P705" s="118"/>
      <c r="Q705" s="118"/>
      <c r="R705" s="118"/>
      <c r="S705" s="118"/>
      <c r="T705" s="118"/>
      <c r="U705" s="118"/>
      <c r="V705" s="118"/>
      <c r="W705" s="118"/>
      <c r="X705" s="118"/>
      <c r="Y705" s="118"/>
      <c r="Z705" s="118"/>
    </row>
    <row r="706" spans="1:26" ht="12.75" customHeight="1" x14ac:dyDescent="0.25">
      <c r="A706" s="118"/>
      <c r="B706" s="118"/>
      <c r="C706" s="118"/>
      <c r="D706" s="118"/>
      <c r="E706" s="118"/>
      <c r="F706" s="118"/>
      <c r="G706" s="118"/>
      <c r="H706" s="118"/>
      <c r="I706" s="118"/>
      <c r="J706" s="118"/>
      <c r="K706" s="118"/>
      <c r="L706" s="118"/>
      <c r="M706" s="118"/>
      <c r="N706" s="118"/>
      <c r="O706" s="118"/>
      <c r="P706" s="118"/>
      <c r="Q706" s="118"/>
      <c r="R706" s="118"/>
      <c r="S706" s="118"/>
      <c r="T706" s="118"/>
      <c r="U706" s="118"/>
      <c r="V706" s="118"/>
      <c r="W706" s="118"/>
      <c r="X706" s="118"/>
      <c r="Y706" s="118"/>
      <c r="Z706" s="118"/>
    </row>
    <row r="707" spans="1:26" ht="12.75" customHeight="1" x14ac:dyDescent="0.25">
      <c r="A707" s="118"/>
      <c r="B707" s="118"/>
      <c r="C707" s="118"/>
      <c r="D707" s="118"/>
      <c r="E707" s="118"/>
      <c r="F707" s="118"/>
      <c r="G707" s="118"/>
      <c r="H707" s="118"/>
      <c r="I707" s="118"/>
      <c r="J707" s="118"/>
      <c r="K707" s="118"/>
      <c r="L707" s="118"/>
      <c r="M707" s="118"/>
      <c r="N707" s="118"/>
      <c r="O707" s="118"/>
      <c r="P707" s="118"/>
      <c r="Q707" s="118"/>
      <c r="R707" s="118"/>
      <c r="S707" s="118"/>
      <c r="T707" s="118"/>
      <c r="U707" s="118"/>
      <c r="V707" s="118"/>
      <c r="W707" s="118"/>
      <c r="X707" s="118"/>
      <c r="Y707" s="118"/>
      <c r="Z707" s="118"/>
    </row>
    <row r="708" spans="1:26" ht="12.75" customHeight="1" x14ac:dyDescent="0.25">
      <c r="A708" s="118"/>
      <c r="B708" s="118"/>
      <c r="C708" s="118"/>
      <c r="D708" s="118"/>
      <c r="E708" s="118"/>
      <c r="F708" s="118"/>
      <c r="G708" s="118"/>
      <c r="H708" s="118"/>
      <c r="I708" s="118"/>
      <c r="J708" s="118"/>
      <c r="K708" s="118"/>
      <c r="L708" s="118"/>
      <c r="M708" s="118"/>
      <c r="N708" s="118"/>
      <c r="O708" s="118"/>
      <c r="P708" s="118"/>
      <c r="Q708" s="118"/>
      <c r="R708" s="118"/>
      <c r="S708" s="118"/>
      <c r="T708" s="118"/>
      <c r="U708" s="118"/>
      <c r="V708" s="118"/>
      <c r="W708" s="118"/>
      <c r="X708" s="118"/>
      <c r="Y708" s="118"/>
      <c r="Z708" s="118"/>
    </row>
    <row r="709" spans="1:26" ht="12.75" customHeight="1" x14ac:dyDescent="0.25">
      <c r="A709" s="118"/>
      <c r="B709" s="118"/>
      <c r="C709" s="118"/>
      <c r="D709" s="118"/>
      <c r="E709" s="118"/>
      <c r="F709" s="118"/>
      <c r="G709" s="118"/>
      <c r="H709" s="118"/>
      <c r="I709" s="118"/>
      <c r="J709" s="118"/>
      <c r="K709" s="118"/>
      <c r="L709" s="118"/>
      <c r="M709" s="118"/>
      <c r="N709" s="118"/>
      <c r="O709" s="118"/>
      <c r="P709" s="118"/>
      <c r="Q709" s="118"/>
      <c r="R709" s="118"/>
      <c r="S709" s="118"/>
      <c r="T709" s="118"/>
      <c r="U709" s="118"/>
      <c r="V709" s="118"/>
      <c r="W709" s="118"/>
      <c r="X709" s="118"/>
      <c r="Y709" s="118"/>
      <c r="Z709" s="118"/>
    </row>
    <row r="710" spans="1:26" ht="12.75" customHeight="1" x14ac:dyDescent="0.25">
      <c r="A710" s="118"/>
      <c r="B710" s="118"/>
      <c r="C710" s="118"/>
      <c r="D710" s="118"/>
      <c r="E710" s="118"/>
      <c r="F710" s="118"/>
      <c r="G710" s="118"/>
      <c r="H710" s="118"/>
      <c r="I710" s="118"/>
      <c r="J710" s="118"/>
      <c r="K710" s="118"/>
      <c r="L710" s="118"/>
      <c r="M710" s="118"/>
      <c r="N710" s="118"/>
      <c r="O710" s="118"/>
      <c r="P710" s="118"/>
      <c r="Q710" s="118"/>
      <c r="R710" s="118"/>
      <c r="S710" s="118"/>
      <c r="T710" s="118"/>
      <c r="U710" s="118"/>
      <c r="V710" s="118"/>
      <c r="W710" s="118"/>
      <c r="X710" s="118"/>
      <c r="Y710" s="118"/>
      <c r="Z710" s="118"/>
    </row>
    <row r="711" spans="1:26" ht="12.75" customHeight="1" x14ac:dyDescent="0.25">
      <c r="A711" s="118"/>
      <c r="B711" s="118"/>
      <c r="C711" s="118"/>
      <c r="D711" s="118"/>
      <c r="E711" s="118"/>
      <c r="F711" s="118"/>
      <c r="G711" s="118"/>
      <c r="H711" s="118"/>
      <c r="I711" s="118"/>
      <c r="J711" s="118"/>
      <c r="K711" s="118"/>
      <c r="L711" s="118"/>
      <c r="M711" s="118"/>
      <c r="N711" s="118"/>
      <c r="O711" s="118"/>
      <c r="P711" s="118"/>
      <c r="Q711" s="118"/>
      <c r="R711" s="118"/>
      <c r="S711" s="118"/>
      <c r="T711" s="118"/>
      <c r="U711" s="118"/>
      <c r="V711" s="118"/>
      <c r="W711" s="118"/>
      <c r="X711" s="118"/>
      <c r="Y711" s="118"/>
      <c r="Z711" s="118"/>
    </row>
    <row r="712" spans="1:26" ht="12.75" customHeight="1" x14ac:dyDescent="0.25">
      <c r="A712" s="118"/>
      <c r="B712" s="118"/>
      <c r="C712" s="118"/>
      <c r="D712" s="118"/>
      <c r="E712" s="118"/>
      <c r="F712" s="118"/>
      <c r="G712" s="118"/>
      <c r="H712" s="118"/>
      <c r="I712" s="118"/>
      <c r="J712" s="118"/>
      <c r="K712" s="118"/>
      <c r="L712" s="118"/>
      <c r="M712" s="118"/>
      <c r="N712" s="118"/>
      <c r="O712" s="118"/>
      <c r="P712" s="118"/>
      <c r="Q712" s="118"/>
      <c r="R712" s="118"/>
      <c r="S712" s="118"/>
      <c r="T712" s="118"/>
      <c r="U712" s="118"/>
      <c r="V712" s="118"/>
      <c r="W712" s="118"/>
      <c r="X712" s="118"/>
      <c r="Y712" s="118"/>
      <c r="Z712" s="118"/>
    </row>
    <row r="713" spans="1:26" ht="12.75" customHeight="1" x14ac:dyDescent="0.25">
      <c r="A713" s="118"/>
      <c r="B713" s="118"/>
      <c r="C713" s="118"/>
      <c r="D713" s="118"/>
      <c r="E713" s="118"/>
      <c r="F713" s="118"/>
      <c r="G713" s="118"/>
      <c r="H713" s="118"/>
      <c r="I713" s="118"/>
      <c r="J713" s="118"/>
      <c r="K713" s="118"/>
      <c r="L713" s="118"/>
      <c r="M713" s="118"/>
      <c r="N713" s="118"/>
      <c r="O713" s="118"/>
      <c r="P713" s="118"/>
      <c r="Q713" s="118"/>
      <c r="R713" s="118"/>
      <c r="S713" s="118"/>
      <c r="T713" s="118"/>
      <c r="U713" s="118"/>
      <c r="V713" s="118"/>
      <c r="W713" s="118"/>
      <c r="X713" s="118"/>
      <c r="Y713" s="118"/>
      <c r="Z713" s="118"/>
    </row>
    <row r="714" spans="1:26" ht="12.75" customHeight="1" x14ac:dyDescent="0.25">
      <c r="A714" s="118"/>
      <c r="B714" s="118"/>
      <c r="C714" s="118"/>
      <c r="D714" s="118"/>
      <c r="E714" s="118"/>
      <c r="F714" s="118"/>
      <c r="G714" s="118"/>
      <c r="H714" s="118"/>
      <c r="I714" s="118"/>
      <c r="J714" s="118"/>
      <c r="K714" s="118"/>
      <c r="L714" s="118"/>
      <c r="M714" s="118"/>
      <c r="N714" s="118"/>
      <c r="O714" s="118"/>
      <c r="P714" s="118"/>
      <c r="Q714" s="118"/>
      <c r="R714" s="118"/>
      <c r="S714" s="118"/>
      <c r="T714" s="118"/>
      <c r="U714" s="118"/>
      <c r="V714" s="118"/>
      <c r="W714" s="118"/>
      <c r="X714" s="118"/>
      <c r="Y714" s="118"/>
      <c r="Z714" s="118"/>
    </row>
    <row r="715" spans="1:26" ht="12.75" customHeight="1" x14ac:dyDescent="0.25">
      <c r="A715" s="118"/>
      <c r="B715" s="118"/>
      <c r="C715" s="118"/>
      <c r="D715" s="118"/>
      <c r="E715" s="118"/>
      <c r="F715" s="118"/>
      <c r="G715" s="118"/>
      <c r="H715" s="118"/>
      <c r="I715" s="118"/>
      <c r="J715" s="118"/>
      <c r="K715" s="118"/>
      <c r="L715" s="118"/>
      <c r="M715" s="118"/>
      <c r="N715" s="118"/>
      <c r="O715" s="118"/>
      <c r="P715" s="118"/>
      <c r="Q715" s="118"/>
      <c r="R715" s="118"/>
      <c r="S715" s="118"/>
      <c r="T715" s="118"/>
      <c r="U715" s="118"/>
      <c r="V715" s="118"/>
      <c r="W715" s="118"/>
      <c r="X715" s="118"/>
      <c r="Y715" s="118"/>
      <c r="Z715" s="118"/>
    </row>
    <row r="716" spans="1:26" ht="12.75" customHeight="1" x14ac:dyDescent="0.25">
      <c r="A716" s="118"/>
      <c r="B716" s="118"/>
      <c r="C716" s="118"/>
      <c r="D716" s="118"/>
      <c r="E716" s="118"/>
      <c r="F716" s="118"/>
      <c r="G716" s="118"/>
      <c r="H716" s="118"/>
      <c r="I716" s="118"/>
      <c r="J716" s="118"/>
      <c r="K716" s="118"/>
      <c r="L716" s="118"/>
      <c r="M716" s="118"/>
      <c r="N716" s="118"/>
      <c r="O716" s="118"/>
      <c r="P716" s="118"/>
      <c r="Q716" s="118"/>
      <c r="R716" s="118"/>
      <c r="S716" s="118"/>
      <c r="T716" s="118"/>
      <c r="U716" s="118"/>
      <c r="V716" s="118"/>
      <c r="W716" s="118"/>
      <c r="X716" s="118"/>
      <c r="Y716" s="118"/>
      <c r="Z716" s="118"/>
    </row>
    <row r="717" spans="1:26" ht="12.75" customHeight="1" x14ac:dyDescent="0.25">
      <c r="A717" s="118"/>
      <c r="B717" s="118"/>
      <c r="C717" s="118"/>
      <c r="D717" s="118"/>
      <c r="E717" s="118"/>
      <c r="F717" s="118"/>
      <c r="G717" s="118"/>
      <c r="H717" s="118"/>
      <c r="I717" s="118"/>
      <c r="J717" s="118"/>
      <c r="K717" s="118"/>
      <c r="L717" s="118"/>
      <c r="M717" s="118"/>
      <c r="N717" s="118"/>
      <c r="O717" s="118"/>
      <c r="P717" s="118"/>
      <c r="Q717" s="118"/>
      <c r="R717" s="118"/>
      <c r="S717" s="118"/>
      <c r="T717" s="118"/>
      <c r="U717" s="118"/>
      <c r="V717" s="118"/>
      <c r="W717" s="118"/>
      <c r="X717" s="118"/>
      <c r="Y717" s="118"/>
      <c r="Z717" s="118"/>
    </row>
    <row r="718" spans="1:26" ht="12.75" customHeight="1" x14ac:dyDescent="0.25">
      <c r="A718" s="118"/>
      <c r="B718" s="118"/>
      <c r="C718" s="118"/>
      <c r="D718" s="118"/>
      <c r="E718" s="118"/>
      <c r="F718" s="118"/>
      <c r="G718" s="118"/>
      <c r="H718" s="118"/>
      <c r="I718" s="118"/>
      <c r="J718" s="118"/>
      <c r="K718" s="118"/>
      <c r="L718" s="118"/>
      <c r="M718" s="118"/>
      <c r="N718" s="118"/>
      <c r="O718" s="118"/>
      <c r="P718" s="118"/>
      <c r="Q718" s="118"/>
      <c r="R718" s="118"/>
      <c r="S718" s="118"/>
      <c r="T718" s="118"/>
      <c r="U718" s="118"/>
      <c r="V718" s="118"/>
      <c r="W718" s="118"/>
      <c r="X718" s="118"/>
      <c r="Y718" s="118"/>
      <c r="Z718" s="118"/>
    </row>
    <row r="719" spans="1:26" ht="12.75" customHeight="1" x14ac:dyDescent="0.25">
      <c r="A719" s="118"/>
      <c r="B719" s="118"/>
      <c r="C719" s="118"/>
      <c r="D719" s="118"/>
      <c r="E719" s="118"/>
      <c r="F719" s="118"/>
      <c r="G719" s="118"/>
      <c r="H719" s="118"/>
      <c r="I719" s="118"/>
      <c r="J719" s="118"/>
      <c r="K719" s="118"/>
      <c r="L719" s="118"/>
      <c r="M719" s="118"/>
      <c r="N719" s="118"/>
      <c r="O719" s="118"/>
      <c r="P719" s="118"/>
      <c r="Q719" s="118"/>
      <c r="R719" s="118"/>
      <c r="S719" s="118"/>
      <c r="T719" s="118"/>
      <c r="U719" s="118"/>
      <c r="V719" s="118"/>
      <c r="W719" s="118"/>
      <c r="X719" s="118"/>
      <c r="Y719" s="118"/>
      <c r="Z719" s="118"/>
    </row>
    <row r="720" spans="1:26" ht="12.75" customHeight="1" x14ac:dyDescent="0.25">
      <c r="A720" s="118"/>
      <c r="B720" s="118"/>
      <c r="C720" s="118"/>
      <c r="D720" s="118"/>
      <c r="E720" s="118"/>
      <c r="F720" s="118"/>
      <c r="G720" s="118"/>
      <c r="H720" s="118"/>
      <c r="I720" s="118"/>
      <c r="J720" s="118"/>
      <c r="K720" s="118"/>
      <c r="L720" s="118"/>
      <c r="M720" s="118"/>
      <c r="N720" s="118"/>
      <c r="O720" s="118"/>
      <c r="P720" s="118"/>
      <c r="Q720" s="118"/>
      <c r="R720" s="118"/>
      <c r="S720" s="118"/>
      <c r="T720" s="118"/>
      <c r="U720" s="118"/>
      <c r="V720" s="118"/>
      <c r="W720" s="118"/>
      <c r="X720" s="118"/>
      <c r="Y720" s="118"/>
      <c r="Z720" s="118"/>
    </row>
    <row r="721" spans="1:26" ht="12.75" customHeight="1" x14ac:dyDescent="0.25">
      <c r="A721" s="118"/>
      <c r="B721" s="118"/>
      <c r="C721" s="118"/>
      <c r="D721" s="118"/>
      <c r="E721" s="118"/>
      <c r="F721" s="118"/>
      <c r="G721" s="118"/>
      <c r="H721" s="118"/>
      <c r="I721" s="118"/>
      <c r="J721" s="118"/>
      <c r="K721" s="118"/>
      <c r="L721" s="118"/>
      <c r="M721" s="118"/>
      <c r="N721" s="118"/>
      <c r="O721" s="118"/>
      <c r="P721" s="118"/>
      <c r="Q721" s="118"/>
      <c r="R721" s="118"/>
      <c r="S721" s="118"/>
      <c r="T721" s="118"/>
      <c r="U721" s="118"/>
      <c r="V721" s="118"/>
      <c r="W721" s="118"/>
      <c r="X721" s="118"/>
      <c r="Y721" s="118"/>
      <c r="Z721" s="118"/>
    </row>
    <row r="722" spans="1:26" ht="12.75" customHeight="1" x14ac:dyDescent="0.25">
      <c r="A722" s="118"/>
      <c r="B722" s="118"/>
      <c r="C722" s="118"/>
      <c r="D722" s="118"/>
      <c r="E722" s="118"/>
      <c r="F722" s="118"/>
      <c r="G722" s="118"/>
      <c r="H722" s="118"/>
      <c r="I722" s="118"/>
      <c r="J722" s="118"/>
      <c r="K722" s="118"/>
      <c r="L722" s="118"/>
      <c r="M722" s="118"/>
      <c r="N722" s="118"/>
      <c r="O722" s="118"/>
      <c r="P722" s="118"/>
      <c r="Q722" s="118"/>
      <c r="R722" s="118"/>
      <c r="S722" s="118"/>
      <c r="T722" s="118"/>
      <c r="U722" s="118"/>
      <c r="V722" s="118"/>
      <c r="W722" s="118"/>
      <c r="X722" s="118"/>
      <c r="Y722" s="118"/>
      <c r="Z722" s="118"/>
    </row>
    <row r="723" spans="1:26" ht="12.75" customHeight="1" x14ac:dyDescent="0.25">
      <c r="A723" s="118"/>
      <c r="B723" s="118"/>
      <c r="C723" s="118"/>
      <c r="D723" s="118"/>
      <c r="E723" s="118"/>
      <c r="F723" s="118"/>
      <c r="G723" s="118"/>
      <c r="H723" s="118"/>
      <c r="I723" s="118"/>
      <c r="J723" s="118"/>
      <c r="K723" s="118"/>
      <c r="L723" s="118"/>
      <c r="M723" s="118"/>
      <c r="N723" s="118"/>
      <c r="O723" s="118"/>
      <c r="P723" s="118"/>
      <c r="Q723" s="118"/>
      <c r="R723" s="118"/>
      <c r="S723" s="118"/>
      <c r="T723" s="118"/>
      <c r="U723" s="118"/>
      <c r="V723" s="118"/>
      <c r="W723" s="118"/>
      <c r="X723" s="118"/>
      <c r="Y723" s="118"/>
      <c r="Z723" s="118"/>
    </row>
    <row r="724" spans="1:26" ht="12.75" customHeight="1" x14ac:dyDescent="0.25">
      <c r="A724" s="118"/>
      <c r="B724" s="118"/>
      <c r="C724" s="118"/>
      <c r="D724" s="118"/>
      <c r="E724" s="118"/>
      <c r="F724" s="118"/>
      <c r="G724" s="118"/>
      <c r="H724" s="118"/>
      <c r="I724" s="118"/>
      <c r="J724" s="118"/>
      <c r="K724" s="118"/>
      <c r="L724" s="118"/>
      <c r="M724" s="118"/>
      <c r="N724" s="118"/>
      <c r="O724" s="118"/>
      <c r="P724" s="118"/>
      <c r="Q724" s="118"/>
      <c r="R724" s="118"/>
      <c r="S724" s="118"/>
      <c r="T724" s="118"/>
      <c r="U724" s="118"/>
      <c r="V724" s="118"/>
      <c r="W724" s="118"/>
      <c r="X724" s="118"/>
      <c r="Y724" s="118"/>
      <c r="Z724" s="118"/>
    </row>
    <row r="725" spans="1:26" ht="12.75" customHeight="1" x14ac:dyDescent="0.25">
      <c r="A725" s="118"/>
      <c r="B725" s="118"/>
      <c r="C725" s="118"/>
      <c r="D725" s="118"/>
      <c r="E725" s="118"/>
      <c r="F725" s="118"/>
      <c r="G725" s="118"/>
      <c r="H725" s="118"/>
      <c r="I725" s="118"/>
      <c r="J725" s="118"/>
      <c r="K725" s="118"/>
      <c r="L725" s="118"/>
      <c r="M725" s="118"/>
      <c r="N725" s="118"/>
      <c r="O725" s="118"/>
      <c r="P725" s="118"/>
      <c r="Q725" s="118"/>
      <c r="R725" s="118"/>
      <c r="S725" s="118"/>
      <c r="T725" s="118"/>
      <c r="U725" s="118"/>
      <c r="V725" s="118"/>
      <c r="W725" s="118"/>
      <c r="X725" s="118"/>
      <c r="Y725" s="118"/>
      <c r="Z725" s="118"/>
    </row>
    <row r="726" spans="1:26" ht="12.75" customHeight="1" x14ac:dyDescent="0.25">
      <c r="A726" s="118"/>
      <c r="B726" s="118"/>
      <c r="C726" s="118"/>
      <c r="D726" s="118"/>
      <c r="E726" s="118"/>
      <c r="F726" s="118"/>
      <c r="G726" s="118"/>
      <c r="H726" s="118"/>
      <c r="I726" s="118"/>
      <c r="J726" s="118"/>
      <c r="K726" s="118"/>
      <c r="L726" s="118"/>
      <c r="M726" s="118"/>
      <c r="N726" s="118"/>
      <c r="O726" s="118"/>
      <c r="P726" s="118"/>
      <c r="Q726" s="118"/>
      <c r="R726" s="118"/>
      <c r="S726" s="118"/>
      <c r="T726" s="118"/>
      <c r="U726" s="118"/>
      <c r="V726" s="118"/>
      <c r="W726" s="118"/>
      <c r="X726" s="118"/>
      <c r="Y726" s="118"/>
      <c r="Z726" s="118"/>
    </row>
    <row r="727" spans="1:26" ht="12.75" customHeight="1" x14ac:dyDescent="0.25">
      <c r="A727" s="118"/>
      <c r="B727" s="118"/>
      <c r="C727" s="118"/>
      <c r="D727" s="118"/>
      <c r="E727" s="118"/>
      <c r="F727" s="118"/>
      <c r="G727" s="118"/>
      <c r="H727" s="118"/>
      <c r="I727" s="118"/>
      <c r="J727" s="118"/>
      <c r="K727" s="118"/>
      <c r="L727" s="118"/>
      <c r="M727" s="118"/>
      <c r="N727" s="118"/>
      <c r="O727" s="118"/>
      <c r="P727" s="118"/>
      <c r="Q727" s="118"/>
      <c r="R727" s="118"/>
      <c r="S727" s="118"/>
      <c r="T727" s="118"/>
      <c r="U727" s="118"/>
      <c r="V727" s="118"/>
      <c r="W727" s="118"/>
      <c r="X727" s="118"/>
      <c r="Y727" s="118"/>
      <c r="Z727" s="118"/>
    </row>
    <row r="728" spans="1:26" ht="12.75" customHeight="1" x14ac:dyDescent="0.25">
      <c r="A728" s="118"/>
      <c r="B728" s="118"/>
      <c r="C728" s="118"/>
      <c r="D728" s="118"/>
      <c r="E728" s="118"/>
      <c r="F728" s="118"/>
      <c r="G728" s="118"/>
      <c r="H728" s="118"/>
      <c r="I728" s="118"/>
      <c r="J728" s="118"/>
      <c r="K728" s="118"/>
      <c r="L728" s="118"/>
      <c r="M728" s="118"/>
      <c r="N728" s="118"/>
      <c r="O728" s="118"/>
      <c r="P728" s="118"/>
      <c r="Q728" s="118"/>
      <c r="R728" s="118"/>
      <c r="S728" s="118"/>
      <c r="T728" s="118"/>
      <c r="U728" s="118"/>
      <c r="V728" s="118"/>
      <c r="W728" s="118"/>
      <c r="X728" s="118"/>
      <c r="Y728" s="118"/>
      <c r="Z728" s="118"/>
    </row>
    <row r="729" spans="1:26" ht="12.75" customHeight="1" x14ac:dyDescent="0.25">
      <c r="A729" s="118"/>
      <c r="B729" s="118"/>
      <c r="C729" s="118"/>
      <c r="D729" s="118"/>
      <c r="E729" s="118"/>
      <c r="F729" s="118"/>
      <c r="G729" s="118"/>
      <c r="H729" s="118"/>
      <c r="I729" s="118"/>
      <c r="J729" s="118"/>
      <c r="K729" s="118"/>
      <c r="L729" s="118"/>
      <c r="M729" s="118"/>
      <c r="N729" s="118"/>
      <c r="O729" s="118"/>
      <c r="P729" s="118"/>
      <c r="Q729" s="118"/>
      <c r="R729" s="118"/>
      <c r="S729" s="118"/>
      <c r="T729" s="118"/>
      <c r="U729" s="118"/>
      <c r="V729" s="118"/>
      <c r="W729" s="118"/>
      <c r="X729" s="118"/>
      <c r="Y729" s="118"/>
      <c r="Z729" s="118"/>
    </row>
    <row r="730" spans="1:26" ht="12.75" customHeight="1" x14ac:dyDescent="0.25">
      <c r="A730" s="118"/>
      <c r="B730" s="118"/>
      <c r="C730" s="118"/>
      <c r="D730" s="118"/>
      <c r="E730" s="118"/>
      <c r="F730" s="118"/>
      <c r="G730" s="118"/>
      <c r="H730" s="118"/>
      <c r="I730" s="118"/>
      <c r="J730" s="118"/>
      <c r="K730" s="118"/>
      <c r="L730" s="118"/>
      <c r="M730" s="118"/>
      <c r="N730" s="118"/>
      <c r="O730" s="118"/>
      <c r="P730" s="118"/>
      <c r="Q730" s="118"/>
      <c r="R730" s="118"/>
      <c r="S730" s="118"/>
      <c r="T730" s="118"/>
      <c r="U730" s="118"/>
      <c r="V730" s="118"/>
      <c r="W730" s="118"/>
      <c r="X730" s="118"/>
      <c r="Y730" s="118"/>
      <c r="Z730" s="118"/>
    </row>
    <row r="731" spans="1:26" ht="12.75" customHeight="1" x14ac:dyDescent="0.25">
      <c r="A731" s="118"/>
      <c r="B731" s="118"/>
      <c r="C731" s="118"/>
      <c r="D731" s="118"/>
      <c r="E731" s="118"/>
      <c r="F731" s="118"/>
      <c r="G731" s="118"/>
      <c r="H731" s="118"/>
      <c r="I731" s="118"/>
      <c r="J731" s="118"/>
      <c r="K731" s="118"/>
      <c r="L731" s="118"/>
      <c r="M731" s="118"/>
      <c r="N731" s="118"/>
      <c r="O731" s="118"/>
      <c r="P731" s="118"/>
      <c r="Q731" s="118"/>
      <c r="R731" s="118"/>
      <c r="S731" s="118"/>
      <c r="T731" s="118"/>
      <c r="U731" s="118"/>
      <c r="V731" s="118"/>
      <c r="W731" s="118"/>
      <c r="X731" s="118"/>
      <c r="Y731" s="118"/>
      <c r="Z731" s="118"/>
    </row>
    <row r="732" spans="1:26" ht="12.75" customHeight="1" x14ac:dyDescent="0.25">
      <c r="A732" s="118"/>
      <c r="B732" s="118"/>
      <c r="C732" s="118"/>
      <c r="D732" s="118"/>
      <c r="E732" s="118"/>
      <c r="F732" s="118"/>
      <c r="G732" s="118"/>
      <c r="H732" s="118"/>
      <c r="I732" s="118"/>
      <c r="J732" s="118"/>
      <c r="K732" s="118"/>
      <c r="L732" s="118"/>
      <c r="M732" s="118"/>
      <c r="N732" s="118"/>
      <c r="O732" s="118"/>
      <c r="P732" s="118"/>
      <c r="Q732" s="118"/>
      <c r="R732" s="118"/>
      <c r="S732" s="118"/>
      <c r="T732" s="118"/>
      <c r="U732" s="118"/>
      <c r="V732" s="118"/>
      <c r="W732" s="118"/>
      <c r="X732" s="118"/>
      <c r="Y732" s="118"/>
      <c r="Z732" s="118"/>
    </row>
    <row r="733" spans="1:26" ht="12.75" customHeight="1" x14ac:dyDescent="0.25">
      <c r="A733" s="118"/>
      <c r="B733" s="118"/>
      <c r="C733" s="118"/>
      <c r="D733" s="118"/>
      <c r="E733" s="118"/>
      <c r="F733" s="118"/>
      <c r="G733" s="118"/>
      <c r="H733" s="118"/>
      <c r="I733" s="118"/>
      <c r="J733" s="118"/>
      <c r="K733" s="118"/>
      <c r="L733" s="118"/>
      <c r="M733" s="118"/>
      <c r="N733" s="118"/>
      <c r="O733" s="118"/>
      <c r="P733" s="118"/>
      <c r="Q733" s="118"/>
      <c r="R733" s="118"/>
      <c r="S733" s="118"/>
      <c r="T733" s="118"/>
      <c r="U733" s="118"/>
      <c r="V733" s="118"/>
      <c r="W733" s="118"/>
      <c r="X733" s="118"/>
      <c r="Y733" s="118"/>
      <c r="Z733" s="118"/>
    </row>
    <row r="734" spans="1:26" ht="12.75" customHeight="1" x14ac:dyDescent="0.25">
      <c r="A734" s="118"/>
      <c r="B734" s="118"/>
      <c r="C734" s="118"/>
      <c r="D734" s="118"/>
      <c r="E734" s="118"/>
      <c r="F734" s="118"/>
      <c r="G734" s="118"/>
      <c r="H734" s="118"/>
      <c r="I734" s="118"/>
      <c r="J734" s="118"/>
      <c r="K734" s="118"/>
      <c r="L734" s="118"/>
      <c r="M734" s="118"/>
      <c r="N734" s="118"/>
      <c r="O734" s="118"/>
      <c r="P734" s="118"/>
      <c r="Q734" s="118"/>
      <c r="R734" s="118"/>
      <c r="S734" s="118"/>
      <c r="T734" s="118"/>
      <c r="U734" s="118"/>
      <c r="V734" s="118"/>
      <c r="W734" s="118"/>
      <c r="X734" s="118"/>
      <c r="Y734" s="118"/>
      <c r="Z734" s="118"/>
    </row>
    <row r="735" spans="1:26" ht="12.75" customHeight="1" x14ac:dyDescent="0.25">
      <c r="A735" s="118"/>
      <c r="B735" s="118"/>
      <c r="C735" s="118"/>
      <c r="D735" s="118"/>
      <c r="E735" s="118"/>
      <c r="F735" s="118"/>
      <c r="G735" s="118"/>
      <c r="H735" s="118"/>
      <c r="I735" s="118"/>
      <c r="J735" s="118"/>
      <c r="K735" s="118"/>
      <c r="L735" s="118"/>
      <c r="M735" s="118"/>
      <c r="N735" s="118"/>
      <c r="O735" s="118"/>
      <c r="P735" s="118"/>
      <c r="Q735" s="118"/>
      <c r="R735" s="118"/>
      <c r="S735" s="118"/>
      <c r="T735" s="118"/>
      <c r="U735" s="118"/>
      <c r="V735" s="118"/>
      <c r="W735" s="118"/>
      <c r="X735" s="118"/>
      <c r="Y735" s="118"/>
      <c r="Z735" s="118"/>
    </row>
    <row r="736" spans="1:26" ht="12.75" customHeight="1" x14ac:dyDescent="0.25">
      <c r="A736" s="118"/>
      <c r="B736" s="118"/>
      <c r="C736" s="118"/>
      <c r="D736" s="118"/>
      <c r="E736" s="118"/>
      <c r="F736" s="118"/>
      <c r="G736" s="118"/>
      <c r="H736" s="118"/>
      <c r="I736" s="118"/>
      <c r="J736" s="118"/>
      <c r="K736" s="118"/>
      <c r="L736" s="118"/>
      <c r="M736" s="118"/>
      <c r="N736" s="118"/>
      <c r="O736" s="118"/>
      <c r="P736" s="118"/>
      <c r="Q736" s="118"/>
      <c r="R736" s="118"/>
      <c r="S736" s="118"/>
      <c r="T736" s="118"/>
      <c r="U736" s="118"/>
      <c r="V736" s="118"/>
      <c r="W736" s="118"/>
      <c r="X736" s="118"/>
      <c r="Y736" s="118"/>
      <c r="Z736" s="118"/>
    </row>
    <row r="737" spans="1:26" ht="12.75" customHeight="1" x14ac:dyDescent="0.25">
      <c r="A737" s="118"/>
      <c r="B737" s="118"/>
      <c r="C737" s="118"/>
      <c r="D737" s="118"/>
      <c r="E737" s="118"/>
      <c r="F737" s="118"/>
      <c r="G737" s="118"/>
      <c r="H737" s="118"/>
      <c r="I737" s="118"/>
      <c r="J737" s="118"/>
      <c r="K737" s="118"/>
      <c r="L737" s="118"/>
      <c r="M737" s="118"/>
      <c r="N737" s="118"/>
      <c r="O737" s="118"/>
      <c r="P737" s="118"/>
      <c r="Q737" s="118"/>
      <c r="R737" s="118"/>
      <c r="S737" s="118"/>
      <c r="T737" s="118"/>
      <c r="U737" s="118"/>
      <c r="V737" s="118"/>
      <c r="W737" s="118"/>
      <c r="X737" s="118"/>
      <c r="Y737" s="118"/>
      <c r="Z737" s="118"/>
    </row>
    <row r="738" spans="1:26" ht="12.75" customHeight="1" x14ac:dyDescent="0.25">
      <c r="A738" s="118"/>
      <c r="B738" s="118"/>
      <c r="C738" s="118"/>
      <c r="D738" s="118"/>
      <c r="E738" s="118"/>
      <c r="F738" s="118"/>
      <c r="G738" s="118"/>
      <c r="H738" s="118"/>
      <c r="I738" s="118"/>
      <c r="J738" s="118"/>
      <c r="K738" s="118"/>
      <c r="L738" s="118"/>
      <c r="M738" s="118"/>
      <c r="N738" s="118"/>
      <c r="O738" s="118"/>
      <c r="P738" s="118"/>
      <c r="Q738" s="118"/>
      <c r="R738" s="118"/>
      <c r="S738" s="118"/>
      <c r="T738" s="118"/>
      <c r="U738" s="118"/>
      <c r="V738" s="118"/>
      <c r="W738" s="118"/>
      <c r="X738" s="118"/>
      <c r="Y738" s="118"/>
      <c r="Z738" s="118"/>
    </row>
    <row r="739" spans="1:26" ht="12.75" customHeight="1" x14ac:dyDescent="0.25">
      <c r="A739" s="118"/>
      <c r="B739" s="118"/>
      <c r="C739" s="118"/>
      <c r="D739" s="118"/>
      <c r="E739" s="118"/>
      <c r="F739" s="118"/>
      <c r="G739" s="118"/>
      <c r="H739" s="118"/>
      <c r="I739" s="118"/>
      <c r="J739" s="118"/>
      <c r="K739" s="118"/>
      <c r="L739" s="118"/>
      <c r="M739" s="118"/>
      <c r="N739" s="118"/>
      <c r="O739" s="118"/>
      <c r="P739" s="118"/>
      <c r="Q739" s="118"/>
      <c r="R739" s="118"/>
      <c r="S739" s="118"/>
      <c r="T739" s="118"/>
      <c r="U739" s="118"/>
      <c r="V739" s="118"/>
      <c r="W739" s="118"/>
      <c r="X739" s="118"/>
      <c r="Y739" s="118"/>
      <c r="Z739" s="118"/>
    </row>
    <row r="740" spans="1:26" ht="12.75" customHeight="1" x14ac:dyDescent="0.25">
      <c r="A740" s="118"/>
      <c r="B740" s="118"/>
      <c r="C740" s="118"/>
      <c r="D740" s="118"/>
      <c r="E740" s="118"/>
      <c r="F740" s="118"/>
      <c r="G740" s="118"/>
      <c r="H740" s="118"/>
      <c r="I740" s="118"/>
      <c r="J740" s="118"/>
      <c r="K740" s="118"/>
      <c r="L740" s="118"/>
      <c r="M740" s="118"/>
      <c r="N740" s="118"/>
      <c r="O740" s="118"/>
      <c r="P740" s="118"/>
      <c r="Q740" s="118"/>
      <c r="R740" s="118"/>
      <c r="S740" s="118"/>
      <c r="T740" s="118"/>
      <c r="U740" s="118"/>
      <c r="V740" s="118"/>
      <c r="W740" s="118"/>
      <c r="X740" s="118"/>
      <c r="Y740" s="118"/>
      <c r="Z740" s="118"/>
    </row>
    <row r="741" spans="1:26" ht="12.75" customHeight="1" x14ac:dyDescent="0.25">
      <c r="A741" s="118"/>
      <c r="B741" s="118"/>
      <c r="C741" s="118"/>
      <c r="D741" s="118"/>
      <c r="E741" s="118"/>
      <c r="F741" s="118"/>
      <c r="G741" s="118"/>
      <c r="H741" s="118"/>
      <c r="I741" s="118"/>
      <c r="J741" s="118"/>
      <c r="K741" s="118"/>
      <c r="L741" s="118"/>
      <c r="M741" s="118"/>
      <c r="N741" s="118"/>
      <c r="O741" s="118"/>
      <c r="P741" s="118"/>
      <c r="Q741" s="118"/>
      <c r="R741" s="118"/>
      <c r="S741" s="118"/>
      <c r="T741" s="118"/>
      <c r="U741" s="118"/>
      <c r="V741" s="118"/>
      <c r="W741" s="118"/>
      <c r="X741" s="118"/>
      <c r="Y741" s="118"/>
      <c r="Z741" s="118"/>
    </row>
    <row r="742" spans="1:26" ht="12.75" customHeight="1" x14ac:dyDescent="0.25">
      <c r="A742" s="118"/>
      <c r="B742" s="118"/>
      <c r="C742" s="118"/>
      <c r="D742" s="118"/>
      <c r="E742" s="118"/>
      <c r="F742" s="118"/>
      <c r="G742" s="118"/>
      <c r="H742" s="118"/>
      <c r="I742" s="118"/>
      <c r="J742" s="118"/>
      <c r="K742" s="118"/>
      <c r="L742" s="118"/>
      <c r="M742" s="118"/>
      <c r="N742" s="118"/>
      <c r="O742" s="118"/>
      <c r="P742" s="118"/>
      <c r="Q742" s="118"/>
      <c r="R742" s="118"/>
      <c r="S742" s="118"/>
      <c r="T742" s="118"/>
      <c r="U742" s="118"/>
      <c r="V742" s="118"/>
      <c r="W742" s="118"/>
      <c r="X742" s="118"/>
      <c r="Y742" s="118"/>
      <c r="Z742" s="118"/>
    </row>
    <row r="743" spans="1:26" ht="12.75" customHeight="1" x14ac:dyDescent="0.25">
      <c r="A743" s="118"/>
      <c r="B743" s="118"/>
      <c r="C743" s="118"/>
      <c r="D743" s="118"/>
      <c r="E743" s="118"/>
      <c r="F743" s="118"/>
      <c r="G743" s="118"/>
      <c r="H743" s="118"/>
      <c r="I743" s="118"/>
      <c r="J743" s="118"/>
      <c r="K743" s="118"/>
      <c r="L743" s="118"/>
      <c r="M743" s="118"/>
      <c r="N743" s="118"/>
      <c r="O743" s="118"/>
      <c r="P743" s="118"/>
      <c r="Q743" s="118"/>
      <c r="R743" s="118"/>
      <c r="S743" s="118"/>
      <c r="T743" s="118"/>
      <c r="U743" s="118"/>
      <c r="V743" s="118"/>
      <c r="W743" s="118"/>
      <c r="X743" s="118"/>
      <c r="Y743" s="118"/>
      <c r="Z743" s="118"/>
    </row>
    <row r="744" spans="1:26" ht="12.75" customHeight="1" x14ac:dyDescent="0.25">
      <c r="A744" s="118"/>
      <c r="B744" s="118"/>
      <c r="C744" s="118"/>
      <c r="D744" s="118"/>
      <c r="E744" s="118"/>
      <c r="F744" s="118"/>
      <c r="G744" s="118"/>
      <c r="H744" s="118"/>
      <c r="I744" s="118"/>
      <c r="J744" s="118"/>
      <c r="K744" s="118"/>
      <c r="L744" s="118"/>
      <c r="M744" s="118"/>
      <c r="N744" s="118"/>
      <c r="O744" s="118"/>
      <c r="P744" s="118"/>
      <c r="Q744" s="118"/>
      <c r="R744" s="118"/>
      <c r="S744" s="118"/>
      <c r="T744" s="118"/>
      <c r="U744" s="118"/>
      <c r="V744" s="118"/>
      <c r="W744" s="118"/>
      <c r="X744" s="118"/>
      <c r="Y744" s="118"/>
      <c r="Z744" s="118"/>
    </row>
    <row r="745" spans="1:26" ht="12.75" customHeight="1" x14ac:dyDescent="0.25">
      <c r="A745" s="118"/>
      <c r="B745" s="118"/>
      <c r="C745" s="118"/>
      <c r="D745" s="118"/>
      <c r="E745" s="118"/>
      <c r="F745" s="118"/>
      <c r="G745" s="118"/>
      <c r="H745" s="118"/>
      <c r="I745" s="118"/>
      <c r="J745" s="118"/>
      <c r="K745" s="118"/>
      <c r="L745" s="118"/>
      <c r="M745" s="118"/>
      <c r="N745" s="118"/>
      <c r="O745" s="118"/>
      <c r="P745" s="118"/>
      <c r="Q745" s="118"/>
      <c r="R745" s="118"/>
      <c r="S745" s="118"/>
      <c r="T745" s="118"/>
      <c r="U745" s="118"/>
      <c r="V745" s="118"/>
      <c r="W745" s="118"/>
      <c r="X745" s="118"/>
      <c r="Y745" s="118"/>
      <c r="Z745" s="118"/>
    </row>
    <row r="746" spans="1:26" ht="12.75" customHeight="1" x14ac:dyDescent="0.25">
      <c r="A746" s="118"/>
      <c r="B746" s="118"/>
      <c r="C746" s="118"/>
      <c r="D746" s="118"/>
      <c r="E746" s="118"/>
      <c r="F746" s="118"/>
      <c r="G746" s="118"/>
      <c r="H746" s="118"/>
      <c r="I746" s="118"/>
      <c r="J746" s="118"/>
      <c r="K746" s="118"/>
      <c r="L746" s="118"/>
      <c r="M746" s="118"/>
      <c r="N746" s="118"/>
      <c r="O746" s="118"/>
      <c r="P746" s="118"/>
      <c r="Q746" s="118"/>
      <c r="R746" s="118"/>
      <c r="S746" s="118"/>
      <c r="T746" s="118"/>
      <c r="U746" s="118"/>
      <c r="V746" s="118"/>
      <c r="W746" s="118"/>
      <c r="X746" s="118"/>
      <c r="Y746" s="118"/>
      <c r="Z746" s="118"/>
    </row>
    <row r="747" spans="1:26" ht="12.75" customHeight="1" x14ac:dyDescent="0.25">
      <c r="A747" s="118"/>
      <c r="B747" s="118"/>
      <c r="C747" s="118"/>
      <c r="D747" s="118"/>
      <c r="E747" s="118"/>
      <c r="F747" s="118"/>
      <c r="G747" s="118"/>
      <c r="H747" s="118"/>
      <c r="I747" s="118"/>
      <c r="J747" s="118"/>
      <c r="K747" s="118"/>
      <c r="L747" s="118"/>
      <c r="M747" s="118"/>
      <c r="N747" s="118"/>
      <c r="O747" s="118"/>
      <c r="P747" s="118"/>
      <c r="Q747" s="118"/>
      <c r="R747" s="118"/>
      <c r="S747" s="118"/>
      <c r="T747" s="118"/>
      <c r="U747" s="118"/>
      <c r="V747" s="118"/>
      <c r="W747" s="118"/>
      <c r="X747" s="118"/>
      <c r="Y747" s="118"/>
      <c r="Z747" s="118"/>
    </row>
    <row r="748" spans="1:26" ht="12.75" customHeight="1" x14ac:dyDescent="0.25">
      <c r="A748" s="118"/>
      <c r="B748" s="118"/>
      <c r="C748" s="118"/>
      <c r="D748" s="118"/>
      <c r="E748" s="118"/>
      <c r="F748" s="118"/>
      <c r="G748" s="118"/>
      <c r="H748" s="118"/>
      <c r="I748" s="118"/>
      <c r="J748" s="118"/>
      <c r="K748" s="118"/>
      <c r="L748" s="118"/>
      <c r="M748" s="118"/>
      <c r="N748" s="118"/>
      <c r="O748" s="118"/>
      <c r="P748" s="118"/>
      <c r="Q748" s="118"/>
      <c r="R748" s="118"/>
      <c r="S748" s="118"/>
      <c r="T748" s="118"/>
      <c r="U748" s="118"/>
      <c r="V748" s="118"/>
      <c r="W748" s="118"/>
      <c r="X748" s="118"/>
      <c r="Y748" s="118"/>
      <c r="Z748" s="118"/>
    </row>
    <row r="749" spans="1:26" ht="12.75" customHeight="1" x14ac:dyDescent="0.25">
      <c r="A749" s="118"/>
      <c r="B749" s="118"/>
      <c r="C749" s="118"/>
      <c r="D749" s="118"/>
      <c r="E749" s="118"/>
      <c r="F749" s="118"/>
      <c r="G749" s="118"/>
      <c r="H749" s="118"/>
      <c r="I749" s="118"/>
      <c r="J749" s="118"/>
      <c r="K749" s="118"/>
      <c r="L749" s="118"/>
      <c r="M749" s="118"/>
      <c r="N749" s="118"/>
      <c r="O749" s="118"/>
      <c r="P749" s="118"/>
      <c r="Q749" s="118"/>
      <c r="R749" s="118"/>
      <c r="S749" s="118"/>
      <c r="T749" s="118"/>
      <c r="U749" s="118"/>
      <c r="V749" s="118"/>
      <c r="W749" s="118"/>
      <c r="X749" s="118"/>
      <c r="Y749" s="118"/>
      <c r="Z749" s="118"/>
    </row>
    <row r="750" spans="1:26" ht="12.75" customHeight="1" x14ac:dyDescent="0.25">
      <c r="A750" s="118"/>
      <c r="B750" s="118"/>
      <c r="C750" s="118"/>
      <c r="D750" s="118"/>
      <c r="E750" s="118"/>
      <c r="F750" s="118"/>
      <c r="G750" s="118"/>
      <c r="H750" s="118"/>
      <c r="I750" s="118"/>
      <c r="J750" s="118"/>
      <c r="K750" s="118"/>
      <c r="L750" s="118"/>
      <c r="M750" s="118"/>
      <c r="N750" s="118"/>
      <c r="O750" s="118"/>
      <c r="P750" s="118"/>
      <c r="Q750" s="118"/>
      <c r="R750" s="118"/>
      <c r="S750" s="118"/>
      <c r="T750" s="118"/>
      <c r="U750" s="118"/>
      <c r="V750" s="118"/>
      <c r="W750" s="118"/>
      <c r="X750" s="118"/>
      <c r="Y750" s="118"/>
      <c r="Z750" s="118"/>
    </row>
    <row r="751" spans="1:26" ht="12.75" customHeight="1" x14ac:dyDescent="0.25">
      <c r="A751" s="118"/>
      <c r="B751" s="118"/>
      <c r="C751" s="118"/>
      <c r="D751" s="118"/>
      <c r="E751" s="118"/>
      <c r="F751" s="118"/>
      <c r="G751" s="118"/>
      <c r="H751" s="118"/>
      <c r="I751" s="118"/>
      <c r="J751" s="118"/>
      <c r="K751" s="118"/>
      <c r="L751" s="118"/>
      <c r="M751" s="118"/>
      <c r="N751" s="118"/>
      <c r="O751" s="118"/>
      <c r="P751" s="118"/>
      <c r="Q751" s="118"/>
      <c r="R751" s="118"/>
      <c r="S751" s="118"/>
      <c r="T751" s="118"/>
      <c r="U751" s="118"/>
      <c r="V751" s="118"/>
      <c r="W751" s="118"/>
      <c r="X751" s="118"/>
      <c r="Y751" s="118"/>
      <c r="Z751" s="118"/>
    </row>
    <row r="752" spans="1:26" ht="12.75" customHeight="1" x14ac:dyDescent="0.25">
      <c r="A752" s="118"/>
      <c r="B752" s="118"/>
      <c r="C752" s="118"/>
      <c r="D752" s="118"/>
      <c r="E752" s="118"/>
      <c r="F752" s="118"/>
      <c r="G752" s="118"/>
      <c r="H752" s="118"/>
      <c r="I752" s="118"/>
      <c r="J752" s="118"/>
      <c r="K752" s="118"/>
      <c r="L752" s="118"/>
      <c r="M752" s="118"/>
      <c r="N752" s="118"/>
      <c r="O752" s="118"/>
      <c r="P752" s="118"/>
      <c r="Q752" s="118"/>
      <c r="R752" s="118"/>
      <c r="S752" s="118"/>
      <c r="T752" s="118"/>
      <c r="U752" s="118"/>
      <c r="V752" s="118"/>
      <c r="W752" s="118"/>
      <c r="X752" s="118"/>
      <c r="Y752" s="118"/>
      <c r="Z752" s="118"/>
    </row>
    <row r="753" spans="1:26" ht="12.75" customHeight="1" x14ac:dyDescent="0.25">
      <c r="A753" s="118"/>
      <c r="B753" s="118"/>
      <c r="C753" s="118"/>
      <c r="D753" s="118"/>
      <c r="E753" s="118"/>
      <c r="F753" s="118"/>
      <c r="G753" s="118"/>
      <c r="H753" s="118"/>
      <c r="I753" s="118"/>
      <c r="J753" s="118"/>
      <c r="K753" s="118"/>
      <c r="L753" s="118"/>
      <c r="M753" s="118"/>
      <c r="N753" s="118"/>
      <c r="O753" s="118"/>
      <c r="P753" s="118"/>
      <c r="Q753" s="118"/>
      <c r="R753" s="118"/>
      <c r="S753" s="118"/>
      <c r="T753" s="118"/>
      <c r="U753" s="118"/>
      <c r="V753" s="118"/>
      <c r="W753" s="118"/>
      <c r="X753" s="118"/>
      <c r="Y753" s="118"/>
      <c r="Z753" s="118"/>
    </row>
    <row r="754" spans="1:26" ht="12.75" customHeight="1" x14ac:dyDescent="0.25">
      <c r="A754" s="118"/>
      <c r="B754" s="118"/>
      <c r="C754" s="118"/>
      <c r="D754" s="118"/>
      <c r="E754" s="118"/>
      <c r="F754" s="118"/>
      <c r="G754" s="118"/>
      <c r="H754" s="118"/>
      <c r="I754" s="118"/>
      <c r="J754" s="118"/>
      <c r="K754" s="118"/>
      <c r="L754" s="118"/>
      <c r="M754" s="118"/>
      <c r="N754" s="118"/>
      <c r="O754" s="118"/>
      <c r="P754" s="118"/>
      <c r="Q754" s="118"/>
      <c r="R754" s="118"/>
      <c r="S754" s="118"/>
      <c r="T754" s="118"/>
      <c r="U754" s="118"/>
      <c r="V754" s="118"/>
      <c r="W754" s="118"/>
      <c r="X754" s="118"/>
      <c r="Y754" s="118"/>
      <c r="Z754" s="118"/>
    </row>
    <row r="755" spans="1:26" ht="12.75" customHeight="1" x14ac:dyDescent="0.25">
      <c r="A755" s="118"/>
      <c r="B755" s="118"/>
      <c r="C755" s="118"/>
      <c r="D755" s="118"/>
      <c r="E755" s="118"/>
      <c r="F755" s="118"/>
      <c r="G755" s="118"/>
      <c r="H755" s="118"/>
      <c r="I755" s="118"/>
      <c r="J755" s="118"/>
      <c r="K755" s="118"/>
      <c r="L755" s="118"/>
      <c r="M755" s="118"/>
      <c r="N755" s="118"/>
      <c r="O755" s="118"/>
      <c r="P755" s="118"/>
      <c r="Q755" s="118"/>
      <c r="R755" s="118"/>
      <c r="S755" s="118"/>
      <c r="T755" s="118"/>
      <c r="U755" s="118"/>
      <c r="V755" s="118"/>
      <c r="W755" s="118"/>
      <c r="X755" s="118"/>
      <c r="Y755" s="118"/>
      <c r="Z755" s="118"/>
    </row>
    <row r="756" spans="1:26" ht="12.75" customHeight="1" x14ac:dyDescent="0.25">
      <c r="A756" s="118"/>
      <c r="B756" s="118"/>
      <c r="C756" s="118"/>
      <c r="D756" s="118"/>
      <c r="E756" s="118"/>
      <c r="F756" s="118"/>
      <c r="G756" s="118"/>
      <c r="H756" s="118"/>
      <c r="I756" s="118"/>
      <c r="J756" s="118"/>
      <c r="K756" s="118"/>
      <c r="L756" s="118"/>
      <c r="M756" s="118"/>
      <c r="N756" s="118"/>
      <c r="O756" s="118"/>
      <c r="P756" s="118"/>
      <c r="Q756" s="118"/>
      <c r="R756" s="118"/>
      <c r="S756" s="118"/>
      <c r="T756" s="118"/>
      <c r="U756" s="118"/>
      <c r="V756" s="118"/>
      <c r="W756" s="118"/>
      <c r="X756" s="118"/>
      <c r="Y756" s="118"/>
      <c r="Z756" s="118"/>
    </row>
    <row r="757" spans="1:26" ht="12.75" customHeight="1" x14ac:dyDescent="0.25">
      <c r="A757" s="118"/>
      <c r="B757" s="118"/>
      <c r="C757" s="118"/>
      <c r="D757" s="118"/>
      <c r="E757" s="118"/>
      <c r="F757" s="118"/>
      <c r="G757" s="118"/>
      <c r="H757" s="118"/>
      <c r="I757" s="118"/>
      <c r="J757" s="118"/>
      <c r="K757" s="118"/>
      <c r="L757" s="118"/>
      <c r="M757" s="118"/>
      <c r="N757" s="118"/>
      <c r="O757" s="118"/>
      <c r="P757" s="118"/>
      <c r="Q757" s="118"/>
      <c r="R757" s="118"/>
      <c r="S757" s="118"/>
      <c r="T757" s="118"/>
      <c r="U757" s="118"/>
      <c r="V757" s="118"/>
      <c r="W757" s="118"/>
      <c r="X757" s="118"/>
      <c r="Y757" s="118"/>
      <c r="Z757" s="118"/>
    </row>
    <row r="758" spans="1:26" ht="12.75" customHeight="1" x14ac:dyDescent="0.25">
      <c r="A758" s="118"/>
      <c r="B758" s="118"/>
      <c r="C758" s="118"/>
      <c r="D758" s="118"/>
      <c r="E758" s="118"/>
      <c r="F758" s="118"/>
      <c r="G758" s="118"/>
      <c r="H758" s="118"/>
      <c r="I758" s="118"/>
      <c r="J758" s="118"/>
      <c r="K758" s="118"/>
      <c r="L758" s="118"/>
      <c r="M758" s="118"/>
      <c r="N758" s="118"/>
      <c r="O758" s="118"/>
      <c r="P758" s="118"/>
      <c r="Q758" s="118"/>
      <c r="R758" s="118"/>
      <c r="S758" s="118"/>
      <c r="T758" s="118"/>
      <c r="U758" s="118"/>
      <c r="V758" s="118"/>
      <c r="W758" s="118"/>
      <c r="X758" s="118"/>
      <c r="Y758" s="118"/>
      <c r="Z758" s="118"/>
    </row>
    <row r="759" spans="1:26" ht="12.75" customHeight="1" x14ac:dyDescent="0.25">
      <c r="A759" s="118"/>
      <c r="B759" s="118"/>
      <c r="C759" s="118"/>
      <c r="D759" s="118"/>
      <c r="E759" s="118"/>
      <c r="F759" s="118"/>
      <c r="G759" s="118"/>
      <c r="H759" s="118"/>
      <c r="I759" s="118"/>
      <c r="J759" s="118"/>
      <c r="K759" s="118"/>
      <c r="L759" s="118"/>
      <c r="M759" s="118"/>
      <c r="N759" s="118"/>
      <c r="O759" s="118"/>
      <c r="P759" s="118"/>
      <c r="Q759" s="118"/>
      <c r="R759" s="118"/>
      <c r="S759" s="118"/>
      <c r="T759" s="118"/>
      <c r="U759" s="118"/>
      <c r="V759" s="118"/>
      <c r="W759" s="118"/>
      <c r="X759" s="118"/>
      <c r="Y759" s="118"/>
      <c r="Z759" s="118"/>
    </row>
    <row r="760" spans="1:26" ht="12.75" customHeight="1" x14ac:dyDescent="0.25">
      <c r="A760" s="118"/>
      <c r="B760" s="118"/>
      <c r="C760" s="118"/>
      <c r="D760" s="118"/>
      <c r="E760" s="118"/>
      <c r="F760" s="118"/>
      <c r="G760" s="118"/>
      <c r="H760" s="118"/>
      <c r="I760" s="118"/>
      <c r="J760" s="118"/>
      <c r="K760" s="118"/>
      <c r="L760" s="118"/>
      <c r="M760" s="118"/>
      <c r="N760" s="118"/>
      <c r="O760" s="118"/>
      <c r="P760" s="118"/>
      <c r="Q760" s="118"/>
      <c r="R760" s="118"/>
      <c r="S760" s="118"/>
      <c r="T760" s="118"/>
      <c r="U760" s="118"/>
      <c r="V760" s="118"/>
      <c r="W760" s="118"/>
      <c r="X760" s="118"/>
      <c r="Y760" s="118"/>
      <c r="Z760" s="118"/>
    </row>
    <row r="761" spans="1:26" ht="12.75" customHeight="1" x14ac:dyDescent="0.25">
      <c r="A761" s="118"/>
      <c r="B761" s="118"/>
      <c r="C761" s="118"/>
      <c r="D761" s="118"/>
      <c r="E761" s="118"/>
      <c r="F761" s="118"/>
      <c r="G761" s="118"/>
      <c r="H761" s="118"/>
      <c r="I761" s="118"/>
      <c r="J761" s="118"/>
      <c r="K761" s="118"/>
      <c r="L761" s="118"/>
      <c r="M761" s="118"/>
      <c r="N761" s="118"/>
      <c r="O761" s="118"/>
      <c r="P761" s="118"/>
      <c r="Q761" s="118"/>
      <c r="R761" s="118"/>
      <c r="S761" s="118"/>
      <c r="T761" s="118"/>
      <c r="U761" s="118"/>
      <c r="V761" s="118"/>
      <c r="W761" s="118"/>
      <c r="X761" s="118"/>
      <c r="Y761" s="118"/>
      <c r="Z761" s="118"/>
    </row>
    <row r="762" spans="1:26" ht="12.75" customHeight="1" x14ac:dyDescent="0.25">
      <c r="A762" s="118"/>
      <c r="B762" s="118"/>
      <c r="C762" s="118"/>
      <c r="D762" s="118"/>
      <c r="E762" s="118"/>
      <c r="F762" s="118"/>
      <c r="G762" s="118"/>
      <c r="H762" s="118"/>
      <c r="I762" s="118"/>
      <c r="J762" s="118"/>
      <c r="K762" s="118"/>
      <c r="L762" s="118"/>
      <c r="M762" s="118"/>
      <c r="N762" s="118"/>
      <c r="O762" s="118"/>
      <c r="P762" s="118"/>
      <c r="Q762" s="118"/>
      <c r="R762" s="118"/>
      <c r="S762" s="118"/>
      <c r="T762" s="118"/>
      <c r="U762" s="118"/>
      <c r="V762" s="118"/>
      <c r="W762" s="118"/>
      <c r="X762" s="118"/>
      <c r="Y762" s="118"/>
      <c r="Z762" s="118"/>
    </row>
    <row r="763" spans="1:26" ht="12.75" customHeight="1" x14ac:dyDescent="0.25">
      <c r="A763" s="118"/>
      <c r="B763" s="118"/>
      <c r="C763" s="118"/>
      <c r="D763" s="118"/>
      <c r="E763" s="118"/>
      <c r="F763" s="118"/>
      <c r="G763" s="118"/>
      <c r="H763" s="118"/>
      <c r="I763" s="118"/>
      <c r="J763" s="118"/>
      <c r="K763" s="118"/>
      <c r="L763" s="118"/>
      <c r="M763" s="118"/>
      <c r="N763" s="118"/>
      <c r="O763" s="118"/>
      <c r="P763" s="118"/>
      <c r="Q763" s="118"/>
      <c r="R763" s="118"/>
      <c r="S763" s="118"/>
      <c r="T763" s="118"/>
      <c r="U763" s="118"/>
      <c r="V763" s="118"/>
      <c r="W763" s="118"/>
      <c r="X763" s="118"/>
      <c r="Y763" s="118"/>
      <c r="Z763" s="118"/>
    </row>
    <row r="764" spans="1:26" ht="12.75" customHeight="1" x14ac:dyDescent="0.25">
      <c r="A764" s="118"/>
      <c r="B764" s="118"/>
      <c r="C764" s="118"/>
      <c r="D764" s="118"/>
      <c r="E764" s="118"/>
      <c r="F764" s="118"/>
      <c r="G764" s="118"/>
      <c r="H764" s="118"/>
      <c r="I764" s="118"/>
      <c r="J764" s="118"/>
      <c r="K764" s="118"/>
      <c r="L764" s="118"/>
      <c r="M764" s="118"/>
      <c r="N764" s="118"/>
      <c r="O764" s="118"/>
      <c r="P764" s="118"/>
      <c r="Q764" s="118"/>
      <c r="R764" s="118"/>
      <c r="S764" s="118"/>
      <c r="T764" s="118"/>
      <c r="U764" s="118"/>
      <c r="V764" s="118"/>
      <c r="W764" s="118"/>
      <c r="X764" s="118"/>
      <c r="Y764" s="118"/>
      <c r="Z764" s="118"/>
    </row>
    <row r="765" spans="1:26" ht="12.75" customHeight="1" x14ac:dyDescent="0.25">
      <c r="A765" s="118"/>
      <c r="B765" s="118"/>
      <c r="C765" s="118"/>
      <c r="D765" s="118"/>
      <c r="E765" s="118"/>
      <c r="F765" s="118"/>
      <c r="G765" s="118"/>
      <c r="H765" s="118"/>
      <c r="I765" s="118"/>
      <c r="J765" s="118"/>
      <c r="K765" s="118"/>
      <c r="L765" s="118"/>
      <c r="M765" s="118"/>
      <c r="N765" s="118"/>
      <c r="O765" s="118"/>
      <c r="P765" s="118"/>
      <c r="Q765" s="118"/>
      <c r="R765" s="118"/>
      <c r="S765" s="118"/>
      <c r="T765" s="118"/>
      <c r="U765" s="118"/>
      <c r="V765" s="118"/>
      <c r="W765" s="118"/>
      <c r="X765" s="118"/>
      <c r="Y765" s="118"/>
      <c r="Z765" s="118"/>
    </row>
    <row r="766" spans="1:26" ht="12.75" customHeight="1" x14ac:dyDescent="0.25">
      <c r="A766" s="118"/>
      <c r="B766" s="118"/>
      <c r="C766" s="118"/>
      <c r="D766" s="118"/>
      <c r="E766" s="118"/>
      <c r="F766" s="118"/>
      <c r="G766" s="118"/>
      <c r="H766" s="118"/>
      <c r="I766" s="118"/>
      <c r="J766" s="118"/>
      <c r="K766" s="118"/>
      <c r="L766" s="118"/>
      <c r="M766" s="118"/>
      <c r="N766" s="118"/>
      <c r="O766" s="118"/>
      <c r="P766" s="118"/>
      <c r="Q766" s="118"/>
      <c r="R766" s="118"/>
      <c r="S766" s="118"/>
      <c r="T766" s="118"/>
      <c r="U766" s="118"/>
      <c r="V766" s="118"/>
      <c r="W766" s="118"/>
      <c r="X766" s="118"/>
      <c r="Y766" s="118"/>
      <c r="Z766" s="118"/>
    </row>
    <row r="767" spans="1:26" ht="12.75" customHeight="1" x14ac:dyDescent="0.25">
      <c r="A767" s="118"/>
      <c r="B767" s="118"/>
      <c r="C767" s="118"/>
      <c r="D767" s="118"/>
      <c r="E767" s="118"/>
      <c r="F767" s="118"/>
      <c r="G767" s="118"/>
      <c r="H767" s="118"/>
      <c r="I767" s="118"/>
      <c r="J767" s="118"/>
      <c r="K767" s="118"/>
      <c r="L767" s="118"/>
      <c r="M767" s="118"/>
      <c r="N767" s="118"/>
      <c r="O767" s="118"/>
      <c r="P767" s="118"/>
      <c r="Q767" s="118"/>
      <c r="R767" s="118"/>
      <c r="S767" s="118"/>
      <c r="T767" s="118"/>
      <c r="U767" s="118"/>
      <c r="V767" s="118"/>
      <c r="W767" s="118"/>
      <c r="X767" s="118"/>
      <c r="Y767" s="118"/>
      <c r="Z767" s="118"/>
    </row>
    <row r="768" spans="1:26" ht="12.75" customHeight="1" x14ac:dyDescent="0.25">
      <c r="A768" s="118"/>
      <c r="B768" s="118"/>
      <c r="C768" s="118"/>
      <c r="D768" s="118"/>
      <c r="E768" s="118"/>
      <c r="F768" s="118"/>
      <c r="G768" s="118"/>
      <c r="H768" s="118"/>
      <c r="I768" s="118"/>
      <c r="J768" s="118"/>
      <c r="K768" s="118"/>
      <c r="L768" s="118"/>
      <c r="M768" s="118"/>
      <c r="N768" s="118"/>
      <c r="O768" s="118"/>
      <c r="P768" s="118"/>
      <c r="Q768" s="118"/>
      <c r="R768" s="118"/>
      <c r="S768" s="118"/>
      <c r="T768" s="118"/>
      <c r="U768" s="118"/>
      <c r="V768" s="118"/>
      <c r="W768" s="118"/>
      <c r="X768" s="118"/>
      <c r="Y768" s="118"/>
      <c r="Z768" s="118"/>
    </row>
    <row r="769" spans="1:26" ht="12.75" customHeight="1" x14ac:dyDescent="0.25">
      <c r="A769" s="118"/>
      <c r="B769" s="118"/>
      <c r="C769" s="118"/>
      <c r="D769" s="118"/>
      <c r="E769" s="118"/>
      <c r="F769" s="118"/>
      <c r="G769" s="118"/>
      <c r="H769" s="118"/>
      <c r="I769" s="118"/>
      <c r="J769" s="118"/>
      <c r="K769" s="118"/>
      <c r="L769" s="118"/>
      <c r="M769" s="118"/>
      <c r="N769" s="118"/>
      <c r="O769" s="118"/>
      <c r="P769" s="118"/>
      <c r="Q769" s="118"/>
      <c r="R769" s="118"/>
      <c r="S769" s="118"/>
      <c r="T769" s="118"/>
      <c r="U769" s="118"/>
      <c r="V769" s="118"/>
      <c r="W769" s="118"/>
      <c r="X769" s="118"/>
      <c r="Y769" s="118"/>
      <c r="Z769" s="118"/>
    </row>
    <row r="770" spans="1:26" ht="12.75" customHeight="1" x14ac:dyDescent="0.25">
      <c r="A770" s="118"/>
      <c r="B770" s="118"/>
      <c r="C770" s="118"/>
      <c r="D770" s="118"/>
      <c r="E770" s="118"/>
      <c r="F770" s="118"/>
      <c r="G770" s="118"/>
      <c r="H770" s="118"/>
      <c r="I770" s="118"/>
      <c r="J770" s="118"/>
      <c r="K770" s="118"/>
      <c r="L770" s="118"/>
      <c r="M770" s="118"/>
      <c r="N770" s="118"/>
      <c r="O770" s="118"/>
      <c r="P770" s="118"/>
      <c r="Q770" s="118"/>
      <c r="R770" s="118"/>
      <c r="S770" s="118"/>
      <c r="T770" s="118"/>
      <c r="U770" s="118"/>
      <c r="V770" s="118"/>
      <c r="W770" s="118"/>
      <c r="X770" s="118"/>
      <c r="Y770" s="118"/>
      <c r="Z770" s="118"/>
    </row>
    <row r="771" spans="1:26" ht="12.75" customHeight="1" x14ac:dyDescent="0.25">
      <c r="A771" s="118"/>
      <c r="B771" s="118"/>
      <c r="C771" s="118"/>
      <c r="D771" s="118"/>
      <c r="E771" s="118"/>
      <c r="F771" s="118"/>
      <c r="G771" s="118"/>
      <c r="H771" s="118"/>
      <c r="I771" s="118"/>
      <c r="J771" s="118"/>
      <c r="K771" s="118"/>
      <c r="L771" s="118"/>
      <c r="M771" s="118"/>
      <c r="N771" s="118"/>
      <c r="O771" s="118"/>
      <c r="P771" s="118"/>
      <c r="Q771" s="118"/>
      <c r="R771" s="118"/>
      <c r="S771" s="118"/>
      <c r="T771" s="118"/>
      <c r="U771" s="118"/>
      <c r="V771" s="118"/>
      <c r="W771" s="118"/>
      <c r="X771" s="118"/>
      <c r="Y771" s="118"/>
      <c r="Z771" s="118"/>
    </row>
    <row r="772" spans="1:26" ht="12.75" customHeight="1" x14ac:dyDescent="0.25">
      <c r="A772" s="118"/>
      <c r="B772" s="118"/>
      <c r="C772" s="118"/>
      <c r="D772" s="118"/>
      <c r="E772" s="118"/>
      <c r="F772" s="118"/>
      <c r="G772" s="118"/>
      <c r="H772" s="118"/>
      <c r="I772" s="118"/>
      <c r="J772" s="118"/>
      <c r="K772" s="118"/>
      <c r="L772" s="118"/>
      <c r="M772" s="118"/>
      <c r="N772" s="118"/>
      <c r="O772" s="118"/>
      <c r="P772" s="118"/>
      <c r="Q772" s="118"/>
      <c r="R772" s="118"/>
      <c r="S772" s="118"/>
      <c r="T772" s="118"/>
      <c r="U772" s="118"/>
      <c r="V772" s="118"/>
      <c r="W772" s="118"/>
      <c r="X772" s="118"/>
      <c r="Y772" s="118"/>
      <c r="Z772" s="118"/>
    </row>
    <row r="773" spans="1:26" ht="12.75" customHeight="1" x14ac:dyDescent="0.25">
      <c r="A773" s="118"/>
      <c r="B773" s="118"/>
      <c r="C773" s="118"/>
      <c r="D773" s="118"/>
      <c r="E773" s="118"/>
      <c r="F773" s="118"/>
      <c r="G773" s="118"/>
      <c r="H773" s="118"/>
      <c r="I773" s="118"/>
      <c r="J773" s="118"/>
      <c r="K773" s="118"/>
      <c r="L773" s="118"/>
      <c r="M773" s="118"/>
      <c r="N773" s="118"/>
      <c r="O773" s="118"/>
      <c r="P773" s="118"/>
      <c r="Q773" s="118"/>
      <c r="R773" s="118"/>
      <c r="S773" s="118"/>
      <c r="T773" s="118"/>
      <c r="U773" s="118"/>
      <c r="V773" s="118"/>
      <c r="W773" s="118"/>
      <c r="X773" s="118"/>
      <c r="Y773" s="118"/>
      <c r="Z773" s="118"/>
    </row>
    <row r="774" spans="1:26" ht="12.75" customHeight="1" x14ac:dyDescent="0.25">
      <c r="A774" s="118"/>
      <c r="B774" s="118"/>
      <c r="C774" s="118"/>
      <c r="D774" s="118"/>
      <c r="E774" s="118"/>
      <c r="F774" s="118"/>
      <c r="G774" s="118"/>
      <c r="H774" s="118"/>
      <c r="I774" s="118"/>
      <c r="J774" s="118"/>
      <c r="K774" s="118"/>
      <c r="L774" s="118"/>
      <c r="M774" s="118"/>
      <c r="N774" s="118"/>
      <c r="O774" s="118"/>
      <c r="P774" s="118"/>
      <c r="Q774" s="118"/>
      <c r="R774" s="118"/>
      <c r="S774" s="118"/>
      <c r="T774" s="118"/>
      <c r="U774" s="118"/>
      <c r="V774" s="118"/>
      <c r="W774" s="118"/>
      <c r="X774" s="118"/>
      <c r="Y774" s="118"/>
      <c r="Z774" s="118"/>
    </row>
    <row r="775" spans="1:26" ht="12.75" customHeight="1" x14ac:dyDescent="0.25">
      <c r="A775" s="118"/>
      <c r="B775" s="118"/>
      <c r="C775" s="118"/>
      <c r="D775" s="118"/>
      <c r="E775" s="118"/>
      <c r="F775" s="118"/>
      <c r="G775" s="118"/>
      <c r="H775" s="118"/>
      <c r="I775" s="118"/>
      <c r="J775" s="118"/>
      <c r="K775" s="118"/>
      <c r="L775" s="118"/>
      <c r="M775" s="118"/>
      <c r="N775" s="118"/>
      <c r="O775" s="118"/>
      <c r="P775" s="118"/>
      <c r="Q775" s="118"/>
      <c r="R775" s="118"/>
      <c r="S775" s="118"/>
      <c r="T775" s="118"/>
      <c r="U775" s="118"/>
      <c r="V775" s="118"/>
      <c r="W775" s="118"/>
      <c r="X775" s="118"/>
      <c r="Y775" s="118"/>
      <c r="Z775" s="118"/>
    </row>
    <row r="776" spans="1:26" ht="12.75" customHeight="1" x14ac:dyDescent="0.25">
      <c r="A776" s="118"/>
      <c r="B776" s="118"/>
      <c r="C776" s="118"/>
      <c r="D776" s="118"/>
      <c r="E776" s="118"/>
      <c r="F776" s="118"/>
      <c r="G776" s="118"/>
      <c r="H776" s="118"/>
      <c r="I776" s="118"/>
      <c r="J776" s="118"/>
      <c r="K776" s="118"/>
      <c r="L776" s="118"/>
      <c r="M776" s="118"/>
      <c r="N776" s="118"/>
      <c r="O776" s="118"/>
      <c r="P776" s="118"/>
      <c r="Q776" s="118"/>
      <c r="R776" s="118"/>
      <c r="S776" s="118"/>
      <c r="T776" s="118"/>
      <c r="U776" s="118"/>
      <c r="V776" s="118"/>
      <c r="W776" s="118"/>
      <c r="X776" s="118"/>
      <c r="Y776" s="118"/>
      <c r="Z776" s="118"/>
    </row>
    <row r="777" spans="1:26" ht="12.75" customHeight="1" x14ac:dyDescent="0.25">
      <c r="A777" s="118"/>
      <c r="B777" s="118"/>
      <c r="C777" s="118"/>
      <c r="D777" s="118"/>
      <c r="E777" s="118"/>
      <c r="F777" s="118"/>
      <c r="G777" s="118"/>
      <c r="H777" s="118"/>
      <c r="I777" s="118"/>
      <c r="J777" s="118"/>
      <c r="K777" s="118"/>
      <c r="L777" s="118"/>
      <c r="M777" s="118"/>
      <c r="N777" s="118"/>
      <c r="O777" s="118"/>
      <c r="P777" s="118"/>
      <c r="Q777" s="118"/>
      <c r="R777" s="118"/>
      <c r="S777" s="118"/>
      <c r="T777" s="118"/>
      <c r="U777" s="118"/>
      <c r="V777" s="118"/>
      <c r="W777" s="118"/>
      <c r="X777" s="118"/>
      <c r="Y777" s="118"/>
      <c r="Z777" s="118"/>
    </row>
    <row r="778" spans="1:26" ht="12.75" customHeight="1" x14ac:dyDescent="0.25">
      <c r="A778" s="118"/>
      <c r="B778" s="118"/>
      <c r="C778" s="118"/>
      <c r="D778" s="118"/>
      <c r="E778" s="118"/>
      <c r="F778" s="118"/>
      <c r="G778" s="118"/>
      <c r="H778" s="118"/>
      <c r="I778" s="118"/>
      <c r="J778" s="118"/>
      <c r="K778" s="118"/>
      <c r="L778" s="118"/>
      <c r="M778" s="118"/>
      <c r="N778" s="118"/>
      <c r="O778" s="118"/>
      <c r="P778" s="118"/>
      <c r="Q778" s="118"/>
      <c r="R778" s="118"/>
      <c r="S778" s="118"/>
      <c r="T778" s="118"/>
      <c r="U778" s="118"/>
      <c r="V778" s="118"/>
      <c r="W778" s="118"/>
      <c r="X778" s="118"/>
      <c r="Y778" s="118"/>
      <c r="Z778" s="118"/>
    </row>
    <row r="779" spans="1:26" ht="12.75" customHeight="1" x14ac:dyDescent="0.25">
      <c r="A779" s="118"/>
      <c r="B779" s="118"/>
      <c r="C779" s="118"/>
      <c r="D779" s="118"/>
      <c r="E779" s="118"/>
      <c r="F779" s="118"/>
      <c r="G779" s="118"/>
      <c r="H779" s="118"/>
      <c r="I779" s="118"/>
      <c r="J779" s="118"/>
      <c r="K779" s="118"/>
      <c r="L779" s="118"/>
      <c r="M779" s="118"/>
      <c r="N779" s="118"/>
      <c r="O779" s="118"/>
      <c r="P779" s="118"/>
      <c r="Q779" s="118"/>
      <c r="R779" s="118"/>
      <c r="S779" s="118"/>
      <c r="T779" s="118"/>
      <c r="U779" s="118"/>
      <c r="V779" s="118"/>
      <c r="W779" s="118"/>
      <c r="X779" s="118"/>
      <c r="Y779" s="118"/>
      <c r="Z779" s="118"/>
    </row>
    <row r="780" spans="1:26" ht="12.75" customHeight="1" x14ac:dyDescent="0.25">
      <c r="A780" s="118"/>
      <c r="B780" s="118"/>
      <c r="C780" s="118"/>
      <c r="D780" s="118"/>
      <c r="E780" s="118"/>
      <c r="F780" s="118"/>
      <c r="G780" s="118"/>
      <c r="H780" s="118"/>
      <c r="I780" s="118"/>
      <c r="J780" s="118"/>
      <c r="K780" s="118"/>
      <c r="L780" s="118"/>
      <c r="M780" s="118"/>
      <c r="N780" s="118"/>
      <c r="O780" s="118"/>
      <c r="P780" s="118"/>
      <c r="Q780" s="118"/>
      <c r="R780" s="118"/>
      <c r="S780" s="118"/>
      <c r="T780" s="118"/>
      <c r="U780" s="118"/>
      <c r="V780" s="118"/>
      <c r="W780" s="118"/>
      <c r="X780" s="118"/>
      <c r="Y780" s="118"/>
      <c r="Z780" s="118"/>
    </row>
    <row r="781" spans="1:26" ht="12.75" customHeight="1" x14ac:dyDescent="0.25">
      <c r="A781" s="118"/>
      <c r="B781" s="118"/>
      <c r="C781" s="118"/>
      <c r="D781" s="118"/>
      <c r="E781" s="118"/>
      <c r="F781" s="118"/>
      <c r="G781" s="118"/>
      <c r="H781" s="118"/>
      <c r="I781" s="118"/>
      <c r="J781" s="118"/>
      <c r="K781" s="118"/>
      <c r="L781" s="118"/>
      <c r="M781" s="118"/>
      <c r="N781" s="118"/>
      <c r="O781" s="118"/>
      <c r="P781" s="118"/>
      <c r="Q781" s="118"/>
      <c r="R781" s="118"/>
      <c r="S781" s="118"/>
      <c r="T781" s="118"/>
      <c r="U781" s="118"/>
      <c r="V781" s="118"/>
      <c r="W781" s="118"/>
      <c r="X781" s="118"/>
      <c r="Y781" s="118"/>
      <c r="Z781" s="118"/>
    </row>
    <row r="782" spans="1:26" ht="12.75" customHeight="1" x14ac:dyDescent="0.25">
      <c r="A782" s="118"/>
      <c r="B782" s="118"/>
      <c r="C782" s="118"/>
      <c r="D782" s="118"/>
      <c r="E782" s="118"/>
      <c r="F782" s="118"/>
      <c r="G782" s="118"/>
      <c r="H782" s="118"/>
      <c r="I782" s="118"/>
      <c r="J782" s="118"/>
      <c r="K782" s="118"/>
      <c r="L782" s="118"/>
      <c r="M782" s="118"/>
      <c r="N782" s="118"/>
      <c r="O782" s="118"/>
      <c r="P782" s="118"/>
      <c r="Q782" s="118"/>
      <c r="R782" s="118"/>
      <c r="S782" s="118"/>
      <c r="T782" s="118"/>
      <c r="U782" s="118"/>
      <c r="V782" s="118"/>
      <c r="W782" s="118"/>
      <c r="X782" s="118"/>
      <c r="Y782" s="118"/>
      <c r="Z782" s="118"/>
    </row>
    <row r="783" spans="1:26" ht="12.75" customHeight="1" x14ac:dyDescent="0.25">
      <c r="A783" s="118"/>
      <c r="B783" s="118"/>
      <c r="C783" s="118"/>
      <c r="D783" s="118"/>
      <c r="E783" s="118"/>
      <c r="F783" s="118"/>
      <c r="G783" s="118"/>
      <c r="H783" s="118"/>
      <c r="I783" s="118"/>
      <c r="J783" s="118"/>
      <c r="K783" s="118"/>
      <c r="L783" s="118"/>
      <c r="M783" s="118"/>
      <c r="N783" s="118"/>
      <c r="O783" s="118"/>
      <c r="P783" s="118"/>
      <c r="Q783" s="118"/>
      <c r="R783" s="118"/>
      <c r="S783" s="118"/>
      <c r="T783" s="118"/>
      <c r="U783" s="118"/>
      <c r="V783" s="118"/>
      <c r="W783" s="118"/>
      <c r="X783" s="118"/>
      <c r="Y783" s="118"/>
      <c r="Z783" s="118"/>
    </row>
    <row r="784" spans="1:26" ht="12.75" customHeight="1" x14ac:dyDescent="0.25">
      <c r="A784" s="118"/>
      <c r="B784" s="118"/>
      <c r="C784" s="118"/>
      <c r="D784" s="118"/>
      <c r="E784" s="118"/>
      <c r="F784" s="118"/>
      <c r="G784" s="118"/>
      <c r="H784" s="118"/>
      <c r="I784" s="118"/>
      <c r="J784" s="118"/>
      <c r="K784" s="118"/>
      <c r="L784" s="118"/>
      <c r="M784" s="118"/>
      <c r="N784" s="118"/>
      <c r="O784" s="118"/>
      <c r="P784" s="118"/>
      <c r="Q784" s="118"/>
      <c r="R784" s="118"/>
      <c r="S784" s="118"/>
      <c r="T784" s="118"/>
      <c r="U784" s="118"/>
      <c r="V784" s="118"/>
      <c r="W784" s="118"/>
      <c r="X784" s="118"/>
      <c r="Y784" s="118"/>
      <c r="Z784" s="118"/>
    </row>
    <row r="785" spans="1:26" ht="12.75" customHeight="1" x14ac:dyDescent="0.25">
      <c r="A785" s="118"/>
      <c r="B785" s="118"/>
      <c r="C785" s="118"/>
      <c r="D785" s="118"/>
      <c r="E785" s="118"/>
      <c r="F785" s="118"/>
      <c r="G785" s="118"/>
      <c r="H785" s="118"/>
      <c r="I785" s="118"/>
      <c r="J785" s="118"/>
      <c r="K785" s="118"/>
      <c r="L785" s="118"/>
      <c r="M785" s="118"/>
      <c r="N785" s="118"/>
      <c r="O785" s="118"/>
      <c r="P785" s="118"/>
      <c r="Q785" s="118"/>
      <c r="R785" s="118"/>
      <c r="S785" s="118"/>
      <c r="T785" s="118"/>
      <c r="U785" s="118"/>
      <c r="V785" s="118"/>
      <c r="W785" s="118"/>
      <c r="X785" s="118"/>
      <c r="Y785" s="118"/>
      <c r="Z785" s="118"/>
    </row>
    <row r="786" spans="1:26" ht="12.75" customHeight="1" x14ac:dyDescent="0.25">
      <c r="A786" s="118"/>
      <c r="B786" s="118"/>
      <c r="C786" s="118"/>
      <c r="D786" s="118"/>
      <c r="E786" s="118"/>
      <c r="F786" s="118"/>
      <c r="G786" s="118"/>
      <c r="H786" s="118"/>
      <c r="I786" s="118"/>
      <c r="J786" s="118"/>
      <c r="K786" s="118"/>
      <c r="L786" s="118"/>
      <c r="M786" s="118"/>
      <c r="N786" s="118"/>
      <c r="O786" s="118"/>
      <c r="P786" s="118"/>
      <c r="Q786" s="118"/>
      <c r="R786" s="118"/>
      <c r="S786" s="118"/>
      <c r="T786" s="118"/>
      <c r="U786" s="118"/>
      <c r="V786" s="118"/>
      <c r="W786" s="118"/>
      <c r="X786" s="118"/>
      <c r="Y786" s="118"/>
      <c r="Z786" s="118"/>
    </row>
    <row r="787" spans="1:26" ht="12.75" customHeight="1" x14ac:dyDescent="0.25">
      <c r="A787" s="118"/>
      <c r="B787" s="118"/>
      <c r="C787" s="118"/>
      <c r="D787" s="118"/>
      <c r="E787" s="118"/>
      <c r="F787" s="118"/>
      <c r="G787" s="118"/>
      <c r="H787" s="118"/>
      <c r="I787" s="118"/>
      <c r="J787" s="118"/>
      <c r="K787" s="118"/>
      <c r="L787" s="118"/>
      <c r="M787" s="118"/>
      <c r="N787" s="118"/>
      <c r="O787" s="118"/>
      <c r="P787" s="118"/>
      <c r="Q787" s="118"/>
      <c r="R787" s="118"/>
      <c r="S787" s="118"/>
      <c r="T787" s="118"/>
      <c r="U787" s="118"/>
      <c r="V787" s="118"/>
      <c r="W787" s="118"/>
      <c r="X787" s="118"/>
      <c r="Y787" s="118"/>
      <c r="Z787" s="118"/>
    </row>
    <row r="788" spans="1:26" ht="12.75" customHeight="1" x14ac:dyDescent="0.25">
      <c r="A788" s="118"/>
      <c r="B788" s="118"/>
      <c r="C788" s="118"/>
      <c r="D788" s="118"/>
      <c r="E788" s="118"/>
      <c r="F788" s="118"/>
      <c r="G788" s="118"/>
      <c r="H788" s="118"/>
      <c r="I788" s="118"/>
      <c r="J788" s="118"/>
      <c r="K788" s="118"/>
      <c r="L788" s="118"/>
      <c r="M788" s="118"/>
      <c r="N788" s="118"/>
      <c r="O788" s="118"/>
      <c r="P788" s="118"/>
      <c r="Q788" s="118"/>
      <c r="R788" s="118"/>
      <c r="S788" s="118"/>
      <c r="T788" s="118"/>
      <c r="U788" s="118"/>
      <c r="V788" s="118"/>
      <c r="W788" s="118"/>
      <c r="X788" s="118"/>
      <c r="Y788" s="118"/>
      <c r="Z788" s="118"/>
    </row>
    <row r="789" spans="1:26" ht="12.75" customHeight="1" x14ac:dyDescent="0.25">
      <c r="A789" s="118"/>
      <c r="B789" s="118"/>
      <c r="C789" s="118"/>
      <c r="D789" s="118"/>
      <c r="E789" s="118"/>
      <c r="F789" s="118"/>
      <c r="G789" s="118"/>
      <c r="H789" s="118"/>
      <c r="I789" s="118"/>
      <c r="J789" s="118"/>
      <c r="K789" s="118"/>
      <c r="L789" s="118"/>
      <c r="M789" s="118"/>
      <c r="N789" s="118"/>
      <c r="O789" s="118"/>
      <c r="P789" s="118"/>
      <c r="Q789" s="118"/>
      <c r="R789" s="118"/>
      <c r="S789" s="118"/>
      <c r="T789" s="118"/>
      <c r="U789" s="118"/>
      <c r="V789" s="118"/>
      <c r="W789" s="118"/>
      <c r="X789" s="118"/>
      <c r="Y789" s="118"/>
      <c r="Z789" s="118"/>
    </row>
    <row r="790" spans="1:26" ht="12.75" customHeight="1" x14ac:dyDescent="0.25">
      <c r="A790" s="118"/>
      <c r="B790" s="118"/>
      <c r="C790" s="118"/>
      <c r="D790" s="118"/>
      <c r="E790" s="118"/>
      <c r="F790" s="118"/>
      <c r="G790" s="118"/>
      <c r="H790" s="118"/>
      <c r="I790" s="118"/>
      <c r="J790" s="118"/>
      <c r="K790" s="118"/>
      <c r="L790" s="118"/>
      <c r="M790" s="118"/>
      <c r="N790" s="118"/>
      <c r="O790" s="118"/>
      <c r="P790" s="118"/>
      <c r="Q790" s="118"/>
      <c r="R790" s="118"/>
      <c r="S790" s="118"/>
      <c r="T790" s="118"/>
      <c r="U790" s="118"/>
      <c r="V790" s="118"/>
      <c r="W790" s="118"/>
      <c r="X790" s="118"/>
      <c r="Y790" s="118"/>
      <c r="Z790" s="118"/>
    </row>
    <row r="791" spans="1:26" ht="12.75" customHeight="1" x14ac:dyDescent="0.25">
      <c r="A791" s="118"/>
      <c r="B791" s="118"/>
      <c r="C791" s="118"/>
      <c r="D791" s="118"/>
      <c r="E791" s="118"/>
      <c r="F791" s="118"/>
      <c r="G791" s="118"/>
      <c r="H791" s="118"/>
      <c r="I791" s="118"/>
      <c r="J791" s="118"/>
      <c r="K791" s="118"/>
      <c r="L791" s="118"/>
      <c r="M791" s="118"/>
      <c r="N791" s="118"/>
      <c r="O791" s="118"/>
      <c r="P791" s="118"/>
      <c r="Q791" s="118"/>
      <c r="R791" s="118"/>
      <c r="S791" s="118"/>
      <c r="T791" s="118"/>
      <c r="U791" s="118"/>
      <c r="V791" s="118"/>
      <c r="W791" s="118"/>
      <c r="X791" s="118"/>
      <c r="Y791" s="118"/>
      <c r="Z791" s="118"/>
    </row>
    <row r="792" spans="1:26" ht="12.75" customHeight="1" x14ac:dyDescent="0.25">
      <c r="A792" s="118"/>
      <c r="B792" s="118"/>
      <c r="C792" s="118"/>
      <c r="D792" s="118"/>
      <c r="E792" s="118"/>
      <c r="F792" s="118"/>
      <c r="G792" s="118"/>
      <c r="H792" s="118"/>
      <c r="I792" s="118"/>
      <c r="J792" s="118"/>
      <c r="K792" s="118"/>
      <c r="L792" s="118"/>
      <c r="M792" s="118"/>
      <c r="N792" s="118"/>
      <c r="O792" s="118"/>
      <c r="P792" s="118"/>
      <c r="Q792" s="118"/>
      <c r="R792" s="118"/>
      <c r="S792" s="118"/>
      <c r="T792" s="118"/>
      <c r="U792" s="118"/>
      <c r="V792" s="118"/>
      <c r="W792" s="118"/>
      <c r="X792" s="118"/>
      <c r="Y792" s="118"/>
      <c r="Z792" s="118"/>
    </row>
    <row r="793" spans="1:26" ht="12.75" customHeight="1" x14ac:dyDescent="0.25">
      <c r="A793" s="118"/>
      <c r="B793" s="118"/>
      <c r="C793" s="118"/>
      <c r="D793" s="118"/>
      <c r="E793" s="118"/>
      <c r="F793" s="118"/>
      <c r="G793" s="118"/>
      <c r="H793" s="118"/>
      <c r="I793" s="118"/>
      <c r="J793" s="118"/>
      <c r="K793" s="118"/>
      <c r="L793" s="118"/>
      <c r="M793" s="118"/>
      <c r="N793" s="118"/>
      <c r="O793" s="118"/>
      <c r="P793" s="118"/>
      <c r="Q793" s="118"/>
      <c r="R793" s="118"/>
      <c r="S793" s="118"/>
      <c r="T793" s="118"/>
      <c r="U793" s="118"/>
      <c r="V793" s="118"/>
      <c r="W793" s="118"/>
      <c r="X793" s="118"/>
      <c r="Y793" s="118"/>
      <c r="Z793" s="118"/>
    </row>
    <row r="794" spans="1:26" ht="12.75" customHeight="1" x14ac:dyDescent="0.25">
      <c r="A794" s="118"/>
      <c r="B794" s="118"/>
      <c r="C794" s="118"/>
      <c r="D794" s="118"/>
      <c r="E794" s="118"/>
      <c r="F794" s="118"/>
      <c r="G794" s="118"/>
      <c r="H794" s="118"/>
      <c r="I794" s="118"/>
      <c r="J794" s="118"/>
      <c r="K794" s="118"/>
      <c r="L794" s="118"/>
      <c r="M794" s="118"/>
      <c r="N794" s="118"/>
      <c r="O794" s="118"/>
      <c r="P794" s="118"/>
      <c r="Q794" s="118"/>
      <c r="R794" s="118"/>
      <c r="S794" s="118"/>
      <c r="T794" s="118"/>
      <c r="U794" s="118"/>
      <c r="V794" s="118"/>
      <c r="W794" s="118"/>
      <c r="X794" s="118"/>
      <c r="Y794" s="118"/>
      <c r="Z794" s="118"/>
    </row>
    <row r="795" spans="1:26" ht="12.75" customHeight="1" x14ac:dyDescent="0.25">
      <c r="A795" s="118"/>
      <c r="B795" s="118"/>
      <c r="C795" s="118"/>
      <c r="D795" s="118"/>
      <c r="E795" s="118"/>
      <c r="F795" s="118"/>
      <c r="G795" s="118"/>
      <c r="H795" s="118"/>
      <c r="I795" s="118"/>
      <c r="J795" s="118"/>
      <c r="K795" s="118"/>
      <c r="L795" s="118"/>
      <c r="M795" s="118"/>
      <c r="N795" s="118"/>
      <c r="O795" s="118"/>
      <c r="P795" s="118"/>
      <c r="Q795" s="118"/>
      <c r="R795" s="118"/>
      <c r="S795" s="118"/>
      <c r="T795" s="118"/>
      <c r="U795" s="118"/>
      <c r="V795" s="118"/>
      <c r="W795" s="118"/>
      <c r="X795" s="118"/>
      <c r="Y795" s="118"/>
      <c r="Z795" s="118"/>
    </row>
    <row r="796" spans="1:26" ht="12.75" customHeight="1" x14ac:dyDescent="0.25">
      <c r="A796" s="118"/>
      <c r="B796" s="118"/>
      <c r="C796" s="118"/>
      <c r="D796" s="118"/>
      <c r="E796" s="118"/>
      <c r="F796" s="118"/>
      <c r="G796" s="118"/>
      <c r="H796" s="118"/>
      <c r="I796" s="118"/>
      <c r="J796" s="118"/>
      <c r="K796" s="118"/>
      <c r="L796" s="118"/>
      <c r="M796" s="118"/>
      <c r="N796" s="118"/>
      <c r="O796" s="118"/>
      <c r="P796" s="118"/>
      <c r="Q796" s="118"/>
      <c r="R796" s="118"/>
      <c r="S796" s="118"/>
      <c r="T796" s="118"/>
      <c r="U796" s="118"/>
      <c r="V796" s="118"/>
      <c r="W796" s="118"/>
      <c r="X796" s="118"/>
      <c r="Y796" s="118"/>
      <c r="Z796" s="118"/>
    </row>
    <row r="797" spans="1:26" ht="12.75" customHeight="1" x14ac:dyDescent="0.25">
      <c r="A797" s="118"/>
      <c r="B797" s="118"/>
      <c r="C797" s="118"/>
      <c r="D797" s="118"/>
      <c r="E797" s="118"/>
      <c r="F797" s="118"/>
      <c r="G797" s="118"/>
      <c r="H797" s="118"/>
      <c r="I797" s="118"/>
      <c r="J797" s="118"/>
      <c r="K797" s="118"/>
      <c r="L797" s="118"/>
      <c r="M797" s="118"/>
      <c r="N797" s="118"/>
      <c r="O797" s="118"/>
      <c r="P797" s="118"/>
      <c r="Q797" s="118"/>
      <c r="R797" s="118"/>
      <c r="S797" s="118"/>
      <c r="T797" s="118"/>
      <c r="U797" s="118"/>
      <c r="V797" s="118"/>
      <c r="W797" s="118"/>
      <c r="X797" s="118"/>
      <c r="Y797" s="118"/>
      <c r="Z797" s="118"/>
    </row>
    <row r="798" spans="1:26" ht="12.75" customHeight="1" x14ac:dyDescent="0.25">
      <c r="A798" s="118"/>
      <c r="B798" s="118"/>
      <c r="C798" s="118"/>
      <c r="D798" s="118"/>
      <c r="E798" s="118"/>
      <c r="F798" s="118"/>
      <c r="G798" s="118"/>
      <c r="H798" s="118"/>
      <c r="I798" s="118"/>
      <c r="J798" s="118"/>
      <c r="K798" s="118"/>
      <c r="L798" s="118"/>
      <c r="M798" s="118"/>
      <c r="N798" s="118"/>
      <c r="O798" s="118"/>
      <c r="P798" s="118"/>
      <c r="Q798" s="118"/>
      <c r="R798" s="118"/>
      <c r="S798" s="118"/>
      <c r="T798" s="118"/>
      <c r="U798" s="118"/>
      <c r="V798" s="118"/>
      <c r="W798" s="118"/>
      <c r="X798" s="118"/>
      <c r="Y798" s="118"/>
      <c r="Z798" s="118"/>
    </row>
    <row r="799" spans="1:26" ht="12.75" customHeight="1" x14ac:dyDescent="0.25">
      <c r="A799" s="118"/>
      <c r="B799" s="118"/>
      <c r="C799" s="118"/>
      <c r="D799" s="118"/>
      <c r="E799" s="118"/>
      <c r="F799" s="118"/>
      <c r="G799" s="118"/>
      <c r="H799" s="118"/>
      <c r="I799" s="118"/>
      <c r="J799" s="118"/>
      <c r="K799" s="118"/>
      <c r="L799" s="118"/>
      <c r="M799" s="118"/>
      <c r="N799" s="118"/>
      <c r="O799" s="118"/>
      <c r="P799" s="118"/>
      <c r="Q799" s="118"/>
      <c r="R799" s="118"/>
      <c r="S799" s="118"/>
      <c r="T799" s="118"/>
      <c r="U799" s="118"/>
      <c r="V799" s="118"/>
      <c r="W799" s="118"/>
      <c r="X799" s="118"/>
      <c r="Y799" s="118"/>
      <c r="Z799" s="118"/>
    </row>
    <row r="800" spans="1:26" ht="12.75" customHeight="1" x14ac:dyDescent="0.25">
      <c r="A800" s="118"/>
      <c r="B800" s="118"/>
      <c r="C800" s="118"/>
      <c r="D800" s="118"/>
      <c r="E800" s="118"/>
      <c r="F800" s="118"/>
      <c r="G800" s="118"/>
      <c r="H800" s="118"/>
      <c r="I800" s="118"/>
      <c r="J800" s="118"/>
      <c r="K800" s="118"/>
      <c r="L800" s="118"/>
      <c r="M800" s="118"/>
      <c r="N800" s="118"/>
      <c r="O800" s="118"/>
      <c r="P800" s="118"/>
      <c r="Q800" s="118"/>
      <c r="R800" s="118"/>
      <c r="S800" s="118"/>
      <c r="T800" s="118"/>
      <c r="U800" s="118"/>
      <c r="V800" s="118"/>
      <c r="W800" s="118"/>
      <c r="X800" s="118"/>
      <c r="Y800" s="118"/>
      <c r="Z800" s="118"/>
    </row>
    <row r="801" spans="1:26" ht="12.75" customHeight="1" x14ac:dyDescent="0.25">
      <c r="A801" s="118"/>
      <c r="B801" s="118"/>
      <c r="C801" s="118"/>
      <c r="D801" s="118"/>
      <c r="E801" s="118"/>
      <c r="F801" s="118"/>
      <c r="G801" s="118"/>
      <c r="H801" s="118"/>
      <c r="I801" s="118"/>
      <c r="J801" s="118"/>
      <c r="K801" s="118"/>
      <c r="L801" s="118"/>
      <c r="M801" s="118"/>
      <c r="N801" s="118"/>
      <c r="O801" s="118"/>
      <c r="P801" s="118"/>
      <c r="Q801" s="118"/>
      <c r="R801" s="118"/>
      <c r="S801" s="118"/>
      <c r="T801" s="118"/>
      <c r="U801" s="118"/>
      <c r="V801" s="118"/>
      <c r="W801" s="118"/>
      <c r="X801" s="118"/>
      <c r="Y801" s="118"/>
      <c r="Z801" s="118"/>
    </row>
    <row r="802" spans="1:26" ht="12.75" customHeight="1" x14ac:dyDescent="0.25">
      <c r="A802" s="118"/>
      <c r="B802" s="118"/>
      <c r="C802" s="118"/>
      <c r="D802" s="118"/>
      <c r="E802" s="118"/>
      <c r="F802" s="118"/>
      <c r="G802" s="118"/>
      <c r="H802" s="118"/>
      <c r="I802" s="118"/>
      <c r="J802" s="118"/>
      <c r="K802" s="118"/>
      <c r="L802" s="118"/>
      <c r="M802" s="118"/>
      <c r="N802" s="118"/>
      <c r="O802" s="118"/>
      <c r="P802" s="118"/>
      <c r="Q802" s="118"/>
      <c r="R802" s="118"/>
      <c r="S802" s="118"/>
      <c r="T802" s="118"/>
      <c r="U802" s="118"/>
      <c r="V802" s="118"/>
      <c r="W802" s="118"/>
      <c r="X802" s="118"/>
      <c r="Y802" s="118"/>
      <c r="Z802" s="118"/>
    </row>
    <row r="803" spans="1:26" ht="12.75" customHeight="1" x14ac:dyDescent="0.25">
      <c r="A803" s="118"/>
      <c r="B803" s="118"/>
      <c r="C803" s="118"/>
      <c r="D803" s="118"/>
      <c r="E803" s="118"/>
      <c r="F803" s="118"/>
      <c r="G803" s="118"/>
      <c r="H803" s="118"/>
      <c r="I803" s="118"/>
      <c r="J803" s="118"/>
      <c r="K803" s="118"/>
      <c r="L803" s="118"/>
      <c r="M803" s="118"/>
      <c r="N803" s="118"/>
      <c r="O803" s="118"/>
      <c r="P803" s="118"/>
      <c r="Q803" s="118"/>
      <c r="R803" s="118"/>
      <c r="S803" s="118"/>
      <c r="T803" s="118"/>
      <c r="U803" s="118"/>
      <c r="V803" s="118"/>
      <c r="W803" s="118"/>
      <c r="X803" s="118"/>
      <c r="Y803" s="118"/>
      <c r="Z803" s="118"/>
    </row>
    <row r="804" spans="1:26" ht="12.75" customHeight="1" x14ac:dyDescent="0.25">
      <c r="A804" s="118"/>
      <c r="B804" s="118"/>
      <c r="C804" s="118"/>
      <c r="D804" s="118"/>
      <c r="E804" s="118"/>
      <c r="F804" s="118"/>
      <c r="G804" s="118"/>
      <c r="H804" s="118"/>
      <c r="I804" s="118"/>
      <c r="J804" s="118"/>
      <c r="K804" s="118"/>
      <c r="L804" s="118"/>
      <c r="M804" s="118"/>
      <c r="N804" s="118"/>
      <c r="O804" s="118"/>
      <c r="P804" s="118"/>
      <c r="Q804" s="118"/>
      <c r="R804" s="118"/>
      <c r="S804" s="118"/>
      <c r="T804" s="118"/>
      <c r="U804" s="118"/>
      <c r="V804" s="118"/>
      <c r="W804" s="118"/>
      <c r="X804" s="118"/>
      <c r="Y804" s="118"/>
      <c r="Z804" s="118"/>
    </row>
    <row r="805" spans="1:26" ht="12.75" customHeight="1" x14ac:dyDescent="0.25">
      <c r="A805" s="118"/>
      <c r="B805" s="118"/>
      <c r="C805" s="118"/>
      <c r="D805" s="118"/>
      <c r="E805" s="118"/>
      <c r="F805" s="118"/>
      <c r="G805" s="118"/>
      <c r="H805" s="118"/>
      <c r="I805" s="118"/>
      <c r="J805" s="118"/>
      <c r="K805" s="118"/>
      <c r="L805" s="118"/>
      <c r="M805" s="118"/>
      <c r="N805" s="118"/>
      <c r="O805" s="118"/>
      <c r="P805" s="118"/>
      <c r="Q805" s="118"/>
      <c r="R805" s="118"/>
      <c r="S805" s="118"/>
      <c r="T805" s="118"/>
      <c r="U805" s="118"/>
      <c r="V805" s="118"/>
      <c r="W805" s="118"/>
      <c r="X805" s="118"/>
      <c r="Y805" s="118"/>
      <c r="Z805" s="118"/>
    </row>
    <row r="806" spans="1:26" ht="12.75" customHeight="1" x14ac:dyDescent="0.25">
      <c r="A806" s="118"/>
      <c r="B806" s="118"/>
      <c r="C806" s="118"/>
      <c r="D806" s="118"/>
      <c r="E806" s="118"/>
      <c r="F806" s="118"/>
      <c r="G806" s="118"/>
      <c r="H806" s="118"/>
      <c r="I806" s="118"/>
      <c r="J806" s="118"/>
      <c r="K806" s="118"/>
      <c r="L806" s="118"/>
      <c r="M806" s="118"/>
      <c r="N806" s="118"/>
      <c r="O806" s="118"/>
      <c r="P806" s="118"/>
      <c r="Q806" s="118"/>
      <c r="R806" s="118"/>
      <c r="S806" s="118"/>
      <c r="T806" s="118"/>
      <c r="U806" s="118"/>
      <c r="V806" s="118"/>
      <c r="W806" s="118"/>
      <c r="X806" s="118"/>
      <c r="Y806" s="118"/>
      <c r="Z806" s="118"/>
    </row>
    <row r="807" spans="1:26" ht="12.75" customHeight="1" x14ac:dyDescent="0.25">
      <c r="A807" s="118"/>
      <c r="B807" s="118"/>
      <c r="C807" s="118"/>
      <c r="D807" s="118"/>
      <c r="E807" s="118"/>
      <c r="F807" s="118"/>
      <c r="G807" s="118"/>
      <c r="H807" s="118"/>
      <c r="I807" s="118"/>
      <c r="J807" s="118"/>
      <c r="K807" s="118"/>
      <c r="L807" s="118"/>
      <c r="M807" s="118"/>
      <c r="N807" s="118"/>
      <c r="O807" s="118"/>
      <c r="P807" s="118"/>
      <c r="Q807" s="118"/>
      <c r="R807" s="118"/>
      <c r="S807" s="118"/>
      <c r="T807" s="118"/>
      <c r="U807" s="118"/>
      <c r="V807" s="118"/>
      <c r="W807" s="118"/>
      <c r="X807" s="118"/>
      <c r="Y807" s="118"/>
      <c r="Z807" s="118"/>
    </row>
    <row r="808" spans="1:26" ht="12.75" customHeight="1" x14ac:dyDescent="0.25">
      <c r="A808" s="118"/>
      <c r="B808" s="118"/>
      <c r="C808" s="118"/>
      <c r="D808" s="118"/>
      <c r="E808" s="118"/>
      <c r="F808" s="118"/>
      <c r="G808" s="118"/>
      <c r="H808" s="118"/>
      <c r="I808" s="118"/>
      <c r="J808" s="118"/>
      <c r="K808" s="118"/>
      <c r="L808" s="118"/>
      <c r="M808" s="118"/>
      <c r="N808" s="118"/>
      <c r="O808" s="118"/>
      <c r="P808" s="118"/>
      <c r="Q808" s="118"/>
      <c r="R808" s="118"/>
      <c r="S808" s="118"/>
      <c r="T808" s="118"/>
      <c r="U808" s="118"/>
      <c r="V808" s="118"/>
      <c r="W808" s="118"/>
      <c r="X808" s="118"/>
      <c r="Y808" s="118"/>
      <c r="Z808" s="118"/>
    </row>
    <row r="809" spans="1:26" ht="12.75" customHeight="1" x14ac:dyDescent="0.25">
      <c r="A809" s="118"/>
      <c r="B809" s="118"/>
      <c r="C809" s="118"/>
      <c r="D809" s="118"/>
      <c r="E809" s="118"/>
      <c r="F809" s="118"/>
      <c r="G809" s="118"/>
      <c r="H809" s="118"/>
      <c r="I809" s="118"/>
      <c r="J809" s="118"/>
      <c r="K809" s="118"/>
      <c r="L809" s="118"/>
      <c r="M809" s="118"/>
      <c r="N809" s="118"/>
      <c r="O809" s="118"/>
      <c r="P809" s="118"/>
      <c r="Q809" s="118"/>
      <c r="R809" s="118"/>
      <c r="S809" s="118"/>
      <c r="T809" s="118"/>
      <c r="U809" s="118"/>
      <c r="V809" s="118"/>
      <c r="W809" s="118"/>
      <c r="X809" s="118"/>
      <c r="Y809" s="118"/>
      <c r="Z809" s="118"/>
    </row>
    <row r="810" spans="1:26" ht="12.75" customHeight="1" x14ac:dyDescent="0.25">
      <c r="A810" s="118"/>
      <c r="B810" s="118"/>
      <c r="C810" s="118"/>
      <c r="D810" s="118"/>
      <c r="E810" s="118"/>
      <c r="F810" s="118"/>
      <c r="G810" s="118"/>
      <c r="H810" s="118"/>
      <c r="I810" s="118"/>
      <c r="J810" s="118"/>
      <c r="K810" s="118"/>
      <c r="L810" s="118"/>
      <c r="M810" s="118"/>
      <c r="N810" s="118"/>
      <c r="O810" s="118"/>
      <c r="P810" s="118"/>
      <c r="Q810" s="118"/>
      <c r="R810" s="118"/>
      <c r="S810" s="118"/>
      <c r="T810" s="118"/>
      <c r="U810" s="118"/>
      <c r="V810" s="118"/>
      <c r="W810" s="118"/>
      <c r="X810" s="118"/>
      <c r="Y810" s="118"/>
      <c r="Z810" s="118"/>
    </row>
    <row r="811" spans="1:26" ht="12.75" customHeight="1" x14ac:dyDescent="0.25">
      <c r="A811" s="118"/>
      <c r="B811" s="118"/>
      <c r="C811" s="118"/>
      <c r="D811" s="118"/>
      <c r="E811" s="118"/>
      <c r="F811" s="118"/>
      <c r="G811" s="118"/>
      <c r="H811" s="118"/>
      <c r="I811" s="118"/>
      <c r="J811" s="118"/>
      <c r="K811" s="118"/>
      <c r="L811" s="118"/>
      <c r="M811" s="118"/>
      <c r="N811" s="118"/>
      <c r="O811" s="118"/>
      <c r="P811" s="118"/>
      <c r="Q811" s="118"/>
      <c r="R811" s="118"/>
      <c r="S811" s="118"/>
      <c r="T811" s="118"/>
      <c r="U811" s="118"/>
      <c r="V811" s="118"/>
      <c r="W811" s="118"/>
      <c r="X811" s="118"/>
      <c r="Y811" s="118"/>
      <c r="Z811" s="118"/>
    </row>
    <row r="812" spans="1:26" ht="12.75" customHeight="1" x14ac:dyDescent="0.25">
      <c r="A812" s="118"/>
      <c r="B812" s="118"/>
      <c r="C812" s="118"/>
      <c r="D812" s="118"/>
      <c r="E812" s="118"/>
      <c r="F812" s="118"/>
      <c r="G812" s="118"/>
      <c r="H812" s="118"/>
      <c r="I812" s="118"/>
      <c r="J812" s="118"/>
      <c r="K812" s="118"/>
      <c r="L812" s="118"/>
      <c r="M812" s="118"/>
      <c r="N812" s="118"/>
      <c r="O812" s="118"/>
      <c r="P812" s="118"/>
      <c r="Q812" s="118"/>
      <c r="R812" s="118"/>
      <c r="S812" s="118"/>
      <c r="T812" s="118"/>
      <c r="U812" s="118"/>
      <c r="V812" s="118"/>
      <c r="W812" s="118"/>
      <c r="X812" s="118"/>
      <c r="Y812" s="118"/>
      <c r="Z812" s="118"/>
    </row>
    <row r="813" spans="1:26" ht="12.75" customHeight="1" x14ac:dyDescent="0.25">
      <c r="A813" s="118"/>
      <c r="B813" s="118"/>
      <c r="C813" s="118"/>
      <c r="D813" s="118"/>
      <c r="E813" s="118"/>
      <c r="F813" s="118"/>
      <c r="G813" s="118"/>
      <c r="H813" s="118"/>
      <c r="I813" s="118"/>
      <c r="J813" s="118"/>
      <c r="K813" s="118"/>
      <c r="L813" s="118"/>
      <c r="M813" s="118"/>
      <c r="N813" s="118"/>
      <c r="O813" s="118"/>
      <c r="P813" s="118"/>
      <c r="Q813" s="118"/>
      <c r="R813" s="118"/>
      <c r="S813" s="118"/>
      <c r="T813" s="118"/>
      <c r="U813" s="118"/>
      <c r="V813" s="118"/>
      <c r="W813" s="118"/>
      <c r="X813" s="118"/>
      <c r="Y813" s="118"/>
      <c r="Z813" s="118"/>
    </row>
    <row r="814" spans="1:26" ht="12.75" customHeight="1" x14ac:dyDescent="0.25">
      <c r="A814" s="118"/>
      <c r="B814" s="118"/>
      <c r="C814" s="118"/>
      <c r="D814" s="118"/>
      <c r="E814" s="118"/>
      <c r="F814" s="118"/>
      <c r="G814" s="118"/>
      <c r="H814" s="118"/>
      <c r="I814" s="118"/>
      <c r="J814" s="118"/>
      <c r="K814" s="118"/>
      <c r="L814" s="118"/>
      <c r="M814" s="118"/>
      <c r="N814" s="118"/>
      <c r="O814" s="118"/>
      <c r="P814" s="118"/>
      <c r="Q814" s="118"/>
      <c r="R814" s="118"/>
      <c r="S814" s="118"/>
      <c r="T814" s="118"/>
      <c r="U814" s="118"/>
      <c r="V814" s="118"/>
      <c r="W814" s="118"/>
      <c r="X814" s="118"/>
      <c r="Y814" s="118"/>
      <c r="Z814" s="118"/>
    </row>
    <row r="815" spans="1:26" ht="12.75" customHeight="1" x14ac:dyDescent="0.25">
      <c r="A815" s="118"/>
      <c r="B815" s="118"/>
      <c r="C815" s="118"/>
      <c r="D815" s="118"/>
      <c r="E815" s="118"/>
      <c r="F815" s="118"/>
      <c r="G815" s="118"/>
      <c r="H815" s="118"/>
      <c r="I815" s="118"/>
      <c r="J815" s="118"/>
      <c r="K815" s="118"/>
      <c r="L815" s="118"/>
      <c r="M815" s="118"/>
      <c r="N815" s="118"/>
      <c r="O815" s="118"/>
      <c r="P815" s="118"/>
      <c r="Q815" s="118"/>
      <c r="R815" s="118"/>
      <c r="S815" s="118"/>
      <c r="T815" s="118"/>
      <c r="U815" s="118"/>
      <c r="V815" s="118"/>
      <c r="W815" s="118"/>
      <c r="X815" s="118"/>
      <c r="Y815" s="118"/>
      <c r="Z815" s="118"/>
    </row>
    <row r="816" spans="1:26" ht="12.75" customHeight="1" x14ac:dyDescent="0.25">
      <c r="A816" s="118"/>
      <c r="B816" s="118"/>
      <c r="C816" s="118"/>
      <c r="D816" s="118"/>
      <c r="E816" s="118"/>
      <c r="F816" s="118"/>
      <c r="G816" s="118"/>
      <c r="H816" s="118"/>
      <c r="I816" s="118"/>
      <c r="J816" s="118"/>
      <c r="K816" s="118"/>
      <c r="L816" s="118"/>
      <c r="M816" s="118"/>
      <c r="N816" s="118"/>
      <c r="O816" s="118"/>
      <c r="P816" s="118"/>
      <c r="Q816" s="118"/>
      <c r="R816" s="118"/>
      <c r="S816" s="118"/>
      <c r="T816" s="118"/>
      <c r="U816" s="118"/>
      <c r="V816" s="118"/>
      <c r="W816" s="118"/>
      <c r="X816" s="118"/>
      <c r="Y816" s="118"/>
      <c r="Z816" s="118"/>
    </row>
    <row r="817" spans="1:26" ht="12.75" customHeight="1" x14ac:dyDescent="0.25">
      <c r="A817" s="118"/>
      <c r="B817" s="118"/>
      <c r="C817" s="118"/>
      <c r="D817" s="118"/>
      <c r="E817" s="118"/>
      <c r="F817" s="118"/>
      <c r="G817" s="118"/>
      <c r="H817" s="118"/>
      <c r="I817" s="118"/>
      <c r="J817" s="118"/>
      <c r="K817" s="118"/>
      <c r="L817" s="118"/>
      <c r="M817" s="118"/>
      <c r="N817" s="118"/>
      <c r="O817" s="118"/>
      <c r="P817" s="118"/>
      <c r="Q817" s="118"/>
      <c r="R817" s="118"/>
      <c r="S817" s="118"/>
      <c r="T817" s="118"/>
      <c r="U817" s="118"/>
      <c r="V817" s="118"/>
      <c r="W817" s="118"/>
      <c r="X817" s="118"/>
      <c r="Y817" s="118"/>
      <c r="Z817" s="118"/>
    </row>
    <row r="818" spans="1:26" ht="12.75" customHeight="1" x14ac:dyDescent="0.25">
      <c r="A818" s="118"/>
      <c r="B818" s="118"/>
      <c r="C818" s="118"/>
      <c r="D818" s="118"/>
      <c r="E818" s="118"/>
      <c r="F818" s="118"/>
      <c r="G818" s="118"/>
      <c r="H818" s="118"/>
      <c r="I818" s="118"/>
      <c r="J818" s="118"/>
      <c r="K818" s="118"/>
      <c r="L818" s="118"/>
      <c r="M818" s="118"/>
      <c r="N818" s="118"/>
      <c r="O818" s="118"/>
      <c r="P818" s="118"/>
      <c r="Q818" s="118"/>
      <c r="R818" s="118"/>
      <c r="S818" s="118"/>
      <c r="T818" s="118"/>
      <c r="U818" s="118"/>
      <c r="V818" s="118"/>
      <c r="W818" s="118"/>
      <c r="X818" s="118"/>
      <c r="Y818" s="118"/>
      <c r="Z818" s="118"/>
    </row>
    <row r="819" spans="1:26" ht="12.75" customHeight="1" x14ac:dyDescent="0.25">
      <c r="A819" s="118"/>
      <c r="B819" s="118"/>
      <c r="C819" s="118"/>
      <c r="D819" s="118"/>
      <c r="E819" s="118"/>
      <c r="F819" s="118"/>
      <c r="G819" s="118"/>
      <c r="H819" s="118"/>
      <c r="I819" s="118"/>
      <c r="J819" s="118"/>
      <c r="K819" s="118"/>
      <c r="L819" s="118"/>
      <c r="M819" s="118"/>
      <c r="N819" s="118"/>
      <c r="O819" s="118"/>
      <c r="P819" s="118"/>
      <c r="Q819" s="118"/>
      <c r="R819" s="118"/>
      <c r="S819" s="118"/>
      <c r="T819" s="118"/>
      <c r="U819" s="118"/>
      <c r="V819" s="118"/>
      <c r="W819" s="118"/>
      <c r="X819" s="118"/>
      <c r="Y819" s="118"/>
      <c r="Z819" s="118"/>
    </row>
    <row r="820" spans="1:26" ht="12.75" customHeight="1" x14ac:dyDescent="0.25">
      <c r="A820" s="118"/>
      <c r="B820" s="118"/>
      <c r="C820" s="118"/>
      <c r="D820" s="118"/>
      <c r="E820" s="118"/>
      <c r="F820" s="118"/>
      <c r="G820" s="118"/>
      <c r="H820" s="118"/>
      <c r="I820" s="118"/>
      <c r="J820" s="118"/>
      <c r="K820" s="118"/>
      <c r="L820" s="118"/>
      <c r="M820" s="118"/>
      <c r="N820" s="118"/>
      <c r="O820" s="118"/>
      <c r="P820" s="118"/>
      <c r="Q820" s="118"/>
      <c r="R820" s="118"/>
      <c r="S820" s="118"/>
      <c r="T820" s="118"/>
      <c r="U820" s="118"/>
      <c r="V820" s="118"/>
      <c r="W820" s="118"/>
      <c r="X820" s="118"/>
      <c r="Y820" s="118"/>
      <c r="Z820" s="118"/>
    </row>
    <row r="821" spans="1:26" ht="12.75" customHeight="1" x14ac:dyDescent="0.25">
      <c r="A821" s="118"/>
      <c r="B821" s="118"/>
      <c r="C821" s="118"/>
      <c r="D821" s="118"/>
      <c r="E821" s="118"/>
      <c r="F821" s="118"/>
      <c r="G821" s="118"/>
      <c r="H821" s="118"/>
      <c r="I821" s="118"/>
      <c r="J821" s="118"/>
      <c r="K821" s="118"/>
      <c r="L821" s="118"/>
      <c r="M821" s="118"/>
      <c r="N821" s="118"/>
      <c r="O821" s="118"/>
      <c r="P821" s="118"/>
      <c r="Q821" s="118"/>
      <c r="R821" s="118"/>
      <c r="S821" s="118"/>
      <c r="T821" s="118"/>
      <c r="U821" s="118"/>
      <c r="V821" s="118"/>
      <c r="W821" s="118"/>
      <c r="X821" s="118"/>
      <c r="Y821" s="118"/>
      <c r="Z821" s="118"/>
    </row>
    <row r="822" spans="1:26" ht="12.75" customHeight="1" x14ac:dyDescent="0.25">
      <c r="A822" s="118"/>
      <c r="B822" s="118"/>
      <c r="C822" s="118"/>
      <c r="D822" s="118"/>
      <c r="E822" s="118"/>
      <c r="F822" s="118"/>
      <c r="G822" s="118"/>
      <c r="H822" s="118"/>
      <c r="I822" s="118"/>
      <c r="J822" s="118"/>
      <c r="K822" s="118"/>
      <c r="L822" s="118"/>
      <c r="M822" s="118"/>
      <c r="N822" s="118"/>
      <c r="O822" s="118"/>
      <c r="P822" s="118"/>
      <c r="Q822" s="118"/>
      <c r="R822" s="118"/>
      <c r="S822" s="118"/>
      <c r="T822" s="118"/>
      <c r="U822" s="118"/>
      <c r="V822" s="118"/>
      <c r="W822" s="118"/>
      <c r="X822" s="118"/>
      <c r="Y822" s="118"/>
      <c r="Z822" s="118"/>
    </row>
    <row r="823" spans="1:26" ht="12.75" customHeight="1" x14ac:dyDescent="0.25">
      <c r="A823" s="118"/>
      <c r="B823" s="118"/>
      <c r="C823" s="118"/>
      <c r="D823" s="118"/>
      <c r="E823" s="118"/>
      <c r="F823" s="118"/>
      <c r="G823" s="118"/>
      <c r="H823" s="118"/>
      <c r="I823" s="118"/>
      <c r="J823" s="118"/>
      <c r="K823" s="118"/>
      <c r="L823" s="118"/>
      <c r="M823" s="118"/>
      <c r="N823" s="118"/>
      <c r="O823" s="118"/>
      <c r="P823" s="118"/>
      <c r="Q823" s="118"/>
      <c r="R823" s="118"/>
      <c r="S823" s="118"/>
      <c r="T823" s="118"/>
      <c r="U823" s="118"/>
      <c r="V823" s="118"/>
      <c r="W823" s="118"/>
      <c r="X823" s="118"/>
      <c r="Y823" s="118"/>
      <c r="Z823" s="118"/>
    </row>
    <row r="824" spans="1:26" ht="12.75" customHeight="1" x14ac:dyDescent="0.25">
      <c r="A824" s="118"/>
      <c r="B824" s="118"/>
      <c r="C824" s="118"/>
      <c r="D824" s="118"/>
      <c r="E824" s="118"/>
      <c r="F824" s="118"/>
      <c r="G824" s="118"/>
      <c r="H824" s="118"/>
      <c r="I824" s="118"/>
      <c r="J824" s="118"/>
      <c r="K824" s="118"/>
      <c r="L824" s="118"/>
      <c r="M824" s="118"/>
      <c r="N824" s="118"/>
      <c r="O824" s="118"/>
      <c r="P824" s="118"/>
      <c r="Q824" s="118"/>
      <c r="R824" s="118"/>
      <c r="S824" s="118"/>
      <c r="T824" s="118"/>
      <c r="U824" s="118"/>
      <c r="V824" s="118"/>
      <c r="W824" s="118"/>
      <c r="X824" s="118"/>
      <c r="Y824" s="118"/>
      <c r="Z824" s="118"/>
    </row>
    <row r="825" spans="1:26" ht="12.75" customHeight="1" x14ac:dyDescent="0.25">
      <c r="A825" s="118"/>
      <c r="B825" s="118"/>
      <c r="C825" s="118"/>
      <c r="D825" s="118"/>
      <c r="E825" s="118"/>
      <c r="F825" s="118"/>
      <c r="G825" s="118"/>
      <c r="H825" s="118"/>
      <c r="I825" s="118"/>
      <c r="J825" s="118"/>
      <c r="K825" s="118"/>
      <c r="L825" s="118"/>
      <c r="M825" s="118"/>
      <c r="N825" s="118"/>
      <c r="O825" s="118"/>
      <c r="P825" s="118"/>
      <c r="Q825" s="118"/>
      <c r="R825" s="118"/>
      <c r="S825" s="118"/>
      <c r="T825" s="118"/>
      <c r="U825" s="118"/>
      <c r="V825" s="118"/>
      <c r="W825" s="118"/>
      <c r="X825" s="118"/>
      <c r="Y825" s="118"/>
      <c r="Z825" s="118"/>
    </row>
    <row r="826" spans="1:26" ht="12.75" customHeight="1" x14ac:dyDescent="0.25">
      <c r="A826" s="118"/>
      <c r="B826" s="118"/>
      <c r="C826" s="118"/>
      <c r="D826" s="118"/>
      <c r="E826" s="118"/>
      <c r="F826" s="118"/>
      <c r="G826" s="118"/>
      <c r="H826" s="118"/>
      <c r="I826" s="118"/>
      <c r="J826" s="118"/>
      <c r="K826" s="118"/>
      <c r="L826" s="118"/>
      <c r="M826" s="118"/>
      <c r="N826" s="118"/>
      <c r="O826" s="118"/>
      <c r="P826" s="118"/>
      <c r="Q826" s="118"/>
      <c r="R826" s="118"/>
      <c r="S826" s="118"/>
      <c r="T826" s="118"/>
      <c r="U826" s="118"/>
      <c r="V826" s="118"/>
      <c r="W826" s="118"/>
      <c r="X826" s="118"/>
      <c r="Y826" s="118"/>
      <c r="Z826" s="118"/>
    </row>
    <row r="827" spans="1:26" ht="12.75" customHeight="1" x14ac:dyDescent="0.25">
      <c r="A827" s="118"/>
      <c r="B827" s="118"/>
      <c r="C827" s="118"/>
      <c r="D827" s="118"/>
      <c r="E827" s="118"/>
      <c r="F827" s="118"/>
      <c r="G827" s="118"/>
      <c r="H827" s="118"/>
      <c r="I827" s="118"/>
      <c r="J827" s="118"/>
      <c r="K827" s="118"/>
      <c r="L827" s="118"/>
      <c r="M827" s="118"/>
      <c r="N827" s="118"/>
      <c r="O827" s="118"/>
      <c r="P827" s="118"/>
      <c r="Q827" s="118"/>
      <c r="R827" s="118"/>
      <c r="S827" s="118"/>
      <c r="T827" s="118"/>
      <c r="U827" s="118"/>
      <c r="V827" s="118"/>
      <c r="W827" s="118"/>
      <c r="X827" s="118"/>
      <c r="Y827" s="118"/>
      <c r="Z827" s="118"/>
    </row>
    <row r="828" spans="1:26" ht="12.75" customHeight="1" x14ac:dyDescent="0.25">
      <c r="A828" s="118"/>
      <c r="B828" s="118"/>
      <c r="C828" s="118"/>
      <c r="D828" s="118"/>
      <c r="E828" s="118"/>
      <c r="F828" s="118"/>
      <c r="G828" s="118"/>
      <c r="H828" s="118"/>
      <c r="I828" s="118"/>
      <c r="J828" s="118"/>
      <c r="K828" s="118"/>
      <c r="L828" s="118"/>
      <c r="M828" s="118"/>
      <c r="N828" s="118"/>
      <c r="O828" s="118"/>
      <c r="P828" s="118"/>
      <c r="Q828" s="118"/>
      <c r="R828" s="118"/>
      <c r="S828" s="118"/>
      <c r="T828" s="118"/>
      <c r="U828" s="118"/>
      <c r="V828" s="118"/>
      <c r="W828" s="118"/>
      <c r="X828" s="118"/>
      <c r="Y828" s="118"/>
      <c r="Z828" s="118"/>
    </row>
    <row r="829" spans="1:26" ht="12.75" customHeight="1" x14ac:dyDescent="0.25">
      <c r="A829" s="118"/>
      <c r="B829" s="118"/>
      <c r="C829" s="118"/>
      <c r="D829" s="118"/>
      <c r="E829" s="118"/>
      <c r="F829" s="118"/>
      <c r="G829" s="118"/>
      <c r="H829" s="118"/>
      <c r="I829" s="118"/>
      <c r="J829" s="118"/>
      <c r="K829" s="118"/>
      <c r="L829" s="118"/>
      <c r="M829" s="118"/>
      <c r="N829" s="118"/>
      <c r="O829" s="118"/>
      <c r="P829" s="118"/>
      <c r="Q829" s="118"/>
      <c r="R829" s="118"/>
      <c r="S829" s="118"/>
      <c r="T829" s="118"/>
      <c r="U829" s="118"/>
      <c r="V829" s="118"/>
      <c r="W829" s="118"/>
      <c r="X829" s="118"/>
      <c r="Y829" s="118"/>
      <c r="Z829" s="118"/>
    </row>
    <row r="830" spans="1:26" ht="12.75" customHeight="1" x14ac:dyDescent="0.25">
      <c r="A830" s="118"/>
      <c r="B830" s="118"/>
      <c r="C830" s="118"/>
      <c r="D830" s="118"/>
      <c r="E830" s="118"/>
      <c r="F830" s="118"/>
      <c r="G830" s="118"/>
      <c r="H830" s="118"/>
      <c r="I830" s="118"/>
      <c r="J830" s="118"/>
      <c r="K830" s="118"/>
      <c r="L830" s="118"/>
      <c r="M830" s="118"/>
      <c r="N830" s="118"/>
      <c r="O830" s="118"/>
      <c r="P830" s="118"/>
      <c r="Q830" s="118"/>
      <c r="R830" s="118"/>
      <c r="S830" s="118"/>
      <c r="T830" s="118"/>
      <c r="U830" s="118"/>
      <c r="V830" s="118"/>
      <c r="W830" s="118"/>
      <c r="X830" s="118"/>
      <c r="Y830" s="118"/>
      <c r="Z830" s="118"/>
    </row>
    <row r="831" spans="1:26" ht="12.75" customHeight="1" x14ac:dyDescent="0.25">
      <c r="A831" s="118"/>
      <c r="B831" s="118"/>
      <c r="C831" s="118"/>
      <c r="D831" s="118"/>
      <c r="E831" s="118"/>
      <c r="F831" s="118"/>
      <c r="G831" s="118"/>
      <c r="H831" s="118"/>
      <c r="I831" s="118"/>
      <c r="J831" s="118"/>
      <c r="K831" s="118"/>
      <c r="L831" s="118"/>
      <c r="M831" s="118"/>
      <c r="N831" s="118"/>
      <c r="O831" s="118"/>
      <c r="P831" s="118"/>
      <c r="Q831" s="118"/>
      <c r="R831" s="118"/>
      <c r="S831" s="118"/>
      <c r="T831" s="118"/>
      <c r="U831" s="118"/>
      <c r="V831" s="118"/>
      <c r="W831" s="118"/>
      <c r="X831" s="118"/>
      <c r="Y831" s="118"/>
      <c r="Z831" s="118"/>
    </row>
    <row r="832" spans="1:26" ht="12.75" customHeight="1" x14ac:dyDescent="0.25">
      <c r="A832" s="118"/>
      <c r="B832" s="118"/>
      <c r="C832" s="118"/>
      <c r="D832" s="118"/>
      <c r="E832" s="118"/>
      <c r="F832" s="118"/>
      <c r="G832" s="118"/>
      <c r="H832" s="118"/>
      <c r="I832" s="118"/>
      <c r="J832" s="118"/>
      <c r="K832" s="118"/>
      <c r="L832" s="118"/>
      <c r="M832" s="118"/>
      <c r="N832" s="118"/>
      <c r="O832" s="118"/>
      <c r="P832" s="118"/>
      <c r="Q832" s="118"/>
      <c r="R832" s="118"/>
      <c r="S832" s="118"/>
      <c r="T832" s="118"/>
      <c r="U832" s="118"/>
      <c r="V832" s="118"/>
      <c r="W832" s="118"/>
      <c r="X832" s="118"/>
      <c r="Y832" s="118"/>
      <c r="Z832" s="118"/>
    </row>
    <row r="833" spans="1:26" ht="12.75" customHeight="1" x14ac:dyDescent="0.25">
      <c r="A833" s="118"/>
      <c r="B833" s="118"/>
      <c r="C833" s="118"/>
      <c r="D833" s="118"/>
      <c r="E833" s="118"/>
      <c r="F833" s="118"/>
      <c r="G833" s="118"/>
      <c r="H833" s="118"/>
      <c r="I833" s="118"/>
      <c r="J833" s="118"/>
      <c r="K833" s="118"/>
      <c r="L833" s="118"/>
      <c r="M833" s="118"/>
      <c r="N833" s="118"/>
      <c r="O833" s="118"/>
      <c r="P833" s="118"/>
      <c r="Q833" s="118"/>
      <c r="R833" s="118"/>
      <c r="S833" s="118"/>
      <c r="T833" s="118"/>
      <c r="U833" s="118"/>
      <c r="V833" s="118"/>
      <c r="W833" s="118"/>
      <c r="X833" s="118"/>
      <c r="Y833" s="118"/>
      <c r="Z833" s="118"/>
    </row>
    <row r="834" spans="1:26" ht="12.75" customHeight="1" x14ac:dyDescent="0.25">
      <c r="A834" s="118"/>
      <c r="B834" s="118"/>
      <c r="C834" s="118"/>
      <c r="D834" s="118"/>
      <c r="E834" s="118"/>
      <c r="F834" s="118"/>
      <c r="G834" s="118"/>
      <c r="H834" s="118"/>
      <c r="I834" s="118"/>
      <c r="J834" s="118"/>
      <c r="K834" s="118"/>
      <c r="L834" s="118"/>
      <c r="M834" s="118"/>
      <c r="N834" s="118"/>
      <c r="O834" s="118"/>
      <c r="P834" s="118"/>
      <c r="Q834" s="118"/>
      <c r="R834" s="118"/>
      <c r="S834" s="118"/>
      <c r="T834" s="118"/>
      <c r="U834" s="118"/>
      <c r="V834" s="118"/>
      <c r="W834" s="118"/>
      <c r="X834" s="118"/>
      <c r="Y834" s="118"/>
      <c r="Z834" s="118"/>
    </row>
    <row r="835" spans="1:26" ht="12.75" customHeight="1" x14ac:dyDescent="0.25">
      <c r="A835" s="118"/>
      <c r="B835" s="118"/>
      <c r="C835" s="118"/>
      <c r="D835" s="118"/>
      <c r="E835" s="118"/>
      <c r="F835" s="118"/>
      <c r="G835" s="118"/>
      <c r="H835" s="118"/>
      <c r="I835" s="118"/>
      <c r="J835" s="118"/>
      <c r="K835" s="118"/>
      <c r="L835" s="118"/>
      <c r="M835" s="118"/>
      <c r="N835" s="118"/>
      <c r="O835" s="118"/>
      <c r="P835" s="118"/>
      <c r="Q835" s="118"/>
      <c r="R835" s="118"/>
      <c r="S835" s="118"/>
      <c r="T835" s="118"/>
      <c r="U835" s="118"/>
      <c r="V835" s="118"/>
      <c r="W835" s="118"/>
      <c r="X835" s="118"/>
      <c r="Y835" s="118"/>
      <c r="Z835" s="118"/>
    </row>
    <row r="836" spans="1:26" ht="12.75" customHeight="1" x14ac:dyDescent="0.25">
      <c r="A836" s="118"/>
      <c r="B836" s="118"/>
      <c r="C836" s="118"/>
      <c r="D836" s="118"/>
      <c r="E836" s="118"/>
      <c r="F836" s="118"/>
      <c r="G836" s="118"/>
      <c r="H836" s="118"/>
      <c r="I836" s="118"/>
      <c r="J836" s="118"/>
      <c r="K836" s="118"/>
      <c r="L836" s="118"/>
      <c r="M836" s="118"/>
      <c r="N836" s="118"/>
      <c r="O836" s="118"/>
      <c r="P836" s="118"/>
      <c r="Q836" s="118"/>
      <c r="R836" s="118"/>
      <c r="S836" s="118"/>
      <c r="T836" s="118"/>
      <c r="U836" s="118"/>
      <c r="V836" s="118"/>
      <c r="W836" s="118"/>
      <c r="X836" s="118"/>
      <c r="Y836" s="118"/>
      <c r="Z836" s="118"/>
    </row>
    <row r="837" spans="1:26" ht="12.75" customHeight="1" x14ac:dyDescent="0.25">
      <c r="A837" s="118"/>
      <c r="B837" s="118"/>
      <c r="C837" s="118"/>
      <c r="D837" s="118"/>
      <c r="E837" s="118"/>
      <c r="F837" s="118"/>
      <c r="G837" s="118"/>
      <c r="H837" s="118"/>
      <c r="I837" s="118"/>
      <c r="J837" s="118"/>
      <c r="K837" s="118"/>
      <c r="L837" s="118"/>
      <c r="M837" s="118"/>
      <c r="N837" s="118"/>
      <c r="O837" s="118"/>
      <c r="P837" s="118"/>
      <c r="Q837" s="118"/>
      <c r="R837" s="118"/>
      <c r="S837" s="118"/>
      <c r="T837" s="118"/>
      <c r="U837" s="118"/>
      <c r="V837" s="118"/>
      <c r="W837" s="118"/>
      <c r="X837" s="118"/>
      <c r="Y837" s="118"/>
      <c r="Z837" s="118"/>
    </row>
    <row r="838" spans="1:26" ht="12.75" customHeight="1" x14ac:dyDescent="0.25">
      <c r="A838" s="118"/>
      <c r="B838" s="118"/>
      <c r="C838" s="118"/>
      <c r="D838" s="118"/>
      <c r="E838" s="118"/>
      <c r="F838" s="118"/>
      <c r="G838" s="118"/>
      <c r="H838" s="118"/>
      <c r="I838" s="118"/>
      <c r="J838" s="118"/>
      <c r="K838" s="118"/>
      <c r="L838" s="118"/>
      <c r="M838" s="118"/>
      <c r="N838" s="118"/>
      <c r="O838" s="118"/>
      <c r="P838" s="118"/>
      <c r="Q838" s="118"/>
      <c r="R838" s="118"/>
      <c r="S838" s="118"/>
      <c r="T838" s="118"/>
      <c r="U838" s="118"/>
      <c r="V838" s="118"/>
      <c r="W838" s="118"/>
      <c r="X838" s="118"/>
      <c r="Y838" s="118"/>
      <c r="Z838" s="118"/>
    </row>
    <row r="839" spans="1:26" ht="12.75" customHeight="1" x14ac:dyDescent="0.25">
      <c r="A839" s="118"/>
      <c r="B839" s="118"/>
      <c r="C839" s="118"/>
      <c r="D839" s="118"/>
      <c r="E839" s="118"/>
      <c r="F839" s="118"/>
      <c r="G839" s="118"/>
      <c r="H839" s="118"/>
      <c r="I839" s="118"/>
      <c r="J839" s="118"/>
      <c r="K839" s="118"/>
      <c r="L839" s="118"/>
      <c r="M839" s="118"/>
      <c r="N839" s="118"/>
      <c r="O839" s="118"/>
      <c r="P839" s="118"/>
      <c r="Q839" s="118"/>
      <c r="R839" s="118"/>
      <c r="S839" s="118"/>
      <c r="T839" s="118"/>
      <c r="U839" s="118"/>
      <c r="V839" s="118"/>
      <c r="W839" s="118"/>
      <c r="X839" s="118"/>
      <c r="Y839" s="118"/>
      <c r="Z839" s="118"/>
    </row>
    <row r="840" spans="1:26" ht="12.75" customHeight="1" x14ac:dyDescent="0.25">
      <c r="A840" s="118"/>
      <c r="B840" s="118"/>
      <c r="C840" s="118"/>
      <c r="D840" s="118"/>
      <c r="E840" s="118"/>
      <c r="F840" s="118"/>
      <c r="G840" s="118"/>
      <c r="H840" s="118"/>
      <c r="I840" s="118"/>
      <c r="J840" s="118"/>
      <c r="K840" s="118"/>
      <c r="L840" s="118"/>
      <c r="M840" s="118"/>
      <c r="N840" s="118"/>
      <c r="O840" s="118"/>
      <c r="P840" s="118"/>
      <c r="Q840" s="118"/>
      <c r="R840" s="118"/>
      <c r="S840" s="118"/>
      <c r="T840" s="118"/>
      <c r="U840" s="118"/>
      <c r="V840" s="118"/>
      <c r="W840" s="118"/>
      <c r="X840" s="118"/>
      <c r="Y840" s="118"/>
      <c r="Z840" s="118"/>
    </row>
    <row r="841" spans="1:26" ht="12.75" customHeight="1" x14ac:dyDescent="0.25">
      <c r="A841" s="118"/>
      <c r="B841" s="118"/>
      <c r="C841" s="118"/>
      <c r="D841" s="118"/>
      <c r="E841" s="118"/>
      <c r="F841" s="118"/>
      <c r="G841" s="118"/>
      <c r="H841" s="118"/>
      <c r="I841" s="118"/>
      <c r="J841" s="118"/>
      <c r="K841" s="118"/>
      <c r="L841" s="118"/>
      <c r="M841" s="118"/>
      <c r="N841" s="118"/>
      <c r="O841" s="118"/>
      <c r="P841" s="118"/>
      <c r="Q841" s="118"/>
      <c r="R841" s="118"/>
      <c r="S841" s="118"/>
      <c r="T841" s="118"/>
      <c r="U841" s="118"/>
      <c r="V841" s="118"/>
      <c r="W841" s="118"/>
      <c r="X841" s="118"/>
      <c r="Y841" s="118"/>
      <c r="Z841" s="118"/>
    </row>
    <row r="842" spans="1:26" ht="12.75" customHeight="1" x14ac:dyDescent="0.25">
      <c r="A842" s="118"/>
      <c r="B842" s="118"/>
      <c r="C842" s="118"/>
      <c r="D842" s="118"/>
      <c r="E842" s="118"/>
      <c r="F842" s="118"/>
      <c r="G842" s="118"/>
      <c r="H842" s="118"/>
      <c r="I842" s="118"/>
      <c r="J842" s="118"/>
      <c r="K842" s="118"/>
      <c r="L842" s="118"/>
      <c r="M842" s="118"/>
      <c r="N842" s="118"/>
      <c r="O842" s="118"/>
      <c r="P842" s="118"/>
      <c r="Q842" s="118"/>
      <c r="R842" s="118"/>
      <c r="S842" s="118"/>
      <c r="T842" s="118"/>
      <c r="U842" s="118"/>
      <c r="V842" s="118"/>
      <c r="W842" s="118"/>
      <c r="X842" s="118"/>
      <c r="Y842" s="118"/>
      <c r="Z842" s="118"/>
    </row>
    <row r="843" spans="1:26" ht="12.75" customHeight="1" x14ac:dyDescent="0.25">
      <c r="A843" s="118"/>
      <c r="B843" s="118"/>
      <c r="C843" s="118"/>
      <c r="D843" s="118"/>
      <c r="E843" s="118"/>
      <c r="F843" s="118"/>
      <c r="G843" s="118"/>
      <c r="H843" s="118"/>
      <c r="I843" s="118"/>
      <c r="J843" s="118"/>
      <c r="K843" s="118"/>
      <c r="L843" s="118"/>
      <c r="M843" s="118"/>
      <c r="N843" s="118"/>
      <c r="O843" s="118"/>
      <c r="P843" s="118"/>
      <c r="Q843" s="118"/>
      <c r="R843" s="118"/>
      <c r="S843" s="118"/>
      <c r="T843" s="118"/>
      <c r="U843" s="118"/>
      <c r="V843" s="118"/>
      <c r="W843" s="118"/>
      <c r="X843" s="118"/>
      <c r="Y843" s="118"/>
      <c r="Z843" s="118"/>
    </row>
    <row r="844" spans="1:26" ht="12.75" customHeight="1" x14ac:dyDescent="0.25">
      <c r="A844" s="118"/>
      <c r="B844" s="118"/>
      <c r="C844" s="118"/>
      <c r="D844" s="118"/>
      <c r="E844" s="118"/>
      <c r="F844" s="118"/>
      <c r="G844" s="118"/>
      <c r="H844" s="118"/>
      <c r="I844" s="118"/>
      <c r="J844" s="118"/>
      <c r="K844" s="118"/>
      <c r="L844" s="118"/>
      <c r="M844" s="118"/>
      <c r="N844" s="118"/>
      <c r="O844" s="118"/>
      <c r="P844" s="118"/>
      <c r="Q844" s="118"/>
      <c r="R844" s="118"/>
      <c r="S844" s="118"/>
      <c r="T844" s="118"/>
      <c r="U844" s="118"/>
      <c r="V844" s="118"/>
      <c r="W844" s="118"/>
      <c r="X844" s="118"/>
      <c r="Y844" s="118"/>
      <c r="Z844" s="118"/>
    </row>
    <row r="845" spans="1:26" ht="12.75" customHeight="1" x14ac:dyDescent="0.25">
      <c r="A845" s="118"/>
      <c r="B845" s="118"/>
      <c r="C845" s="118"/>
      <c r="D845" s="118"/>
      <c r="E845" s="118"/>
      <c r="F845" s="118"/>
      <c r="G845" s="118"/>
      <c r="H845" s="118"/>
      <c r="I845" s="118"/>
      <c r="J845" s="118"/>
      <c r="K845" s="118"/>
      <c r="L845" s="118"/>
      <c r="M845" s="118"/>
      <c r="N845" s="118"/>
      <c r="O845" s="118"/>
      <c r="P845" s="118"/>
      <c r="Q845" s="118"/>
      <c r="R845" s="118"/>
      <c r="S845" s="118"/>
      <c r="T845" s="118"/>
      <c r="U845" s="118"/>
      <c r="V845" s="118"/>
      <c r="W845" s="118"/>
      <c r="X845" s="118"/>
      <c r="Y845" s="118"/>
      <c r="Z845" s="118"/>
    </row>
    <row r="846" spans="1:26" ht="12.75" customHeight="1" x14ac:dyDescent="0.25">
      <c r="A846" s="118"/>
      <c r="B846" s="118"/>
      <c r="C846" s="118"/>
      <c r="D846" s="118"/>
      <c r="E846" s="118"/>
      <c r="F846" s="118"/>
      <c r="G846" s="118"/>
      <c r="H846" s="118"/>
      <c r="I846" s="118"/>
      <c r="J846" s="118"/>
      <c r="K846" s="118"/>
      <c r="L846" s="118"/>
      <c r="M846" s="118"/>
      <c r="N846" s="118"/>
      <c r="O846" s="118"/>
      <c r="P846" s="118"/>
      <c r="Q846" s="118"/>
      <c r="R846" s="118"/>
      <c r="S846" s="118"/>
      <c r="T846" s="118"/>
      <c r="U846" s="118"/>
      <c r="V846" s="118"/>
      <c r="W846" s="118"/>
      <c r="X846" s="118"/>
      <c r="Y846" s="118"/>
      <c r="Z846" s="118"/>
    </row>
    <row r="847" spans="1:26" ht="12.75" customHeight="1" x14ac:dyDescent="0.25">
      <c r="A847" s="118"/>
      <c r="B847" s="118"/>
      <c r="C847" s="118"/>
      <c r="D847" s="118"/>
      <c r="E847" s="118"/>
      <c r="F847" s="118"/>
      <c r="G847" s="118"/>
      <c r="H847" s="118"/>
      <c r="I847" s="118"/>
      <c r="J847" s="118"/>
      <c r="K847" s="118"/>
      <c r="L847" s="118"/>
      <c r="M847" s="118"/>
      <c r="N847" s="118"/>
      <c r="O847" s="118"/>
      <c r="P847" s="118"/>
      <c r="Q847" s="118"/>
      <c r="R847" s="118"/>
      <c r="S847" s="118"/>
      <c r="T847" s="118"/>
      <c r="U847" s="118"/>
      <c r="V847" s="118"/>
      <c r="W847" s="118"/>
      <c r="X847" s="118"/>
      <c r="Y847" s="118"/>
      <c r="Z847" s="118"/>
    </row>
    <row r="848" spans="1:26" ht="12.75" customHeight="1" x14ac:dyDescent="0.25">
      <c r="A848" s="118"/>
      <c r="B848" s="118"/>
      <c r="C848" s="118"/>
      <c r="D848" s="118"/>
      <c r="E848" s="118"/>
      <c r="F848" s="118"/>
      <c r="G848" s="118"/>
      <c r="H848" s="118"/>
      <c r="I848" s="118"/>
      <c r="J848" s="118"/>
      <c r="K848" s="118"/>
      <c r="L848" s="118"/>
      <c r="M848" s="118"/>
      <c r="N848" s="118"/>
      <c r="O848" s="118"/>
      <c r="P848" s="118"/>
      <c r="Q848" s="118"/>
      <c r="R848" s="118"/>
      <c r="S848" s="118"/>
      <c r="T848" s="118"/>
      <c r="U848" s="118"/>
      <c r="V848" s="118"/>
      <c r="W848" s="118"/>
      <c r="X848" s="118"/>
      <c r="Y848" s="118"/>
      <c r="Z848" s="118"/>
    </row>
    <row r="849" spans="1:26" ht="12.75" customHeight="1" x14ac:dyDescent="0.25">
      <c r="A849" s="118"/>
      <c r="B849" s="118"/>
      <c r="C849" s="118"/>
      <c r="D849" s="118"/>
      <c r="E849" s="118"/>
      <c r="F849" s="118"/>
      <c r="G849" s="118"/>
      <c r="H849" s="118"/>
      <c r="I849" s="118"/>
      <c r="J849" s="118"/>
      <c r="K849" s="118"/>
      <c r="L849" s="118"/>
      <c r="M849" s="118"/>
      <c r="N849" s="118"/>
      <c r="O849" s="118"/>
      <c r="P849" s="118"/>
      <c r="Q849" s="118"/>
      <c r="R849" s="118"/>
      <c r="S849" s="118"/>
      <c r="T849" s="118"/>
      <c r="U849" s="118"/>
      <c r="V849" s="118"/>
      <c r="W849" s="118"/>
      <c r="X849" s="118"/>
      <c r="Y849" s="118"/>
      <c r="Z849" s="118"/>
    </row>
    <row r="850" spans="1:26" ht="12.75" customHeight="1" x14ac:dyDescent="0.25">
      <c r="A850" s="118"/>
      <c r="B850" s="118"/>
      <c r="C850" s="118"/>
      <c r="D850" s="118"/>
      <c r="E850" s="118"/>
      <c r="F850" s="118"/>
      <c r="G850" s="118"/>
      <c r="H850" s="118"/>
      <c r="I850" s="118"/>
      <c r="J850" s="118"/>
      <c r="K850" s="118"/>
      <c r="L850" s="118"/>
      <c r="M850" s="118"/>
      <c r="N850" s="118"/>
      <c r="O850" s="118"/>
      <c r="P850" s="118"/>
      <c r="Q850" s="118"/>
      <c r="R850" s="118"/>
      <c r="S850" s="118"/>
      <c r="T850" s="118"/>
      <c r="U850" s="118"/>
      <c r="V850" s="118"/>
      <c r="W850" s="118"/>
      <c r="X850" s="118"/>
      <c r="Y850" s="118"/>
      <c r="Z850" s="118"/>
    </row>
    <row r="851" spans="1:26" ht="12.75" customHeight="1" x14ac:dyDescent="0.25">
      <c r="A851" s="118"/>
      <c r="B851" s="118"/>
      <c r="C851" s="118"/>
      <c r="D851" s="118"/>
      <c r="E851" s="118"/>
      <c r="F851" s="118"/>
      <c r="G851" s="118"/>
      <c r="H851" s="118"/>
      <c r="I851" s="118"/>
      <c r="J851" s="118"/>
      <c r="K851" s="118"/>
      <c r="L851" s="118"/>
      <c r="M851" s="118"/>
      <c r="N851" s="118"/>
      <c r="O851" s="118"/>
      <c r="P851" s="118"/>
      <c r="Q851" s="118"/>
      <c r="R851" s="118"/>
      <c r="S851" s="118"/>
      <c r="T851" s="118"/>
      <c r="U851" s="118"/>
      <c r="V851" s="118"/>
      <c r="W851" s="118"/>
      <c r="X851" s="118"/>
      <c r="Y851" s="118"/>
      <c r="Z851" s="118"/>
    </row>
    <row r="852" spans="1:26" ht="12.75" customHeight="1" x14ac:dyDescent="0.25">
      <c r="A852" s="118"/>
      <c r="B852" s="118"/>
      <c r="C852" s="118"/>
      <c r="D852" s="118"/>
      <c r="E852" s="118"/>
      <c r="F852" s="118"/>
      <c r="G852" s="118"/>
      <c r="H852" s="118"/>
      <c r="I852" s="118"/>
      <c r="J852" s="118"/>
      <c r="K852" s="118"/>
      <c r="L852" s="118"/>
      <c r="M852" s="118"/>
      <c r="N852" s="118"/>
      <c r="O852" s="118"/>
      <c r="P852" s="118"/>
      <c r="Q852" s="118"/>
      <c r="R852" s="118"/>
      <c r="S852" s="118"/>
      <c r="T852" s="118"/>
      <c r="U852" s="118"/>
      <c r="V852" s="118"/>
      <c r="W852" s="118"/>
      <c r="X852" s="118"/>
      <c r="Y852" s="118"/>
      <c r="Z852" s="118"/>
    </row>
    <row r="853" spans="1:26" ht="12.75" customHeight="1" x14ac:dyDescent="0.25">
      <c r="A853" s="118"/>
      <c r="B853" s="118"/>
      <c r="C853" s="118"/>
      <c r="D853" s="118"/>
      <c r="E853" s="118"/>
      <c r="F853" s="118"/>
      <c r="G853" s="118"/>
      <c r="H853" s="118"/>
      <c r="I853" s="118"/>
      <c r="J853" s="118"/>
      <c r="K853" s="118"/>
      <c r="L853" s="118"/>
      <c r="M853" s="118"/>
      <c r="N853" s="118"/>
      <c r="O853" s="118"/>
      <c r="P853" s="118"/>
      <c r="Q853" s="118"/>
      <c r="R853" s="118"/>
      <c r="S853" s="118"/>
      <c r="T853" s="118"/>
      <c r="U853" s="118"/>
      <c r="V853" s="118"/>
      <c r="W853" s="118"/>
      <c r="X853" s="118"/>
      <c r="Y853" s="118"/>
      <c r="Z853" s="118"/>
    </row>
    <row r="854" spans="1:26" ht="12.75" customHeight="1" x14ac:dyDescent="0.25">
      <c r="A854" s="118"/>
      <c r="B854" s="118"/>
      <c r="C854" s="118"/>
      <c r="D854" s="118"/>
      <c r="E854" s="118"/>
      <c r="F854" s="118"/>
      <c r="G854" s="118"/>
      <c r="H854" s="118"/>
      <c r="I854" s="118"/>
      <c r="J854" s="118"/>
      <c r="K854" s="118"/>
      <c r="L854" s="118"/>
      <c r="M854" s="118"/>
      <c r="N854" s="118"/>
      <c r="O854" s="118"/>
      <c r="P854" s="118"/>
      <c r="Q854" s="118"/>
      <c r="R854" s="118"/>
      <c r="S854" s="118"/>
      <c r="T854" s="118"/>
      <c r="U854" s="118"/>
      <c r="V854" s="118"/>
      <c r="W854" s="118"/>
      <c r="X854" s="118"/>
      <c r="Y854" s="118"/>
      <c r="Z854" s="118"/>
    </row>
    <row r="855" spans="1:26" ht="12.75" customHeight="1" x14ac:dyDescent="0.25">
      <c r="A855" s="118"/>
      <c r="B855" s="118"/>
      <c r="C855" s="118"/>
      <c r="D855" s="118"/>
      <c r="E855" s="118"/>
      <c r="F855" s="118"/>
      <c r="G855" s="118"/>
      <c r="H855" s="118"/>
      <c r="I855" s="118"/>
      <c r="J855" s="118"/>
      <c r="K855" s="118"/>
      <c r="L855" s="118"/>
      <c r="M855" s="118"/>
      <c r="N855" s="118"/>
      <c r="O855" s="118"/>
      <c r="P855" s="118"/>
      <c r="Q855" s="118"/>
      <c r="R855" s="118"/>
      <c r="S855" s="118"/>
      <c r="T855" s="118"/>
      <c r="U855" s="118"/>
      <c r="V855" s="118"/>
      <c r="W855" s="118"/>
      <c r="X855" s="118"/>
      <c r="Y855" s="118"/>
      <c r="Z855" s="118"/>
    </row>
    <row r="856" spans="1:26" ht="12.75" customHeight="1" x14ac:dyDescent="0.25">
      <c r="A856" s="118"/>
      <c r="B856" s="118"/>
      <c r="C856" s="118"/>
      <c r="D856" s="118"/>
      <c r="E856" s="118"/>
      <c r="F856" s="118"/>
      <c r="G856" s="118"/>
      <c r="H856" s="118"/>
      <c r="I856" s="118"/>
      <c r="J856" s="118"/>
      <c r="K856" s="118"/>
      <c r="L856" s="118"/>
      <c r="M856" s="118"/>
      <c r="N856" s="118"/>
      <c r="O856" s="118"/>
      <c r="P856" s="118"/>
      <c r="Q856" s="118"/>
      <c r="R856" s="118"/>
      <c r="S856" s="118"/>
      <c r="T856" s="118"/>
      <c r="U856" s="118"/>
      <c r="V856" s="118"/>
      <c r="W856" s="118"/>
      <c r="X856" s="118"/>
      <c r="Y856" s="118"/>
      <c r="Z856" s="118"/>
    </row>
    <row r="857" spans="1:26" ht="12.75" customHeight="1" x14ac:dyDescent="0.25">
      <c r="A857" s="118"/>
      <c r="B857" s="118"/>
      <c r="C857" s="118"/>
      <c r="D857" s="118"/>
      <c r="E857" s="118"/>
      <c r="F857" s="118"/>
      <c r="G857" s="118"/>
      <c r="H857" s="118"/>
      <c r="I857" s="118"/>
      <c r="J857" s="118"/>
      <c r="K857" s="118"/>
      <c r="L857" s="118"/>
      <c r="M857" s="118"/>
      <c r="N857" s="118"/>
      <c r="O857" s="118"/>
      <c r="P857" s="118"/>
      <c r="Q857" s="118"/>
      <c r="R857" s="118"/>
      <c r="S857" s="118"/>
      <c r="T857" s="118"/>
      <c r="U857" s="118"/>
      <c r="V857" s="118"/>
      <c r="W857" s="118"/>
      <c r="X857" s="118"/>
      <c r="Y857" s="118"/>
      <c r="Z857" s="118"/>
    </row>
    <row r="858" spans="1:26" ht="12.75" customHeight="1" x14ac:dyDescent="0.25">
      <c r="A858" s="118"/>
      <c r="B858" s="118"/>
      <c r="C858" s="118"/>
      <c r="D858" s="118"/>
      <c r="E858" s="118"/>
      <c r="F858" s="118"/>
      <c r="G858" s="118"/>
      <c r="H858" s="118"/>
      <c r="I858" s="118"/>
      <c r="J858" s="118"/>
      <c r="K858" s="118"/>
      <c r="L858" s="118"/>
      <c r="M858" s="118"/>
      <c r="N858" s="118"/>
      <c r="O858" s="118"/>
      <c r="P858" s="118"/>
      <c r="Q858" s="118"/>
      <c r="R858" s="118"/>
      <c r="S858" s="118"/>
      <c r="T858" s="118"/>
      <c r="U858" s="118"/>
      <c r="V858" s="118"/>
      <c r="W858" s="118"/>
      <c r="X858" s="118"/>
      <c r="Y858" s="118"/>
      <c r="Z858" s="118"/>
    </row>
    <row r="859" spans="1:26" ht="12.75" customHeight="1" x14ac:dyDescent="0.25">
      <c r="A859" s="118"/>
      <c r="B859" s="118"/>
      <c r="C859" s="118"/>
      <c r="D859" s="118"/>
      <c r="E859" s="118"/>
      <c r="F859" s="118"/>
      <c r="G859" s="118"/>
      <c r="H859" s="118"/>
      <c r="I859" s="118"/>
      <c r="J859" s="118"/>
      <c r="K859" s="118"/>
      <c r="L859" s="118"/>
      <c r="M859" s="118"/>
      <c r="N859" s="118"/>
      <c r="O859" s="118"/>
      <c r="P859" s="118"/>
      <c r="Q859" s="118"/>
      <c r="R859" s="118"/>
      <c r="S859" s="118"/>
      <c r="T859" s="118"/>
      <c r="U859" s="118"/>
      <c r="V859" s="118"/>
      <c r="W859" s="118"/>
      <c r="X859" s="118"/>
      <c r="Y859" s="118"/>
      <c r="Z859" s="118"/>
    </row>
    <row r="860" spans="1:26" ht="12.75" customHeight="1" x14ac:dyDescent="0.25">
      <c r="A860" s="118"/>
      <c r="B860" s="118"/>
      <c r="C860" s="118"/>
      <c r="D860" s="118"/>
      <c r="E860" s="118"/>
      <c r="F860" s="118"/>
      <c r="G860" s="118"/>
      <c r="H860" s="118"/>
      <c r="I860" s="118"/>
      <c r="J860" s="118"/>
      <c r="K860" s="118"/>
      <c r="L860" s="118"/>
      <c r="M860" s="118"/>
      <c r="N860" s="118"/>
      <c r="O860" s="118"/>
      <c r="P860" s="118"/>
      <c r="Q860" s="118"/>
      <c r="R860" s="118"/>
      <c r="S860" s="118"/>
      <c r="T860" s="118"/>
      <c r="U860" s="118"/>
      <c r="V860" s="118"/>
      <c r="W860" s="118"/>
      <c r="X860" s="118"/>
      <c r="Y860" s="118"/>
      <c r="Z860" s="118"/>
    </row>
    <row r="861" spans="1:26" ht="12.75" customHeight="1" x14ac:dyDescent="0.25">
      <c r="A861" s="118"/>
      <c r="B861" s="118"/>
      <c r="C861" s="118"/>
      <c r="D861" s="118"/>
      <c r="E861" s="118"/>
      <c r="F861" s="118"/>
      <c r="G861" s="118"/>
      <c r="H861" s="118"/>
      <c r="I861" s="118"/>
      <c r="J861" s="118"/>
      <c r="K861" s="118"/>
      <c r="L861" s="118"/>
      <c r="M861" s="118"/>
      <c r="N861" s="118"/>
      <c r="O861" s="118"/>
      <c r="P861" s="118"/>
      <c r="Q861" s="118"/>
      <c r="R861" s="118"/>
      <c r="S861" s="118"/>
      <c r="T861" s="118"/>
      <c r="U861" s="118"/>
      <c r="V861" s="118"/>
      <c r="W861" s="118"/>
      <c r="X861" s="118"/>
      <c r="Y861" s="118"/>
      <c r="Z861" s="118"/>
    </row>
    <row r="862" spans="1:26" ht="12.75" customHeight="1" x14ac:dyDescent="0.25">
      <c r="A862" s="118"/>
      <c r="B862" s="118"/>
      <c r="C862" s="118"/>
      <c r="D862" s="118"/>
      <c r="E862" s="118"/>
      <c r="F862" s="118"/>
      <c r="G862" s="118"/>
      <c r="H862" s="118"/>
      <c r="I862" s="118"/>
      <c r="J862" s="118"/>
      <c r="K862" s="118"/>
      <c r="L862" s="118"/>
      <c r="M862" s="118"/>
      <c r="N862" s="118"/>
      <c r="O862" s="118"/>
      <c r="P862" s="118"/>
      <c r="Q862" s="118"/>
      <c r="R862" s="118"/>
      <c r="S862" s="118"/>
      <c r="T862" s="118"/>
      <c r="U862" s="118"/>
      <c r="V862" s="118"/>
      <c r="W862" s="118"/>
      <c r="X862" s="118"/>
      <c r="Y862" s="118"/>
      <c r="Z862" s="118"/>
    </row>
    <row r="863" spans="1:26" ht="12.75" customHeight="1" x14ac:dyDescent="0.25">
      <c r="A863" s="118"/>
      <c r="B863" s="118"/>
      <c r="C863" s="118"/>
      <c r="D863" s="118"/>
      <c r="E863" s="118"/>
      <c r="F863" s="118"/>
      <c r="G863" s="118"/>
      <c r="H863" s="118"/>
      <c r="I863" s="118"/>
      <c r="J863" s="118"/>
      <c r="K863" s="118"/>
      <c r="L863" s="118"/>
      <c r="M863" s="118"/>
      <c r="N863" s="118"/>
      <c r="O863" s="118"/>
      <c r="P863" s="118"/>
      <c r="Q863" s="118"/>
      <c r="R863" s="118"/>
      <c r="S863" s="118"/>
      <c r="T863" s="118"/>
      <c r="U863" s="118"/>
      <c r="V863" s="118"/>
      <c r="W863" s="118"/>
      <c r="X863" s="118"/>
      <c r="Y863" s="118"/>
      <c r="Z863" s="118"/>
    </row>
    <row r="864" spans="1:26" ht="12.75" customHeight="1" x14ac:dyDescent="0.25">
      <c r="A864" s="118"/>
      <c r="B864" s="118"/>
      <c r="C864" s="118"/>
      <c r="D864" s="118"/>
      <c r="E864" s="118"/>
      <c r="F864" s="118"/>
      <c r="G864" s="118"/>
      <c r="H864" s="118"/>
      <c r="I864" s="118"/>
      <c r="J864" s="118"/>
      <c r="K864" s="118"/>
      <c r="L864" s="118"/>
      <c r="M864" s="118"/>
      <c r="N864" s="118"/>
      <c r="O864" s="118"/>
      <c r="P864" s="118"/>
      <c r="Q864" s="118"/>
      <c r="R864" s="118"/>
      <c r="S864" s="118"/>
      <c r="T864" s="118"/>
      <c r="U864" s="118"/>
      <c r="V864" s="118"/>
      <c r="W864" s="118"/>
      <c r="X864" s="118"/>
      <c r="Y864" s="118"/>
      <c r="Z864" s="118"/>
    </row>
    <row r="865" spans="1:26" ht="12.75" customHeight="1" x14ac:dyDescent="0.25">
      <c r="A865" s="118"/>
      <c r="B865" s="118"/>
      <c r="C865" s="118"/>
      <c r="D865" s="118"/>
      <c r="E865" s="118"/>
      <c r="F865" s="118"/>
      <c r="G865" s="118"/>
      <c r="H865" s="118"/>
      <c r="I865" s="118"/>
      <c r="J865" s="118"/>
      <c r="K865" s="118"/>
      <c r="L865" s="118"/>
      <c r="M865" s="118"/>
      <c r="N865" s="118"/>
      <c r="O865" s="118"/>
      <c r="P865" s="118"/>
      <c r="Q865" s="118"/>
      <c r="R865" s="118"/>
      <c r="S865" s="118"/>
      <c r="T865" s="118"/>
      <c r="U865" s="118"/>
      <c r="V865" s="118"/>
      <c r="W865" s="118"/>
      <c r="X865" s="118"/>
      <c r="Y865" s="118"/>
      <c r="Z865" s="118"/>
    </row>
    <row r="866" spans="1:26" ht="12.75" customHeight="1" x14ac:dyDescent="0.25">
      <c r="A866" s="118"/>
      <c r="B866" s="118"/>
      <c r="C866" s="118"/>
      <c r="D866" s="118"/>
      <c r="E866" s="118"/>
      <c r="F866" s="118"/>
      <c r="G866" s="118"/>
      <c r="H866" s="118"/>
      <c r="I866" s="118"/>
      <c r="J866" s="118"/>
      <c r="K866" s="118"/>
      <c r="L866" s="118"/>
      <c r="M866" s="118"/>
      <c r="N866" s="118"/>
      <c r="O866" s="118"/>
      <c r="P866" s="118"/>
      <c r="Q866" s="118"/>
      <c r="R866" s="118"/>
      <c r="S866" s="118"/>
      <c r="T866" s="118"/>
      <c r="U866" s="118"/>
      <c r="V866" s="118"/>
      <c r="W866" s="118"/>
      <c r="X866" s="118"/>
      <c r="Y866" s="118"/>
      <c r="Z866" s="118"/>
    </row>
    <row r="867" spans="1:26" ht="12.75" customHeight="1" x14ac:dyDescent="0.25">
      <c r="A867" s="118"/>
      <c r="B867" s="118"/>
      <c r="C867" s="118"/>
      <c r="D867" s="118"/>
      <c r="E867" s="118"/>
      <c r="F867" s="118"/>
      <c r="G867" s="118"/>
      <c r="H867" s="118"/>
      <c r="I867" s="118"/>
      <c r="J867" s="118"/>
      <c r="K867" s="118"/>
      <c r="L867" s="118"/>
      <c r="M867" s="118"/>
      <c r="N867" s="118"/>
      <c r="O867" s="118"/>
      <c r="P867" s="118"/>
      <c r="Q867" s="118"/>
      <c r="R867" s="118"/>
      <c r="S867" s="118"/>
      <c r="T867" s="118"/>
      <c r="U867" s="118"/>
      <c r="V867" s="118"/>
      <c r="W867" s="118"/>
      <c r="X867" s="118"/>
      <c r="Y867" s="118"/>
      <c r="Z867" s="118"/>
    </row>
    <row r="868" spans="1:26" ht="12.75" customHeight="1" x14ac:dyDescent="0.25">
      <c r="A868" s="118"/>
      <c r="B868" s="118"/>
      <c r="C868" s="118"/>
      <c r="D868" s="118"/>
      <c r="E868" s="118"/>
      <c r="F868" s="118"/>
      <c r="G868" s="118"/>
      <c r="H868" s="118"/>
      <c r="I868" s="118"/>
      <c r="J868" s="118"/>
      <c r="K868" s="118"/>
      <c r="L868" s="118"/>
      <c r="M868" s="118"/>
      <c r="N868" s="118"/>
      <c r="O868" s="118"/>
      <c r="P868" s="118"/>
      <c r="Q868" s="118"/>
      <c r="R868" s="118"/>
      <c r="S868" s="118"/>
      <c r="T868" s="118"/>
      <c r="U868" s="118"/>
      <c r="V868" s="118"/>
      <c r="W868" s="118"/>
      <c r="X868" s="118"/>
      <c r="Y868" s="118"/>
      <c r="Z868" s="118"/>
    </row>
    <row r="869" spans="1:26" ht="12.75" customHeight="1" x14ac:dyDescent="0.25">
      <c r="A869" s="118"/>
      <c r="B869" s="118"/>
      <c r="C869" s="118"/>
      <c r="D869" s="118"/>
      <c r="E869" s="118"/>
      <c r="F869" s="118"/>
      <c r="G869" s="118"/>
      <c r="H869" s="118"/>
      <c r="I869" s="118"/>
      <c r="J869" s="118"/>
      <c r="K869" s="118"/>
      <c r="L869" s="118"/>
      <c r="M869" s="118"/>
      <c r="N869" s="118"/>
      <c r="O869" s="118"/>
      <c r="P869" s="118"/>
      <c r="Q869" s="118"/>
      <c r="R869" s="118"/>
      <c r="S869" s="118"/>
      <c r="T869" s="118"/>
      <c r="U869" s="118"/>
      <c r="V869" s="118"/>
      <c r="W869" s="118"/>
      <c r="X869" s="118"/>
      <c r="Y869" s="118"/>
      <c r="Z869" s="118"/>
    </row>
    <row r="870" spans="1:26" ht="12.75" customHeight="1" x14ac:dyDescent="0.25">
      <c r="A870" s="118"/>
      <c r="B870" s="118"/>
      <c r="C870" s="118"/>
      <c r="D870" s="118"/>
      <c r="E870" s="118"/>
      <c r="F870" s="118"/>
      <c r="G870" s="118"/>
      <c r="H870" s="118"/>
      <c r="I870" s="118"/>
      <c r="J870" s="118"/>
      <c r="K870" s="118"/>
      <c r="L870" s="118"/>
      <c r="M870" s="118"/>
      <c r="N870" s="118"/>
      <c r="O870" s="118"/>
      <c r="P870" s="118"/>
      <c r="Q870" s="118"/>
      <c r="R870" s="118"/>
      <c r="S870" s="118"/>
      <c r="T870" s="118"/>
      <c r="U870" s="118"/>
      <c r="V870" s="118"/>
      <c r="W870" s="118"/>
      <c r="X870" s="118"/>
      <c r="Y870" s="118"/>
      <c r="Z870" s="118"/>
    </row>
    <row r="871" spans="1:26" ht="12.75" customHeight="1" x14ac:dyDescent="0.25">
      <c r="A871" s="118"/>
      <c r="B871" s="118"/>
      <c r="C871" s="118"/>
      <c r="D871" s="118"/>
      <c r="E871" s="118"/>
      <c r="F871" s="118"/>
      <c r="G871" s="118"/>
      <c r="H871" s="118"/>
      <c r="I871" s="118"/>
      <c r="J871" s="118"/>
      <c r="K871" s="118"/>
      <c r="L871" s="118"/>
      <c r="M871" s="118"/>
      <c r="N871" s="118"/>
      <c r="O871" s="118"/>
      <c r="P871" s="118"/>
      <c r="Q871" s="118"/>
      <c r="R871" s="118"/>
      <c r="S871" s="118"/>
      <c r="T871" s="118"/>
      <c r="U871" s="118"/>
      <c r="V871" s="118"/>
      <c r="W871" s="118"/>
      <c r="X871" s="118"/>
      <c r="Y871" s="118"/>
      <c r="Z871" s="118"/>
    </row>
    <row r="872" spans="1:26" ht="12.75" customHeight="1" x14ac:dyDescent="0.25">
      <c r="A872" s="118"/>
      <c r="B872" s="118"/>
      <c r="C872" s="118"/>
      <c r="D872" s="118"/>
      <c r="E872" s="118"/>
      <c r="F872" s="118"/>
      <c r="G872" s="118"/>
      <c r="H872" s="118"/>
      <c r="I872" s="118"/>
      <c r="J872" s="118"/>
      <c r="K872" s="118"/>
      <c r="L872" s="118"/>
      <c r="M872" s="118"/>
      <c r="N872" s="118"/>
      <c r="O872" s="118"/>
      <c r="P872" s="118"/>
      <c r="Q872" s="118"/>
      <c r="R872" s="118"/>
      <c r="S872" s="118"/>
      <c r="T872" s="118"/>
      <c r="U872" s="118"/>
      <c r="V872" s="118"/>
      <c r="W872" s="118"/>
      <c r="X872" s="118"/>
      <c r="Y872" s="118"/>
      <c r="Z872" s="118"/>
    </row>
    <row r="873" spans="1:26" ht="12.75" customHeight="1" x14ac:dyDescent="0.25">
      <c r="A873" s="118"/>
      <c r="B873" s="118"/>
      <c r="C873" s="118"/>
      <c r="D873" s="118"/>
      <c r="E873" s="118"/>
      <c r="F873" s="118"/>
      <c r="G873" s="118"/>
      <c r="H873" s="118"/>
      <c r="I873" s="118"/>
      <c r="J873" s="118"/>
      <c r="K873" s="118"/>
      <c r="L873" s="118"/>
      <c r="M873" s="118"/>
      <c r="N873" s="118"/>
      <c r="O873" s="118"/>
      <c r="P873" s="118"/>
      <c r="Q873" s="118"/>
      <c r="R873" s="118"/>
      <c r="S873" s="118"/>
      <c r="T873" s="118"/>
      <c r="U873" s="118"/>
      <c r="V873" s="118"/>
      <c r="W873" s="118"/>
      <c r="X873" s="118"/>
      <c r="Y873" s="118"/>
      <c r="Z873" s="118"/>
    </row>
    <row r="874" spans="1:26" ht="12.75" customHeight="1" x14ac:dyDescent="0.25">
      <c r="A874" s="118"/>
      <c r="B874" s="118"/>
      <c r="C874" s="118"/>
      <c r="D874" s="118"/>
      <c r="E874" s="118"/>
      <c r="F874" s="118"/>
      <c r="G874" s="118"/>
      <c r="H874" s="118"/>
      <c r="I874" s="118"/>
      <c r="J874" s="118"/>
      <c r="K874" s="118"/>
      <c r="L874" s="118"/>
      <c r="M874" s="118"/>
      <c r="N874" s="118"/>
      <c r="O874" s="118"/>
      <c r="P874" s="118"/>
      <c r="Q874" s="118"/>
      <c r="R874" s="118"/>
      <c r="S874" s="118"/>
      <c r="T874" s="118"/>
      <c r="U874" s="118"/>
      <c r="V874" s="118"/>
      <c r="W874" s="118"/>
      <c r="X874" s="118"/>
      <c r="Y874" s="118"/>
      <c r="Z874" s="118"/>
    </row>
    <row r="875" spans="1:26" ht="12.75" customHeight="1" x14ac:dyDescent="0.25">
      <c r="A875" s="118"/>
      <c r="B875" s="118"/>
      <c r="C875" s="118"/>
      <c r="D875" s="118"/>
      <c r="E875" s="118"/>
      <c r="F875" s="118"/>
      <c r="G875" s="118"/>
      <c r="H875" s="118"/>
      <c r="I875" s="118"/>
      <c r="J875" s="118"/>
      <c r="K875" s="118"/>
      <c r="L875" s="118"/>
      <c r="M875" s="118"/>
      <c r="N875" s="118"/>
      <c r="O875" s="118"/>
      <c r="P875" s="118"/>
      <c r="Q875" s="118"/>
      <c r="R875" s="118"/>
      <c r="S875" s="118"/>
      <c r="T875" s="118"/>
      <c r="U875" s="118"/>
      <c r="V875" s="118"/>
      <c r="W875" s="118"/>
      <c r="X875" s="118"/>
      <c r="Y875" s="118"/>
      <c r="Z875" s="118"/>
    </row>
    <row r="876" spans="1:26" ht="12.75" customHeight="1" x14ac:dyDescent="0.25">
      <c r="A876" s="118"/>
      <c r="B876" s="118"/>
      <c r="C876" s="118"/>
      <c r="D876" s="118"/>
      <c r="E876" s="118"/>
      <c r="F876" s="118"/>
      <c r="G876" s="118"/>
      <c r="H876" s="118"/>
      <c r="I876" s="118"/>
      <c r="J876" s="118"/>
      <c r="K876" s="118"/>
      <c r="L876" s="118"/>
      <c r="M876" s="118"/>
      <c r="N876" s="118"/>
      <c r="O876" s="118"/>
      <c r="P876" s="118"/>
      <c r="Q876" s="118"/>
      <c r="R876" s="118"/>
      <c r="S876" s="118"/>
      <c r="T876" s="118"/>
      <c r="U876" s="118"/>
      <c r="V876" s="118"/>
      <c r="W876" s="118"/>
      <c r="X876" s="118"/>
      <c r="Y876" s="118"/>
      <c r="Z876" s="118"/>
    </row>
    <row r="877" spans="1:26" ht="12.75" customHeight="1" x14ac:dyDescent="0.25">
      <c r="A877" s="118"/>
      <c r="B877" s="118"/>
      <c r="C877" s="118"/>
      <c r="D877" s="118"/>
      <c r="E877" s="118"/>
      <c r="F877" s="118"/>
      <c r="G877" s="118"/>
      <c r="H877" s="118"/>
      <c r="I877" s="118"/>
      <c r="J877" s="118"/>
      <c r="K877" s="118"/>
      <c r="L877" s="118"/>
      <c r="M877" s="118"/>
      <c r="N877" s="118"/>
      <c r="O877" s="118"/>
      <c r="P877" s="118"/>
      <c r="Q877" s="118"/>
      <c r="R877" s="118"/>
      <c r="S877" s="118"/>
      <c r="T877" s="118"/>
      <c r="U877" s="118"/>
      <c r="V877" s="118"/>
      <c r="W877" s="118"/>
      <c r="X877" s="118"/>
      <c r="Y877" s="118"/>
      <c r="Z877" s="118"/>
    </row>
    <row r="878" spans="1:26" ht="12.75" customHeight="1" x14ac:dyDescent="0.25">
      <c r="A878" s="118"/>
      <c r="B878" s="118"/>
      <c r="C878" s="118"/>
      <c r="D878" s="118"/>
      <c r="E878" s="118"/>
      <c r="F878" s="118"/>
      <c r="G878" s="118"/>
      <c r="H878" s="118"/>
      <c r="I878" s="118"/>
      <c r="J878" s="118"/>
      <c r="K878" s="118"/>
      <c r="L878" s="118"/>
      <c r="M878" s="118"/>
      <c r="N878" s="118"/>
      <c r="O878" s="118"/>
      <c r="P878" s="118"/>
      <c r="Q878" s="118"/>
      <c r="R878" s="118"/>
      <c r="S878" s="118"/>
      <c r="T878" s="118"/>
      <c r="U878" s="118"/>
      <c r="V878" s="118"/>
      <c r="W878" s="118"/>
      <c r="X878" s="118"/>
      <c r="Y878" s="118"/>
      <c r="Z878" s="118"/>
    </row>
    <row r="879" spans="1:26" ht="12.75" customHeight="1" x14ac:dyDescent="0.25">
      <c r="A879" s="118"/>
      <c r="B879" s="118"/>
      <c r="C879" s="118"/>
      <c r="D879" s="118"/>
      <c r="E879" s="118"/>
      <c r="F879" s="118"/>
      <c r="G879" s="118"/>
      <c r="H879" s="118"/>
      <c r="I879" s="118"/>
      <c r="J879" s="118"/>
      <c r="K879" s="118"/>
      <c r="L879" s="118"/>
      <c r="M879" s="118"/>
      <c r="N879" s="118"/>
      <c r="O879" s="118"/>
      <c r="P879" s="118"/>
      <c r="Q879" s="118"/>
      <c r="R879" s="118"/>
      <c r="S879" s="118"/>
      <c r="T879" s="118"/>
      <c r="U879" s="118"/>
      <c r="V879" s="118"/>
      <c r="W879" s="118"/>
      <c r="X879" s="118"/>
      <c r="Y879" s="118"/>
      <c r="Z879" s="118"/>
    </row>
    <row r="880" spans="1:26" ht="12.75" customHeight="1" x14ac:dyDescent="0.25">
      <c r="A880" s="118"/>
      <c r="B880" s="118"/>
      <c r="C880" s="118"/>
      <c r="D880" s="118"/>
      <c r="E880" s="118"/>
      <c r="F880" s="118"/>
      <c r="G880" s="118"/>
      <c r="H880" s="118"/>
      <c r="I880" s="118"/>
      <c r="J880" s="118"/>
      <c r="K880" s="118"/>
      <c r="L880" s="118"/>
      <c r="M880" s="118"/>
      <c r="N880" s="118"/>
      <c r="O880" s="118"/>
      <c r="P880" s="118"/>
      <c r="Q880" s="118"/>
      <c r="R880" s="118"/>
      <c r="S880" s="118"/>
      <c r="T880" s="118"/>
      <c r="U880" s="118"/>
      <c r="V880" s="118"/>
      <c r="W880" s="118"/>
      <c r="X880" s="118"/>
      <c r="Y880" s="118"/>
      <c r="Z880" s="118"/>
    </row>
    <row r="881" spans="1:26" ht="12.75" customHeight="1" x14ac:dyDescent="0.25">
      <c r="A881" s="118"/>
      <c r="B881" s="118"/>
      <c r="C881" s="118"/>
      <c r="D881" s="118"/>
      <c r="E881" s="118"/>
      <c r="F881" s="118"/>
      <c r="G881" s="118"/>
      <c r="H881" s="118"/>
      <c r="I881" s="118"/>
      <c r="J881" s="118"/>
      <c r="K881" s="118"/>
      <c r="L881" s="118"/>
      <c r="M881" s="118"/>
      <c r="N881" s="118"/>
      <c r="O881" s="118"/>
      <c r="P881" s="118"/>
      <c r="Q881" s="118"/>
      <c r="R881" s="118"/>
      <c r="S881" s="118"/>
      <c r="T881" s="118"/>
      <c r="U881" s="118"/>
      <c r="V881" s="118"/>
      <c r="W881" s="118"/>
      <c r="X881" s="118"/>
      <c r="Y881" s="118"/>
      <c r="Z881" s="118"/>
    </row>
    <row r="882" spans="1:26" ht="12.75" customHeight="1" x14ac:dyDescent="0.25">
      <c r="A882" s="118"/>
      <c r="B882" s="118"/>
      <c r="C882" s="118"/>
      <c r="D882" s="118"/>
      <c r="E882" s="118"/>
      <c r="F882" s="118"/>
      <c r="G882" s="118"/>
      <c r="H882" s="118"/>
      <c r="I882" s="118"/>
      <c r="J882" s="118"/>
      <c r="K882" s="118"/>
      <c r="L882" s="118"/>
      <c r="M882" s="118"/>
      <c r="N882" s="118"/>
      <c r="O882" s="118"/>
      <c r="P882" s="118"/>
      <c r="Q882" s="118"/>
      <c r="R882" s="118"/>
      <c r="S882" s="118"/>
      <c r="T882" s="118"/>
      <c r="U882" s="118"/>
      <c r="V882" s="118"/>
      <c r="W882" s="118"/>
      <c r="X882" s="118"/>
      <c r="Y882" s="118"/>
      <c r="Z882" s="118"/>
    </row>
    <row r="883" spans="1:26" ht="12.75" customHeight="1" x14ac:dyDescent="0.25">
      <c r="A883" s="118"/>
      <c r="B883" s="118"/>
      <c r="C883" s="118"/>
      <c r="D883" s="118"/>
      <c r="E883" s="118"/>
      <c r="F883" s="118"/>
      <c r="G883" s="118"/>
      <c r="H883" s="118"/>
      <c r="I883" s="118"/>
      <c r="J883" s="118"/>
      <c r="K883" s="118"/>
      <c r="L883" s="118"/>
      <c r="M883" s="118"/>
      <c r="N883" s="118"/>
      <c r="O883" s="118"/>
      <c r="P883" s="118"/>
      <c r="Q883" s="118"/>
      <c r="R883" s="118"/>
      <c r="S883" s="118"/>
      <c r="T883" s="118"/>
      <c r="U883" s="118"/>
      <c r="V883" s="118"/>
      <c r="W883" s="118"/>
      <c r="X883" s="118"/>
      <c r="Y883" s="118"/>
      <c r="Z883" s="118"/>
    </row>
    <row r="884" spans="1:26" ht="12.75" customHeight="1" x14ac:dyDescent="0.25">
      <c r="A884" s="118"/>
      <c r="B884" s="118"/>
      <c r="C884" s="118"/>
      <c r="D884" s="118"/>
      <c r="E884" s="118"/>
      <c r="F884" s="118"/>
      <c r="G884" s="118"/>
      <c r="H884" s="118"/>
      <c r="I884" s="118"/>
      <c r="J884" s="118"/>
      <c r="K884" s="118"/>
      <c r="L884" s="118"/>
      <c r="M884" s="118"/>
      <c r="N884" s="118"/>
      <c r="O884" s="118"/>
      <c r="P884" s="118"/>
      <c r="Q884" s="118"/>
      <c r="R884" s="118"/>
      <c r="S884" s="118"/>
      <c r="T884" s="118"/>
      <c r="U884" s="118"/>
      <c r="V884" s="118"/>
      <c r="W884" s="118"/>
      <c r="X884" s="118"/>
      <c r="Y884" s="118"/>
      <c r="Z884" s="118"/>
    </row>
    <row r="885" spans="1:26" ht="12.75" customHeight="1" x14ac:dyDescent="0.25">
      <c r="A885" s="118"/>
      <c r="B885" s="118"/>
      <c r="C885" s="118"/>
      <c r="D885" s="118"/>
      <c r="E885" s="118"/>
      <c r="F885" s="118"/>
      <c r="G885" s="118"/>
      <c r="H885" s="118"/>
      <c r="I885" s="118"/>
      <c r="J885" s="118"/>
      <c r="K885" s="118"/>
      <c r="L885" s="118"/>
      <c r="M885" s="118"/>
      <c r="N885" s="118"/>
      <c r="O885" s="118"/>
      <c r="P885" s="118"/>
      <c r="Q885" s="118"/>
      <c r="R885" s="118"/>
      <c r="S885" s="118"/>
      <c r="T885" s="118"/>
      <c r="U885" s="118"/>
      <c r="V885" s="118"/>
      <c r="W885" s="118"/>
      <c r="X885" s="118"/>
      <c r="Y885" s="118"/>
      <c r="Z885" s="118"/>
    </row>
    <row r="886" spans="1:26" ht="12.75" customHeight="1" x14ac:dyDescent="0.25">
      <c r="A886" s="118"/>
      <c r="B886" s="118"/>
      <c r="C886" s="118"/>
      <c r="D886" s="118"/>
      <c r="E886" s="118"/>
      <c r="F886" s="118"/>
      <c r="G886" s="118"/>
      <c r="H886" s="118"/>
      <c r="I886" s="118"/>
      <c r="J886" s="118"/>
      <c r="K886" s="118"/>
      <c r="L886" s="118"/>
      <c r="M886" s="118"/>
      <c r="N886" s="118"/>
      <c r="O886" s="118"/>
      <c r="P886" s="118"/>
      <c r="Q886" s="118"/>
      <c r="R886" s="118"/>
      <c r="S886" s="118"/>
      <c r="T886" s="118"/>
      <c r="U886" s="118"/>
      <c r="V886" s="118"/>
      <c r="W886" s="118"/>
      <c r="X886" s="118"/>
      <c r="Y886" s="118"/>
      <c r="Z886" s="118"/>
    </row>
    <row r="887" spans="1:26" ht="12.75" customHeight="1" x14ac:dyDescent="0.25">
      <c r="A887" s="118"/>
      <c r="B887" s="118"/>
      <c r="C887" s="118"/>
      <c r="D887" s="118"/>
      <c r="E887" s="118"/>
      <c r="F887" s="118"/>
      <c r="G887" s="118"/>
      <c r="H887" s="118"/>
      <c r="I887" s="118"/>
      <c r="J887" s="118"/>
      <c r="K887" s="118"/>
      <c r="L887" s="118"/>
      <c r="M887" s="118"/>
      <c r="N887" s="118"/>
      <c r="O887" s="118"/>
      <c r="P887" s="118"/>
      <c r="Q887" s="118"/>
      <c r="R887" s="118"/>
      <c r="S887" s="118"/>
      <c r="T887" s="118"/>
      <c r="U887" s="118"/>
      <c r="V887" s="118"/>
      <c r="W887" s="118"/>
      <c r="X887" s="118"/>
      <c r="Y887" s="118"/>
      <c r="Z887" s="118"/>
    </row>
    <row r="888" spans="1:26" ht="12.75" customHeight="1" x14ac:dyDescent="0.25">
      <c r="A888" s="118"/>
      <c r="B888" s="118"/>
      <c r="C888" s="118"/>
      <c r="D888" s="118"/>
      <c r="E888" s="118"/>
      <c r="F888" s="118"/>
      <c r="G888" s="118"/>
      <c r="H888" s="118"/>
      <c r="I888" s="118"/>
      <c r="J888" s="118"/>
      <c r="K888" s="118"/>
      <c r="L888" s="118"/>
      <c r="M888" s="118"/>
      <c r="N888" s="118"/>
      <c r="O888" s="118"/>
      <c r="P888" s="118"/>
      <c r="Q888" s="118"/>
      <c r="R888" s="118"/>
      <c r="S888" s="118"/>
      <c r="T888" s="118"/>
      <c r="U888" s="118"/>
      <c r="V888" s="118"/>
      <c r="W888" s="118"/>
      <c r="X888" s="118"/>
      <c r="Y888" s="118"/>
      <c r="Z888" s="118"/>
    </row>
    <row r="889" spans="1:26" ht="12.75" customHeight="1" x14ac:dyDescent="0.25">
      <c r="A889" s="118"/>
      <c r="B889" s="118"/>
      <c r="C889" s="118"/>
      <c r="D889" s="118"/>
      <c r="E889" s="118"/>
      <c r="F889" s="118"/>
      <c r="G889" s="118"/>
      <c r="H889" s="118"/>
      <c r="I889" s="118"/>
      <c r="J889" s="118"/>
      <c r="K889" s="118"/>
      <c r="L889" s="118"/>
      <c r="M889" s="118"/>
      <c r="N889" s="118"/>
      <c r="O889" s="118"/>
      <c r="P889" s="118"/>
      <c r="Q889" s="118"/>
      <c r="R889" s="118"/>
      <c r="S889" s="118"/>
      <c r="T889" s="118"/>
      <c r="U889" s="118"/>
      <c r="V889" s="118"/>
      <c r="W889" s="118"/>
      <c r="X889" s="118"/>
      <c r="Y889" s="118"/>
      <c r="Z889" s="118"/>
    </row>
    <row r="890" spans="1:26" ht="12.75" customHeight="1" x14ac:dyDescent="0.25">
      <c r="A890" s="118"/>
      <c r="B890" s="118"/>
      <c r="C890" s="118"/>
      <c r="D890" s="118"/>
      <c r="E890" s="118"/>
      <c r="F890" s="118"/>
      <c r="G890" s="118"/>
      <c r="H890" s="118"/>
      <c r="I890" s="118"/>
      <c r="J890" s="118"/>
      <c r="K890" s="118"/>
      <c r="L890" s="118"/>
      <c r="M890" s="118"/>
      <c r="N890" s="118"/>
      <c r="O890" s="118"/>
      <c r="P890" s="118"/>
      <c r="Q890" s="118"/>
      <c r="R890" s="118"/>
      <c r="S890" s="118"/>
      <c r="T890" s="118"/>
      <c r="U890" s="118"/>
      <c r="V890" s="118"/>
      <c r="W890" s="118"/>
      <c r="X890" s="118"/>
      <c r="Y890" s="118"/>
      <c r="Z890" s="118"/>
    </row>
    <row r="891" spans="1:26" ht="12.75" customHeight="1" x14ac:dyDescent="0.25">
      <c r="A891" s="118"/>
      <c r="B891" s="118"/>
      <c r="C891" s="118"/>
      <c r="D891" s="118"/>
      <c r="E891" s="118"/>
      <c r="F891" s="118"/>
      <c r="G891" s="118"/>
      <c r="H891" s="118"/>
      <c r="I891" s="118"/>
      <c r="J891" s="118"/>
      <c r="K891" s="118"/>
      <c r="L891" s="118"/>
      <c r="M891" s="118"/>
      <c r="N891" s="118"/>
      <c r="O891" s="118"/>
      <c r="P891" s="118"/>
      <c r="Q891" s="118"/>
      <c r="R891" s="118"/>
      <c r="S891" s="118"/>
      <c r="T891" s="118"/>
      <c r="U891" s="118"/>
      <c r="V891" s="118"/>
      <c r="W891" s="118"/>
      <c r="X891" s="118"/>
      <c r="Y891" s="118"/>
      <c r="Z891" s="118"/>
    </row>
    <row r="892" spans="1:26" ht="12.75" customHeight="1" x14ac:dyDescent="0.25">
      <c r="A892" s="118"/>
      <c r="B892" s="118"/>
      <c r="C892" s="118"/>
      <c r="D892" s="118"/>
      <c r="E892" s="118"/>
      <c r="F892" s="118"/>
      <c r="G892" s="118"/>
      <c r="H892" s="118"/>
      <c r="I892" s="118"/>
      <c r="J892" s="118"/>
      <c r="K892" s="118"/>
      <c r="L892" s="118"/>
      <c r="M892" s="118"/>
      <c r="N892" s="118"/>
      <c r="O892" s="118"/>
      <c r="P892" s="118"/>
      <c r="Q892" s="118"/>
      <c r="R892" s="118"/>
      <c r="S892" s="118"/>
      <c r="T892" s="118"/>
      <c r="U892" s="118"/>
      <c r="V892" s="118"/>
      <c r="W892" s="118"/>
      <c r="X892" s="118"/>
      <c r="Y892" s="118"/>
      <c r="Z892" s="118"/>
    </row>
    <row r="893" spans="1:26" ht="12.75" customHeight="1" x14ac:dyDescent="0.25">
      <c r="A893" s="118"/>
      <c r="B893" s="118"/>
      <c r="C893" s="118"/>
      <c r="D893" s="118"/>
      <c r="E893" s="118"/>
      <c r="F893" s="118"/>
      <c r="G893" s="118"/>
      <c r="H893" s="118"/>
      <c r="I893" s="118"/>
      <c r="J893" s="118"/>
      <c r="K893" s="118"/>
      <c r="L893" s="118"/>
      <c r="M893" s="118"/>
      <c r="N893" s="118"/>
      <c r="O893" s="118"/>
      <c r="P893" s="118"/>
      <c r="Q893" s="118"/>
      <c r="R893" s="118"/>
      <c r="S893" s="118"/>
      <c r="T893" s="118"/>
      <c r="U893" s="118"/>
      <c r="V893" s="118"/>
      <c r="W893" s="118"/>
      <c r="X893" s="118"/>
      <c r="Y893" s="118"/>
      <c r="Z893" s="118"/>
    </row>
    <row r="894" spans="1:26" ht="12.75" customHeight="1" x14ac:dyDescent="0.25">
      <c r="A894" s="118"/>
      <c r="B894" s="118"/>
      <c r="C894" s="118"/>
      <c r="D894" s="118"/>
      <c r="E894" s="118"/>
      <c r="F894" s="118"/>
      <c r="G894" s="118"/>
      <c r="H894" s="118"/>
      <c r="I894" s="118"/>
      <c r="J894" s="118"/>
      <c r="K894" s="118"/>
      <c r="L894" s="118"/>
      <c r="M894" s="118"/>
      <c r="N894" s="118"/>
      <c r="O894" s="118"/>
      <c r="P894" s="118"/>
      <c r="Q894" s="118"/>
      <c r="R894" s="118"/>
      <c r="S894" s="118"/>
      <c r="T894" s="118"/>
      <c r="U894" s="118"/>
      <c r="V894" s="118"/>
      <c r="W894" s="118"/>
      <c r="X894" s="118"/>
      <c r="Y894" s="118"/>
      <c r="Z894" s="118"/>
    </row>
    <row r="895" spans="1:26" ht="12.75" customHeight="1" x14ac:dyDescent="0.25">
      <c r="A895" s="118"/>
      <c r="B895" s="118"/>
      <c r="C895" s="118"/>
      <c r="D895" s="118"/>
      <c r="E895" s="118"/>
      <c r="F895" s="118"/>
      <c r="G895" s="118"/>
      <c r="H895" s="118"/>
      <c r="I895" s="118"/>
      <c r="J895" s="118"/>
      <c r="K895" s="118"/>
      <c r="L895" s="118"/>
      <c r="M895" s="118"/>
      <c r="N895" s="118"/>
      <c r="O895" s="118"/>
      <c r="P895" s="118"/>
      <c r="Q895" s="118"/>
      <c r="R895" s="118"/>
      <c r="S895" s="118"/>
      <c r="T895" s="118"/>
      <c r="U895" s="118"/>
      <c r="V895" s="118"/>
      <c r="W895" s="118"/>
      <c r="X895" s="118"/>
      <c r="Y895" s="118"/>
      <c r="Z895" s="118"/>
    </row>
    <row r="896" spans="1:26" ht="12.75" customHeight="1" x14ac:dyDescent="0.25">
      <c r="A896" s="118"/>
      <c r="B896" s="118"/>
      <c r="C896" s="118"/>
      <c r="D896" s="118"/>
      <c r="E896" s="118"/>
      <c r="F896" s="118"/>
      <c r="G896" s="118"/>
      <c r="H896" s="118"/>
      <c r="I896" s="118"/>
      <c r="J896" s="118"/>
      <c r="K896" s="118"/>
      <c r="L896" s="118"/>
      <c r="M896" s="118"/>
      <c r="N896" s="118"/>
      <c r="O896" s="118"/>
      <c r="P896" s="118"/>
      <c r="Q896" s="118"/>
      <c r="R896" s="118"/>
      <c r="S896" s="118"/>
      <c r="T896" s="118"/>
      <c r="U896" s="118"/>
      <c r="V896" s="118"/>
      <c r="W896" s="118"/>
      <c r="X896" s="118"/>
      <c r="Y896" s="118"/>
      <c r="Z896" s="118"/>
    </row>
    <row r="897" spans="1:26" ht="12.75" customHeight="1" x14ac:dyDescent="0.25">
      <c r="A897" s="118"/>
      <c r="B897" s="118"/>
      <c r="C897" s="118"/>
      <c r="D897" s="118"/>
      <c r="E897" s="118"/>
      <c r="F897" s="118"/>
      <c r="G897" s="118"/>
      <c r="H897" s="118"/>
      <c r="I897" s="118"/>
      <c r="J897" s="118"/>
      <c r="K897" s="118"/>
      <c r="L897" s="118"/>
      <c r="M897" s="118"/>
      <c r="N897" s="118"/>
      <c r="O897" s="118"/>
      <c r="P897" s="118"/>
      <c r="Q897" s="118"/>
      <c r="R897" s="118"/>
      <c r="S897" s="118"/>
      <c r="T897" s="118"/>
      <c r="U897" s="118"/>
      <c r="V897" s="118"/>
      <c r="W897" s="118"/>
      <c r="X897" s="118"/>
      <c r="Y897" s="118"/>
      <c r="Z897" s="118"/>
    </row>
    <row r="898" spans="1:26" ht="12.75" customHeight="1" x14ac:dyDescent="0.25">
      <c r="A898" s="118"/>
      <c r="B898" s="118"/>
      <c r="C898" s="118"/>
      <c r="D898" s="118"/>
      <c r="E898" s="118"/>
      <c r="F898" s="118"/>
      <c r="G898" s="118"/>
      <c r="H898" s="118"/>
      <c r="I898" s="118"/>
      <c r="J898" s="118"/>
      <c r="K898" s="118"/>
      <c r="L898" s="118"/>
      <c r="M898" s="118"/>
      <c r="N898" s="118"/>
      <c r="O898" s="118"/>
      <c r="P898" s="118"/>
      <c r="Q898" s="118"/>
      <c r="R898" s="118"/>
      <c r="S898" s="118"/>
      <c r="T898" s="118"/>
      <c r="U898" s="118"/>
      <c r="V898" s="118"/>
      <c r="W898" s="118"/>
      <c r="X898" s="118"/>
      <c r="Y898" s="118"/>
      <c r="Z898" s="118"/>
    </row>
    <row r="899" spans="1:26" ht="12.75" customHeight="1" x14ac:dyDescent="0.25">
      <c r="A899" s="118"/>
      <c r="B899" s="118"/>
      <c r="C899" s="118"/>
      <c r="D899" s="118"/>
      <c r="E899" s="118"/>
      <c r="F899" s="118"/>
      <c r="G899" s="118"/>
      <c r="H899" s="118"/>
      <c r="I899" s="118"/>
      <c r="J899" s="118"/>
      <c r="K899" s="118"/>
      <c r="L899" s="118"/>
      <c r="M899" s="118"/>
      <c r="N899" s="118"/>
      <c r="O899" s="118"/>
      <c r="P899" s="118"/>
      <c r="Q899" s="118"/>
      <c r="R899" s="118"/>
      <c r="S899" s="118"/>
      <c r="T899" s="118"/>
      <c r="U899" s="118"/>
      <c r="V899" s="118"/>
      <c r="W899" s="118"/>
      <c r="X899" s="118"/>
      <c r="Y899" s="118"/>
      <c r="Z899" s="118"/>
    </row>
    <row r="900" spans="1:26" ht="12.75" customHeight="1" x14ac:dyDescent="0.25">
      <c r="A900" s="118"/>
      <c r="B900" s="118"/>
      <c r="C900" s="118"/>
      <c r="D900" s="118"/>
      <c r="E900" s="118"/>
      <c r="F900" s="118"/>
      <c r="G900" s="118"/>
      <c r="H900" s="118"/>
      <c r="I900" s="118"/>
      <c r="J900" s="118"/>
      <c r="K900" s="118"/>
      <c r="L900" s="118"/>
      <c r="M900" s="118"/>
      <c r="N900" s="118"/>
      <c r="O900" s="118"/>
      <c r="P900" s="118"/>
      <c r="Q900" s="118"/>
      <c r="R900" s="118"/>
      <c r="S900" s="118"/>
      <c r="T900" s="118"/>
      <c r="U900" s="118"/>
      <c r="V900" s="118"/>
      <c r="W900" s="118"/>
      <c r="X900" s="118"/>
      <c r="Y900" s="118"/>
      <c r="Z900" s="118"/>
    </row>
    <row r="901" spans="1:26" ht="12.75" customHeight="1" x14ac:dyDescent="0.25">
      <c r="A901" s="118"/>
      <c r="B901" s="118"/>
      <c r="C901" s="118"/>
      <c r="D901" s="118"/>
      <c r="E901" s="118"/>
      <c r="F901" s="118"/>
      <c r="G901" s="118"/>
      <c r="H901" s="118"/>
      <c r="I901" s="118"/>
      <c r="J901" s="118"/>
      <c r="K901" s="118"/>
      <c r="L901" s="118"/>
      <c r="M901" s="118"/>
      <c r="N901" s="118"/>
      <c r="O901" s="118"/>
      <c r="P901" s="118"/>
      <c r="Q901" s="118"/>
      <c r="R901" s="118"/>
      <c r="S901" s="118"/>
      <c r="T901" s="118"/>
      <c r="U901" s="118"/>
      <c r="V901" s="118"/>
      <c r="W901" s="118"/>
      <c r="X901" s="118"/>
      <c r="Y901" s="118"/>
      <c r="Z901" s="118"/>
    </row>
    <row r="902" spans="1:26" ht="12.75" customHeight="1" x14ac:dyDescent="0.25">
      <c r="A902" s="118"/>
      <c r="B902" s="118"/>
      <c r="C902" s="118"/>
      <c r="D902" s="118"/>
      <c r="E902" s="118"/>
      <c r="F902" s="118"/>
      <c r="G902" s="118"/>
      <c r="H902" s="118"/>
      <c r="I902" s="118"/>
      <c r="J902" s="118"/>
      <c r="K902" s="118"/>
      <c r="L902" s="118"/>
      <c r="M902" s="118"/>
      <c r="N902" s="118"/>
      <c r="O902" s="118"/>
      <c r="P902" s="118"/>
      <c r="Q902" s="118"/>
      <c r="R902" s="118"/>
      <c r="S902" s="118"/>
      <c r="T902" s="118"/>
      <c r="U902" s="118"/>
      <c r="V902" s="118"/>
      <c r="W902" s="118"/>
      <c r="X902" s="118"/>
      <c r="Y902" s="118"/>
      <c r="Z902" s="118"/>
    </row>
    <row r="903" spans="1:26" ht="12.75" customHeight="1" x14ac:dyDescent="0.25">
      <c r="A903" s="118"/>
      <c r="B903" s="118"/>
      <c r="C903" s="118"/>
      <c r="D903" s="118"/>
      <c r="E903" s="118"/>
      <c r="F903" s="118"/>
      <c r="G903" s="118"/>
      <c r="H903" s="118"/>
      <c r="I903" s="118"/>
      <c r="J903" s="118"/>
      <c r="K903" s="118"/>
      <c r="L903" s="118"/>
      <c r="M903" s="118"/>
      <c r="N903" s="118"/>
      <c r="O903" s="118"/>
      <c r="P903" s="118"/>
      <c r="Q903" s="118"/>
      <c r="R903" s="118"/>
      <c r="S903" s="118"/>
      <c r="T903" s="118"/>
      <c r="U903" s="118"/>
      <c r="V903" s="118"/>
      <c r="W903" s="118"/>
      <c r="X903" s="118"/>
      <c r="Y903" s="118"/>
      <c r="Z903" s="118"/>
    </row>
    <row r="904" spans="1:26" ht="12.75" customHeight="1" x14ac:dyDescent="0.25">
      <c r="A904" s="118"/>
      <c r="B904" s="118"/>
      <c r="C904" s="118"/>
      <c r="D904" s="118"/>
      <c r="E904" s="118"/>
      <c r="F904" s="118"/>
      <c r="G904" s="118"/>
      <c r="H904" s="118"/>
      <c r="I904" s="118"/>
      <c r="J904" s="118"/>
      <c r="K904" s="118"/>
      <c r="L904" s="118"/>
      <c r="M904" s="118"/>
      <c r="N904" s="118"/>
      <c r="O904" s="118"/>
      <c r="P904" s="118"/>
      <c r="Q904" s="118"/>
      <c r="R904" s="118"/>
      <c r="S904" s="118"/>
      <c r="T904" s="118"/>
      <c r="U904" s="118"/>
      <c r="V904" s="118"/>
      <c r="W904" s="118"/>
      <c r="X904" s="118"/>
      <c r="Y904" s="118"/>
      <c r="Z904" s="118"/>
    </row>
    <row r="905" spans="1:26" ht="12.75" customHeight="1" x14ac:dyDescent="0.25">
      <c r="A905" s="118"/>
      <c r="B905" s="118"/>
      <c r="C905" s="118"/>
      <c r="D905" s="118"/>
      <c r="E905" s="118"/>
      <c r="F905" s="118"/>
      <c r="G905" s="118"/>
      <c r="H905" s="118"/>
      <c r="I905" s="118"/>
      <c r="J905" s="118"/>
      <c r="K905" s="118"/>
      <c r="L905" s="118"/>
      <c r="M905" s="118"/>
      <c r="N905" s="118"/>
      <c r="O905" s="118"/>
      <c r="P905" s="118"/>
      <c r="Q905" s="118"/>
      <c r="R905" s="118"/>
      <c r="S905" s="118"/>
      <c r="T905" s="118"/>
      <c r="U905" s="118"/>
      <c r="V905" s="118"/>
      <c r="W905" s="118"/>
      <c r="X905" s="118"/>
      <c r="Y905" s="118"/>
      <c r="Z905" s="118"/>
    </row>
    <row r="906" spans="1:26" ht="12.75" customHeight="1" x14ac:dyDescent="0.25">
      <c r="A906" s="118"/>
      <c r="B906" s="118"/>
      <c r="C906" s="118"/>
      <c r="D906" s="118"/>
      <c r="E906" s="118"/>
      <c r="F906" s="118"/>
      <c r="G906" s="118"/>
      <c r="H906" s="118"/>
      <c r="I906" s="118"/>
      <c r="J906" s="118"/>
      <c r="K906" s="118"/>
      <c r="L906" s="118"/>
      <c r="M906" s="118"/>
      <c r="N906" s="118"/>
      <c r="O906" s="118"/>
      <c r="P906" s="118"/>
      <c r="Q906" s="118"/>
      <c r="R906" s="118"/>
      <c r="S906" s="118"/>
      <c r="T906" s="118"/>
      <c r="U906" s="118"/>
      <c r="V906" s="118"/>
      <c r="W906" s="118"/>
      <c r="X906" s="118"/>
      <c r="Y906" s="118"/>
      <c r="Z906" s="118"/>
    </row>
    <row r="907" spans="1:26" ht="12.75" customHeight="1" x14ac:dyDescent="0.25">
      <c r="A907" s="118"/>
      <c r="B907" s="118"/>
      <c r="C907" s="118"/>
      <c r="D907" s="118"/>
      <c r="E907" s="118"/>
      <c r="F907" s="118"/>
      <c r="G907" s="118"/>
      <c r="H907" s="118"/>
      <c r="I907" s="118"/>
      <c r="J907" s="118"/>
      <c r="K907" s="118"/>
      <c r="L907" s="118"/>
      <c r="M907" s="118"/>
      <c r="N907" s="118"/>
      <c r="O907" s="118"/>
      <c r="P907" s="118"/>
      <c r="Q907" s="118"/>
      <c r="R907" s="118"/>
      <c r="S907" s="118"/>
      <c r="T907" s="118"/>
      <c r="U907" s="118"/>
      <c r="V907" s="118"/>
      <c r="W907" s="118"/>
      <c r="X907" s="118"/>
      <c r="Y907" s="118"/>
      <c r="Z907" s="118"/>
    </row>
    <row r="908" spans="1:26" ht="12.75" customHeight="1" x14ac:dyDescent="0.25">
      <c r="A908" s="118"/>
      <c r="B908" s="118"/>
      <c r="C908" s="118"/>
      <c r="D908" s="118"/>
      <c r="E908" s="118"/>
      <c r="F908" s="118"/>
      <c r="G908" s="118"/>
      <c r="H908" s="118"/>
      <c r="I908" s="118"/>
      <c r="J908" s="118"/>
      <c r="K908" s="118"/>
      <c r="L908" s="118"/>
      <c r="M908" s="118"/>
      <c r="N908" s="118"/>
      <c r="O908" s="118"/>
      <c r="P908" s="118"/>
      <c r="Q908" s="118"/>
      <c r="R908" s="118"/>
      <c r="S908" s="118"/>
      <c r="T908" s="118"/>
      <c r="U908" s="118"/>
      <c r="V908" s="118"/>
      <c r="W908" s="118"/>
      <c r="X908" s="118"/>
      <c r="Y908" s="118"/>
      <c r="Z908" s="118"/>
    </row>
    <row r="909" spans="1:26" ht="12.75" customHeight="1" x14ac:dyDescent="0.25">
      <c r="A909" s="118"/>
      <c r="B909" s="118"/>
      <c r="C909" s="118"/>
      <c r="D909" s="118"/>
      <c r="E909" s="118"/>
      <c r="F909" s="118"/>
      <c r="G909" s="118"/>
      <c r="H909" s="118"/>
      <c r="I909" s="118"/>
      <c r="J909" s="118"/>
      <c r="K909" s="118"/>
      <c r="L909" s="118"/>
      <c r="M909" s="118"/>
      <c r="N909" s="118"/>
      <c r="O909" s="118"/>
      <c r="P909" s="118"/>
      <c r="Q909" s="118"/>
      <c r="R909" s="118"/>
      <c r="S909" s="118"/>
      <c r="T909" s="118"/>
      <c r="U909" s="118"/>
      <c r="V909" s="118"/>
      <c r="W909" s="118"/>
      <c r="X909" s="118"/>
      <c r="Y909" s="118"/>
      <c r="Z909" s="118"/>
    </row>
    <row r="910" spans="1:26" ht="12.75" customHeight="1" x14ac:dyDescent="0.25">
      <c r="A910" s="118"/>
      <c r="B910" s="118"/>
      <c r="C910" s="118"/>
      <c r="D910" s="118"/>
      <c r="E910" s="118"/>
      <c r="F910" s="118"/>
      <c r="G910" s="118"/>
      <c r="H910" s="118"/>
      <c r="I910" s="118"/>
      <c r="J910" s="118"/>
      <c r="K910" s="118"/>
      <c r="L910" s="118"/>
      <c r="M910" s="118"/>
      <c r="N910" s="118"/>
      <c r="O910" s="118"/>
      <c r="P910" s="118"/>
      <c r="Q910" s="118"/>
      <c r="R910" s="118"/>
      <c r="S910" s="118"/>
      <c r="T910" s="118"/>
      <c r="U910" s="118"/>
      <c r="V910" s="118"/>
      <c r="W910" s="118"/>
      <c r="X910" s="118"/>
      <c r="Y910" s="118"/>
      <c r="Z910" s="118"/>
    </row>
    <row r="911" spans="1:26" ht="12.75" customHeight="1" x14ac:dyDescent="0.25">
      <c r="A911" s="118"/>
      <c r="B911" s="118"/>
      <c r="C911" s="118"/>
      <c r="D911" s="118"/>
      <c r="E911" s="118"/>
      <c r="F911" s="118"/>
      <c r="G911" s="118"/>
      <c r="H911" s="118"/>
      <c r="I911" s="118"/>
      <c r="J911" s="118"/>
      <c r="K911" s="118"/>
      <c r="L911" s="118"/>
      <c r="M911" s="118"/>
      <c r="N911" s="118"/>
      <c r="O911" s="118"/>
      <c r="P911" s="118"/>
      <c r="Q911" s="118"/>
      <c r="R911" s="118"/>
      <c r="S911" s="118"/>
      <c r="T911" s="118"/>
      <c r="U911" s="118"/>
      <c r="V911" s="118"/>
      <c r="W911" s="118"/>
      <c r="X911" s="118"/>
      <c r="Y911" s="118"/>
      <c r="Z911" s="118"/>
    </row>
    <row r="912" spans="1:26" ht="12.75" customHeight="1" x14ac:dyDescent="0.25">
      <c r="A912" s="118"/>
      <c r="B912" s="118"/>
      <c r="C912" s="118"/>
      <c r="D912" s="118"/>
      <c r="E912" s="118"/>
      <c r="F912" s="118"/>
      <c r="G912" s="118"/>
      <c r="H912" s="118"/>
      <c r="I912" s="118"/>
      <c r="J912" s="118"/>
      <c r="K912" s="118"/>
      <c r="L912" s="118"/>
      <c r="M912" s="118"/>
      <c r="N912" s="118"/>
      <c r="O912" s="118"/>
      <c r="P912" s="118"/>
      <c r="Q912" s="118"/>
      <c r="R912" s="118"/>
      <c r="S912" s="118"/>
      <c r="T912" s="118"/>
      <c r="U912" s="118"/>
      <c r="V912" s="118"/>
      <c r="W912" s="118"/>
      <c r="X912" s="118"/>
      <c r="Y912" s="118"/>
      <c r="Z912" s="118"/>
    </row>
    <row r="913" spans="1:26" ht="12.75" customHeight="1" x14ac:dyDescent="0.25">
      <c r="A913" s="118"/>
      <c r="B913" s="118"/>
      <c r="C913" s="118"/>
      <c r="D913" s="118"/>
      <c r="E913" s="118"/>
      <c r="F913" s="118"/>
      <c r="G913" s="118"/>
      <c r="H913" s="118"/>
      <c r="I913" s="118"/>
      <c r="J913" s="118"/>
      <c r="K913" s="118"/>
      <c r="L913" s="118"/>
      <c r="M913" s="118"/>
      <c r="N913" s="118"/>
      <c r="O913" s="118"/>
      <c r="P913" s="118"/>
      <c r="Q913" s="118"/>
      <c r="R913" s="118"/>
      <c r="S913" s="118"/>
      <c r="T913" s="118"/>
      <c r="U913" s="118"/>
      <c r="V913" s="118"/>
      <c r="W913" s="118"/>
      <c r="X913" s="118"/>
      <c r="Y913" s="118"/>
      <c r="Z913" s="118"/>
    </row>
    <row r="914" spans="1:26" ht="12.75" customHeight="1" x14ac:dyDescent="0.25">
      <c r="A914" s="118"/>
      <c r="B914" s="118"/>
      <c r="C914" s="118"/>
      <c r="D914" s="118"/>
      <c r="E914" s="118"/>
      <c r="F914" s="118"/>
      <c r="G914" s="118"/>
      <c r="H914" s="118"/>
      <c r="I914" s="118"/>
      <c r="J914" s="118"/>
      <c r="K914" s="118"/>
      <c r="L914" s="118"/>
      <c r="M914" s="118"/>
      <c r="N914" s="118"/>
      <c r="O914" s="118"/>
      <c r="P914" s="118"/>
      <c r="Q914" s="118"/>
      <c r="R914" s="118"/>
      <c r="S914" s="118"/>
      <c r="T914" s="118"/>
      <c r="U914" s="118"/>
      <c r="V914" s="118"/>
      <c r="W914" s="118"/>
      <c r="X914" s="118"/>
      <c r="Y914" s="118"/>
      <c r="Z914" s="118"/>
    </row>
    <row r="915" spans="1:26" ht="12.75" customHeight="1" x14ac:dyDescent="0.25">
      <c r="A915" s="118"/>
      <c r="B915" s="118"/>
      <c r="C915" s="118"/>
      <c r="D915" s="118"/>
      <c r="E915" s="118"/>
      <c r="F915" s="118"/>
      <c r="G915" s="118"/>
      <c r="H915" s="118"/>
      <c r="I915" s="118"/>
      <c r="J915" s="118"/>
      <c r="K915" s="118"/>
      <c r="L915" s="118"/>
      <c r="M915" s="118"/>
      <c r="N915" s="118"/>
      <c r="O915" s="118"/>
      <c r="P915" s="118"/>
      <c r="Q915" s="118"/>
      <c r="R915" s="118"/>
      <c r="S915" s="118"/>
      <c r="T915" s="118"/>
      <c r="U915" s="118"/>
      <c r="V915" s="118"/>
      <c r="W915" s="118"/>
      <c r="X915" s="118"/>
      <c r="Y915" s="118"/>
      <c r="Z915" s="118"/>
    </row>
    <row r="916" spans="1:26" ht="12.75" customHeight="1" x14ac:dyDescent="0.25">
      <c r="A916" s="118"/>
      <c r="B916" s="118"/>
      <c r="C916" s="118"/>
      <c r="D916" s="118"/>
      <c r="E916" s="118"/>
      <c r="F916" s="118"/>
      <c r="G916" s="118"/>
      <c r="H916" s="118"/>
      <c r="I916" s="118"/>
      <c r="J916" s="118"/>
      <c r="K916" s="118"/>
      <c r="L916" s="118"/>
      <c r="M916" s="118"/>
      <c r="N916" s="118"/>
      <c r="O916" s="118"/>
      <c r="P916" s="118"/>
      <c r="Q916" s="118"/>
      <c r="R916" s="118"/>
      <c r="S916" s="118"/>
      <c r="T916" s="118"/>
      <c r="U916" s="118"/>
      <c r="V916" s="118"/>
      <c r="W916" s="118"/>
      <c r="X916" s="118"/>
      <c r="Y916" s="118"/>
      <c r="Z916" s="118"/>
    </row>
    <row r="917" spans="1:26" ht="12.75" customHeight="1" x14ac:dyDescent="0.25">
      <c r="A917" s="118"/>
      <c r="B917" s="118"/>
      <c r="C917" s="118"/>
      <c r="D917" s="118"/>
      <c r="E917" s="118"/>
      <c r="F917" s="118"/>
      <c r="G917" s="118"/>
      <c r="H917" s="118"/>
      <c r="I917" s="118"/>
      <c r="J917" s="118"/>
      <c r="K917" s="118"/>
      <c r="L917" s="118"/>
      <c r="M917" s="118"/>
      <c r="N917" s="118"/>
      <c r="O917" s="118"/>
      <c r="P917" s="118"/>
      <c r="Q917" s="118"/>
      <c r="R917" s="118"/>
      <c r="S917" s="118"/>
      <c r="T917" s="118"/>
      <c r="U917" s="118"/>
      <c r="V917" s="118"/>
      <c r="W917" s="118"/>
      <c r="X917" s="118"/>
      <c r="Y917" s="118"/>
      <c r="Z917" s="118"/>
    </row>
    <row r="918" spans="1:26" ht="12.75" customHeight="1" x14ac:dyDescent="0.25">
      <c r="A918" s="118"/>
      <c r="B918" s="118"/>
      <c r="C918" s="118"/>
      <c r="D918" s="118"/>
      <c r="E918" s="118"/>
      <c r="F918" s="118"/>
      <c r="G918" s="118"/>
      <c r="H918" s="118"/>
      <c r="I918" s="118"/>
      <c r="J918" s="118"/>
      <c r="K918" s="118"/>
      <c r="L918" s="118"/>
      <c r="M918" s="118"/>
      <c r="N918" s="118"/>
      <c r="O918" s="118"/>
      <c r="P918" s="118"/>
      <c r="Q918" s="118"/>
      <c r="R918" s="118"/>
      <c r="S918" s="118"/>
      <c r="T918" s="118"/>
      <c r="U918" s="118"/>
      <c r="V918" s="118"/>
      <c r="W918" s="118"/>
      <c r="X918" s="118"/>
      <c r="Y918" s="118"/>
      <c r="Z918" s="118"/>
    </row>
    <row r="919" spans="1:26" ht="12.75" customHeight="1" x14ac:dyDescent="0.25">
      <c r="A919" s="118"/>
      <c r="B919" s="118"/>
      <c r="C919" s="118"/>
      <c r="D919" s="118"/>
      <c r="E919" s="118"/>
      <c r="F919" s="118"/>
      <c r="G919" s="118"/>
      <c r="H919" s="118"/>
      <c r="I919" s="118"/>
      <c r="J919" s="118"/>
      <c r="K919" s="118"/>
      <c r="L919" s="118"/>
      <c r="M919" s="118"/>
      <c r="N919" s="118"/>
      <c r="O919" s="118"/>
      <c r="P919" s="118"/>
      <c r="Q919" s="118"/>
      <c r="R919" s="118"/>
      <c r="S919" s="118"/>
      <c r="T919" s="118"/>
      <c r="U919" s="118"/>
      <c r="V919" s="118"/>
      <c r="W919" s="118"/>
      <c r="X919" s="118"/>
      <c r="Y919" s="118"/>
      <c r="Z919" s="118"/>
    </row>
    <row r="920" spans="1:26" ht="12.75" customHeight="1" x14ac:dyDescent="0.25">
      <c r="A920" s="118"/>
      <c r="B920" s="118"/>
      <c r="C920" s="118"/>
      <c r="D920" s="118"/>
      <c r="E920" s="118"/>
      <c r="F920" s="118"/>
      <c r="G920" s="118"/>
      <c r="H920" s="118"/>
      <c r="I920" s="118"/>
      <c r="J920" s="118"/>
      <c r="K920" s="118"/>
      <c r="L920" s="118"/>
      <c r="M920" s="118"/>
      <c r="N920" s="118"/>
      <c r="O920" s="118"/>
      <c r="P920" s="118"/>
      <c r="Q920" s="118"/>
      <c r="R920" s="118"/>
      <c r="S920" s="118"/>
      <c r="T920" s="118"/>
      <c r="U920" s="118"/>
      <c r="V920" s="118"/>
      <c r="W920" s="118"/>
      <c r="X920" s="118"/>
      <c r="Y920" s="118"/>
      <c r="Z920" s="118"/>
    </row>
    <row r="921" spans="1:26" ht="12.75" customHeight="1" x14ac:dyDescent="0.25">
      <c r="A921" s="118"/>
      <c r="B921" s="118"/>
      <c r="C921" s="118"/>
      <c r="D921" s="118"/>
      <c r="E921" s="118"/>
      <c r="F921" s="118"/>
      <c r="G921" s="118"/>
      <c r="H921" s="118"/>
      <c r="I921" s="118"/>
      <c r="J921" s="118"/>
      <c r="K921" s="118"/>
      <c r="L921" s="118"/>
      <c r="M921" s="118"/>
      <c r="N921" s="118"/>
      <c r="O921" s="118"/>
      <c r="P921" s="118"/>
      <c r="Q921" s="118"/>
      <c r="R921" s="118"/>
      <c r="S921" s="118"/>
      <c r="T921" s="118"/>
      <c r="U921" s="118"/>
      <c r="V921" s="118"/>
      <c r="W921" s="118"/>
      <c r="X921" s="118"/>
      <c r="Y921" s="118"/>
      <c r="Z921" s="118"/>
    </row>
    <row r="922" spans="1:26" ht="12.75" customHeight="1" x14ac:dyDescent="0.25">
      <c r="A922" s="118"/>
      <c r="B922" s="118"/>
      <c r="C922" s="118"/>
      <c r="D922" s="118"/>
      <c r="E922" s="118"/>
      <c r="F922" s="118"/>
      <c r="G922" s="118"/>
      <c r="H922" s="118"/>
      <c r="I922" s="118"/>
      <c r="J922" s="118"/>
      <c r="K922" s="118"/>
      <c r="L922" s="118"/>
      <c r="M922" s="118"/>
      <c r="N922" s="118"/>
      <c r="O922" s="118"/>
      <c r="P922" s="118"/>
      <c r="Q922" s="118"/>
      <c r="R922" s="118"/>
      <c r="S922" s="118"/>
      <c r="T922" s="118"/>
      <c r="U922" s="118"/>
      <c r="V922" s="118"/>
      <c r="W922" s="118"/>
      <c r="X922" s="118"/>
      <c r="Y922" s="118"/>
      <c r="Z922" s="118"/>
    </row>
    <row r="923" spans="1:26" ht="12.75" customHeight="1" x14ac:dyDescent="0.25">
      <c r="A923" s="118"/>
      <c r="B923" s="118"/>
      <c r="C923" s="118"/>
      <c r="D923" s="118"/>
      <c r="E923" s="118"/>
      <c r="F923" s="118"/>
      <c r="G923" s="118"/>
      <c r="H923" s="118"/>
      <c r="I923" s="118"/>
      <c r="J923" s="118"/>
      <c r="K923" s="118"/>
      <c r="L923" s="118"/>
      <c r="M923" s="118"/>
      <c r="N923" s="118"/>
      <c r="O923" s="118"/>
      <c r="P923" s="118"/>
      <c r="Q923" s="118"/>
      <c r="R923" s="118"/>
      <c r="S923" s="118"/>
      <c r="T923" s="118"/>
      <c r="U923" s="118"/>
      <c r="V923" s="118"/>
      <c r="W923" s="118"/>
      <c r="X923" s="118"/>
      <c r="Y923" s="118"/>
      <c r="Z923" s="118"/>
    </row>
    <row r="924" spans="1:26" ht="12.75" customHeight="1" x14ac:dyDescent="0.25">
      <c r="A924" s="118"/>
      <c r="B924" s="118"/>
      <c r="C924" s="118"/>
      <c r="D924" s="118"/>
      <c r="E924" s="118"/>
      <c r="F924" s="118"/>
      <c r="G924" s="118"/>
      <c r="H924" s="118"/>
      <c r="I924" s="118"/>
      <c r="J924" s="118"/>
      <c r="K924" s="118"/>
      <c r="L924" s="118"/>
      <c r="M924" s="118"/>
      <c r="N924" s="118"/>
      <c r="O924" s="118"/>
      <c r="P924" s="118"/>
      <c r="Q924" s="118"/>
      <c r="R924" s="118"/>
      <c r="S924" s="118"/>
      <c r="T924" s="118"/>
      <c r="U924" s="118"/>
      <c r="V924" s="118"/>
      <c r="W924" s="118"/>
      <c r="X924" s="118"/>
      <c r="Y924" s="118"/>
      <c r="Z924" s="118"/>
    </row>
    <row r="925" spans="1:26" ht="12.75" customHeight="1" x14ac:dyDescent="0.25">
      <c r="A925" s="118"/>
      <c r="B925" s="118"/>
      <c r="C925" s="118"/>
      <c r="D925" s="118"/>
      <c r="E925" s="118"/>
      <c r="F925" s="118"/>
      <c r="G925" s="118"/>
      <c r="H925" s="118"/>
      <c r="I925" s="118"/>
      <c r="J925" s="118"/>
      <c r="K925" s="118"/>
      <c r="L925" s="118"/>
      <c r="M925" s="118"/>
      <c r="N925" s="118"/>
      <c r="O925" s="118"/>
      <c r="P925" s="118"/>
      <c r="Q925" s="118"/>
      <c r="R925" s="118"/>
      <c r="S925" s="118"/>
      <c r="T925" s="118"/>
      <c r="U925" s="118"/>
      <c r="V925" s="118"/>
      <c r="W925" s="118"/>
      <c r="X925" s="118"/>
      <c r="Y925" s="118"/>
      <c r="Z925" s="118"/>
    </row>
    <row r="926" spans="1:26" ht="12.75" customHeight="1" x14ac:dyDescent="0.25">
      <c r="A926" s="118"/>
      <c r="B926" s="118"/>
      <c r="C926" s="118"/>
      <c r="D926" s="118"/>
      <c r="E926" s="118"/>
      <c r="F926" s="118"/>
      <c r="G926" s="118"/>
      <c r="H926" s="118"/>
      <c r="I926" s="118"/>
      <c r="J926" s="118"/>
      <c r="K926" s="118"/>
      <c r="L926" s="118"/>
      <c r="M926" s="118"/>
      <c r="N926" s="118"/>
      <c r="O926" s="118"/>
      <c r="P926" s="118"/>
      <c r="Q926" s="118"/>
      <c r="R926" s="118"/>
      <c r="S926" s="118"/>
      <c r="T926" s="118"/>
      <c r="U926" s="118"/>
      <c r="V926" s="118"/>
      <c r="W926" s="118"/>
      <c r="X926" s="118"/>
      <c r="Y926" s="118"/>
      <c r="Z926" s="118"/>
    </row>
    <row r="927" spans="1:26" ht="12.75" customHeight="1" x14ac:dyDescent="0.25">
      <c r="A927" s="118"/>
      <c r="B927" s="118"/>
      <c r="C927" s="118"/>
      <c r="D927" s="118"/>
      <c r="E927" s="118"/>
      <c r="F927" s="118"/>
      <c r="G927" s="118"/>
      <c r="H927" s="118"/>
      <c r="I927" s="118"/>
      <c r="J927" s="118"/>
      <c r="K927" s="118"/>
      <c r="L927" s="118"/>
      <c r="M927" s="118"/>
      <c r="N927" s="118"/>
      <c r="O927" s="118"/>
      <c r="P927" s="118"/>
      <c r="Q927" s="118"/>
      <c r="R927" s="118"/>
      <c r="S927" s="118"/>
      <c r="T927" s="118"/>
      <c r="U927" s="118"/>
      <c r="V927" s="118"/>
      <c r="W927" s="118"/>
      <c r="X927" s="118"/>
      <c r="Y927" s="118"/>
      <c r="Z927" s="118"/>
    </row>
    <row r="928" spans="1:26" ht="12.75" customHeight="1" x14ac:dyDescent="0.25">
      <c r="A928" s="118"/>
      <c r="B928" s="118"/>
      <c r="C928" s="118"/>
      <c r="D928" s="118"/>
      <c r="E928" s="118"/>
      <c r="F928" s="118"/>
      <c r="G928" s="118"/>
      <c r="H928" s="118"/>
      <c r="I928" s="118"/>
      <c r="J928" s="118"/>
      <c r="K928" s="118"/>
      <c r="L928" s="118"/>
      <c r="M928" s="118"/>
      <c r="N928" s="118"/>
      <c r="O928" s="118"/>
      <c r="P928" s="118"/>
      <c r="Q928" s="118"/>
      <c r="R928" s="118"/>
      <c r="S928" s="118"/>
      <c r="T928" s="118"/>
      <c r="U928" s="118"/>
      <c r="V928" s="118"/>
      <c r="W928" s="118"/>
      <c r="X928" s="118"/>
      <c r="Y928" s="118"/>
      <c r="Z928" s="118"/>
    </row>
    <row r="929" spans="1:26" ht="12.75" customHeight="1" x14ac:dyDescent="0.25">
      <c r="A929" s="118"/>
      <c r="B929" s="118"/>
      <c r="C929" s="118"/>
      <c r="D929" s="118"/>
      <c r="E929" s="118"/>
      <c r="F929" s="118"/>
      <c r="G929" s="118"/>
      <c r="H929" s="118"/>
      <c r="I929" s="118"/>
      <c r="J929" s="118"/>
      <c r="K929" s="118"/>
      <c r="L929" s="118"/>
      <c r="M929" s="118"/>
      <c r="N929" s="118"/>
      <c r="O929" s="118"/>
      <c r="P929" s="118"/>
      <c r="Q929" s="118"/>
      <c r="R929" s="118"/>
      <c r="S929" s="118"/>
      <c r="T929" s="118"/>
      <c r="U929" s="118"/>
      <c r="V929" s="118"/>
      <c r="W929" s="118"/>
      <c r="X929" s="118"/>
      <c r="Y929" s="118"/>
      <c r="Z929" s="118"/>
    </row>
    <row r="930" spans="1:26" ht="12.75" customHeight="1" x14ac:dyDescent="0.25">
      <c r="A930" s="118"/>
      <c r="B930" s="118"/>
      <c r="C930" s="118"/>
      <c r="D930" s="118"/>
      <c r="E930" s="118"/>
      <c r="F930" s="118"/>
      <c r="G930" s="118"/>
      <c r="H930" s="118"/>
      <c r="I930" s="118"/>
      <c r="J930" s="118"/>
      <c r="K930" s="118"/>
      <c r="L930" s="118"/>
      <c r="M930" s="118"/>
      <c r="N930" s="118"/>
      <c r="O930" s="118"/>
      <c r="P930" s="118"/>
      <c r="Q930" s="118"/>
      <c r="R930" s="118"/>
      <c r="S930" s="118"/>
      <c r="T930" s="118"/>
      <c r="U930" s="118"/>
      <c r="V930" s="118"/>
      <c r="W930" s="118"/>
      <c r="X930" s="118"/>
      <c r="Y930" s="118"/>
      <c r="Z930" s="118"/>
    </row>
    <row r="931" spans="1:26" ht="12.75" customHeight="1" x14ac:dyDescent="0.25">
      <c r="A931" s="118"/>
      <c r="B931" s="118"/>
      <c r="C931" s="118"/>
      <c r="D931" s="118"/>
      <c r="E931" s="118"/>
      <c r="F931" s="118"/>
      <c r="G931" s="118"/>
      <c r="H931" s="118"/>
      <c r="I931" s="118"/>
      <c r="J931" s="118"/>
      <c r="K931" s="118"/>
      <c r="L931" s="118"/>
      <c r="M931" s="118"/>
      <c r="N931" s="118"/>
      <c r="O931" s="118"/>
      <c r="P931" s="118"/>
      <c r="Q931" s="118"/>
      <c r="R931" s="118"/>
      <c r="S931" s="118"/>
      <c r="T931" s="118"/>
      <c r="U931" s="118"/>
      <c r="V931" s="118"/>
      <c r="W931" s="118"/>
      <c r="X931" s="118"/>
      <c r="Y931" s="118"/>
      <c r="Z931" s="118"/>
    </row>
    <row r="932" spans="1:26" ht="12.75" customHeight="1" x14ac:dyDescent="0.25">
      <c r="A932" s="118"/>
      <c r="B932" s="118"/>
      <c r="C932" s="118"/>
      <c r="D932" s="118"/>
      <c r="E932" s="118"/>
      <c r="F932" s="118"/>
      <c r="G932" s="118"/>
      <c r="H932" s="118"/>
      <c r="I932" s="118"/>
      <c r="J932" s="118"/>
      <c r="K932" s="118"/>
      <c r="L932" s="118"/>
      <c r="M932" s="118"/>
      <c r="N932" s="118"/>
      <c r="O932" s="118"/>
      <c r="P932" s="118"/>
      <c r="Q932" s="118"/>
      <c r="R932" s="118"/>
      <c r="S932" s="118"/>
      <c r="T932" s="118"/>
      <c r="U932" s="118"/>
      <c r="V932" s="118"/>
      <c r="W932" s="118"/>
      <c r="X932" s="118"/>
      <c r="Y932" s="118"/>
      <c r="Z932" s="118"/>
    </row>
    <row r="933" spans="1:26" ht="12.75" customHeight="1" x14ac:dyDescent="0.25">
      <c r="A933" s="118"/>
      <c r="B933" s="118"/>
      <c r="C933" s="118"/>
      <c r="D933" s="118"/>
      <c r="E933" s="118"/>
      <c r="F933" s="118"/>
      <c r="G933" s="118"/>
      <c r="H933" s="118"/>
      <c r="I933" s="118"/>
      <c r="J933" s="118"/>
      <c r="K933" s="118"/>
      <c r="L933" s="118"/>
      <c r="M933" s="118"/>
      <c r="N933" s="118"/>
      <c r="O933" s="118"/>
      <c r="P933" s="118"/>
      <c r="Q933" s="118"/>
      <c r="R933" s="118"/>
      <c r="S933" s="118"/>
      <c r="T933" s="118"/>
      <c r="U933" s="118"/>
      <c r="V933" s="118"/>
      <c r="W933" s="118"/>
      <c r="X933" s="118"/>
      <c r="Y933" s="118"/>
      <c r="Z933" s="118"/>
    </row>
    <row r="934" spans="1:26" ht="12.75" customHeight="1" x14ac:dyDescent="0.25">
      <c r="A934" s="118"/>
      <c r="B934" s="118"/>
      <c r="C934" s="118"/>
      <c r="D934" s="118"/>
      <c r="E934" s="118"/>
      <c r="F934" s="118"/>
      <c r="G934" s="118"/>
      <c r="H934" s="118"/>
      <c r="I934" s="118"/>
      <c r="J934" s="118"/>
      <c r="K934" s="118"/>
      <c r="L934" s="118"/>
      <c r="M934" s="118"/>
      <c r="N934" s="118"/>
      <c r="O934" s="118"/>
      <c r="P934" s="118"/>
      <c r="Q934" s="118"/>
      <c r="R934" s="118"/>
      <c r="S934" s="118"/>
      <c r="T934" s="118"/>
      <c r="U934" s="118"/>
      <c r="V934" s="118"/>
      <c r="W934" s="118"/>
      <c r="X934" s="118"/>
      <c r="Y934" s="118"/>
      <c r="Z934" s="118"/>
    </row>
    <row r="935" spans="1:26" ht="12.75" customHeight="1" x14ac:dyDescent="0.25">
      <c r="A935" s="118"/>
      <c r="B935" s="118"/>
      <c r="C935" s="118"/>
      <c r="D935" s="118"/>
      <c r="E935" s="118"/>
      <c r="F935" s="118"/>
      <c r="G935" s="118"/>
      <c r="H935" s="118"/>
      <c r="I935" s="118"/>
      <c r="J935" s="118"/>
      <c r="K935" s="118"/>
      <c r="L935" s="118"/>
      <c r="M935" s="118"/>
      <c r="N935" s="118"/>
      <c r="O935" s="118"/>
      <c r="P935" s="118"/>
      <c r="Q935" s="118"/>
      <c r="R935" s="118"/>
      <c r="S935" s="118"/>
      <c r="T935" s="118"/>
      <c r="U935" s="118"/>
      <c r="V935" s="118"/>
      <c r="W935" s="118"/>
      <c r="X935" s="118"/>
      <c r="Y935" s="118"/>
      <c r="Z935" s="118"/>
    </row>
    <row r="936" spans="1:26" ht="12.75" customHeight="1" x14ac:dyDescent="0.25">
      <c r="A936" s="118"/>
      <c r="B936" s="118"/>
      <c r="C936" s="118"/>
      <c r="D936" s="118"/>
      <c r="E936" s="118"/>
      <c r="F936" s="118"/>
      <c r="G936" s="118"/>
      <c r="H936" s="118"/>
      <c r="I936" s="118"/>
      <c r="J936" s="118"/>
      <c r="K936" s="118"/>
      <c r="L936" s="118"/>
      <c r="M936" s="118"/>
      <c r="N936" s="118"/>
      <c r="O936" s="118"/>
      <c r="P936" s="118"/>
      <c r="Q936" s="118"/>
      <c r="R936" s="118"/>
      <c r="S936" s="118"/>
      <c r="T936" s="118"/>
      <c r="U936" s="118"/>
      <c r="V936" s="118"/>
      <c r="W936" s="118"/>
      <c r="X936" s="118"/>
      <c r="Y936" s="118"/>
      <c r="Z936" s="118"/>
    </row>
    <row r="937" spans="1:26" ht="12.75" customHeight="1" x14ac:dyDescent="0.25">
      <c r="A937" s="118"/>
      <c r="B937" s="118"/>
      <c r="C937" s="118"/>
      <c r="D937" s="118"/>
      <c r="E937" s="118"/>
      <c r="F937" s="118"/>
      <c r="G937" s="118"/>
      <c r="H937" s="118"/>
      <c r="I937" s="118"/>
      <c r="J937" s="118"/>
      <c r="K937" s="118"/>
      <c r="L937" s="118"/>
      <c r="M937" s="118"/>
      <c r="N937" s="118"/>
      <c r="O937" s="118"/>
      <c r="P937" s="118"/>
      <c r="Q937" s="118"/>
      <c r="R937" s="118"/>
      <c r="S937" s="118"/>
      <c r="T937" s="118"/>
      <c r="U937" s="118"/>
      <c r="V937" s="118"/>
      <c r="W937" s="118"/>
      <c r="X937" s="118"/>
      <c r="Y937" s="118"/>
      <c r="Z937" s="118"/>
    </row>
    <row r="938" spans="1:26" ht="12.75" customHeight="1" x14ac:dyDescent="0.25">
      <c r="A938" s="118"/>
      <c r="B938" s="118"/>
      <c r="C938" s="118"/>
      <c r="D938" s="118"/>
      <c r="E938" s="118"/>
      <c r="F938" s="118"/>
      <c r="G938" s="118"/>
      <c r="H938" s="118"/>
      <c r="I938" s="118"/>
      <c r="J938" s="118"/>
      <c r="K938" s="118"/>
      <c r="L938" s="118"/>
      <c r="M938" s="118"/>
      <c r="N938" s="118"/>
      <c r="O938" s="118"/>
      <c r="P938" s="118"/>
      <c r="Q938" s="118"/>
      <c r="R938" s="118"/>
      <c r="S938" s="118"/>
      <c r="T938" s="118"/>
      <c r="U938" s="118"/>
      <c r="V938" s="118"/>
      <c r="W938" s="118"/>
      <c r="X938" s="118"/>
      <c r="Y938" s="118"/>
      <c r="Z938" s="118"/>
    </row>
    <row r="939" spans="1:26" ht="12.75" customHeight="1" x14ac:dyDescent="0.25">
      <c r="A939" s="118"/>
      <c r="B939" s="118"/>
      <c r="C939" s="118"/>
      <c r="D939" s="118"/>
      <c r="E939" s="118"/>
      <c r="F939" s="118"/>
      <c r="G939" s="118"/>
      <c r="H939" s="118"/>
      <c r="I939" s="118"/>
      <c r="J939" s="118"/>
      <c r="K939" s="118"/>
      <c r="L939" s="118"/>
      <c r="M939" s="118"/>
      <c r="N939" s="118"/>
      <c r="O939" s="118"/>
      <c r="P939" s="118"/>
      <c r="Q939" s="118"/>
      <c r="R939" s="118"/>
      <c r="S939" s="118"/>
      <c r="T939" s="118"/>
      <c r="U939" s="118"/>
      <c r="V939" s="118"/>
      <c r="W939" s="118"/>
      <c r="X939" s="118"/>
      <c r="Y939" s="118"/>
      <c r="Z939" s="118"/>
    </row>
    <row r="940" spans="1:26" ht="12.75" customHeight="1" x14ac:dyDescent="0.25">
      <c r="A940" s="118"/>
      <c r="B940" s="118"/>
      <c r="C940" s="118"/>
      <c r="D940" s="118"/>
      <c r="E940" s="118"/>
      <c r="F940" s="118"/>
      <c r="G940" s="118"/>
      <c r="H940" s="118"/>
      <c r="I940" s="118"/>
      <c r="J940" s="118"/>
      <c r="K940" s="118"/>
      <c r="L940" s="118"/>
      <c r="M940" s="118"/>
      <c r="N940" s="118"/>
      <c r="O940" s="118"/>
      <c r="P940" s="118"/>
      <c r="Q940" s="118"/>
      <c r="R940" s="118"/>
      <c r="S940" s="118"/>
      <c r="T940" s="118"/>
      <c r="U940" s="118"/>
      <c r="V940" s="118"/>
      <c r="W940" s="118"/>
      <c r="X940" s="118"/>
      <c r="Y940" s="118"/>
      <c r="Z940" s="118"/>
    </row>
    <row r="941" spans="1:26" ht="12.75" customHeight="1" x14ac:dyDescent="0.25">
      <c r="A941" s="118"/>
      <c r="B941" s="118"/>
      <c r="C941" s="118"/>
      <c r="D941" s="118"/>
      <c r="E941" s="118"/>
      <c r="F941" s="118"/>
      <c r="G941" s="118"/>
      <c r="H941" s="118"/>
      <c r="I941" s="118"/>
      <c r="J941" s="118"/>
      <c r="K941" s="118"/>
      <c r="L941" s="118"/>
      <c r="M941" s="118"/>
      <c r="N941" s="118"/>
      <c r="O941" s="118"/>
      <c r="P941" s="118"/>
      <c r="Q941" s="118"/>
      <c r="R941" s="118"/>
      <c r="S941" s="118"/>
      <c r="T941" s="118"/>
      <c r="U941" s="118"/>
      <c r="V941" s="118"/>
      <c r="W941" s="118"/>
      <c r="X941" s="118"/>
      <c r="Y941" s="118"/>
      <c r="Z941" s="118"/>
    </row>
    <row r="942" spans="1:26" ht="12.75" customHeight="1" x14ac:dyDescent="0.25">
      <c r="A942" s="118"/>
      <c r="B942" s="118"/>
      <c r="C942" s="118"/>
      <c r="D942" s="118"/>
      <c r="E942" s="118"/>
      <c r="F942" s="118"/>
      <c r="G942" s="118"/>
      <c r="H942" s="118"/>
      <c r="I942" s="118"/>
      <c r="J942" s="118"/>
      <c r="K942" s="118"/>
      <c r="L942" s="118"/>
      <c r="M942" s="118"/>
      <c r="N942" s="118"/>
      <c r="O942" s="118"/>
      <c r="P942" s="118"/>
      <c r="Q942" s="118"/>
      <c r="R942" s="118"/>
      <c r="S942" s="118"/>
      <c r="T942" s="118"/>
      <c r="U942" s="118"/>
      <c r="V942" s="118"/>
      <c r="W942" s="118"/>
      <c r="X942" s="118"/>
      <c r="Y942" s="118"/>
      <c r="Z942" s="118"/>
    </row>
    <row r="943" spans="1:26" ht="12.75" customHeight="1" x14ac:dyDescent="0.25">
      <c r="A943" s="118"/>
      <c r="B943" s="118"/>
      <c r="C943" s="118"/>
      <c r="D943" s="118"/>
      <c r="E943" s="118"/>
      <c r="F943" s="118"/>
      <c r="G943" s="118"/>
      <c r="H943" s="118"/>
      <c r="I943" s="118"/>
      <c r="J943" s="118"/>
      <c r="K943" s="118"/>
      <c r="L943" s="118"/>
      <c r="M943" s="118"/>
      <c r="N943" s="118"/>
      <c r="O943" s="118"/>
      <c r="P943" s="118"/>
      <c r="Q943" s="118"/>
      <c r="R943" s="118"/>
      <c r="S943" s="118"/>
      <c r="T943" s="118"/>
      <c r="U943" s="118"/>
      <c r="V943" s="118"/>
      <c r="W943" s="118"/>
      <c r="X943" s="118"/>
      <c r="Y943" s="118"/>
      <c r="Z943" s="118"/>
    </row>
    <row r="944" spans="1:26" ht="12.75" customHeight="1" x14ac:dyDescent="0.25">
      <c r="A944" s="118"/>
      <c r="B944" s="118"/>
      <c r="C944" s="118"/>
      <c r="D944" s="118"/>
      <c r="E944" s="118"/>
      <c r="F944" s="118"/>
      <c r="G944" s="118"/>
      <c r="H944" s="118"/>
      <c r="I944" s="118"/>
      <c r="J944" s="118"/>
      <c r="K944" s="118"/>
      <c r="L944" s="118"/>
      <c r="M944" s="118"/>
      <c r="N944" s="118"/>
      <c r="O944" s="118"/>
      <c r="P944" s="118"/>
      <c r="Q944" s="118"/>
      <c r="R944" s="118"/>
      <c r="S944" s="118"/>
      <c r="T944" s="118"/>
      <c r="U944" s="118"/>
      <c r="V944" s="118"/>
      <c r="W944" s="118"/>
      <c r="X944" s="118"/>
      <c r="Y944" s="118"/>
      <c r="Z944" s="118"/>
    </row>
    <row r="945" spans="1:26" ht="12.75" customHeight="1" x14ac:dyDescent="0.25">
      <c r="A945" s="118"/>
      <c r="B945" s="118"/>
      <c r="C945" s="118"/>
      <c r="D945" s="118"/>
      <c r="E945" s="118"/>
      <c r="F945" s="118"/>
      <c r="G945" s="118"/>
      <c r="H945" s="118"/>
      <c r="I945" s="118"/>
      <c r="J945" s="118"/>
      <c r="K945" s="118"/>
      <c r="L945" s="118"/>
      <c r="M945" s="118"/>
      <c r="N945" s="118"/>
      <c r="O945" s="118"/>
      <c r="P945" s="118"/>
      <c r="Q945" s="118"/>
      <c r="R945" s="118"/>
      <c r="S945" s="118"/>
      <c r="T945" s="118"/>
      <c r="U945" s="118"/>
      <c r="V945" s="118"/>
      <c r="W945" s="118"/>
      <c r="X945" s="118"/>
      <c r="Y945" s="118"/>
      <c r="Z945" s="118"/>
    </row>
    <row r="946" spans="1:26" ht="12.75" customHeight="1" x14ac:dyDescent="0.25">
      <c r="A946" s="118"/>
      <c r="B946" s="118"/>
      <c r="C946" s="118"/>
      <c r="D946" s="118"/>
      <c r="E946" s="118"/>
      <c r="F946" s="118"/>
      <c r="G946" s="118"/>
      <c r="H946" s="118"/>
      <c r="I946" s="118"/>
      <c r="J946" s="118"/>
      <c r="K946" s="118"/>
      <c r="L946" s="118"/>
      <c r="M946" s="118"/>
      <c r="N946" s="118"/>
      <c r="O946" s="118"/>
      <c r="P946" s="118"/>
      <c r="Q946" s="118"/>
      <c r="R946" s="118"/>
      <c r="S946" s="118"/>
      <c r="T946" s="118"/>
      <c r="U946" s="118"/>
      <c r="V946" s="118"/>
      <c r="W946" s="118"/>
      <c r="X946" s="118"/>
      <c r="Y946" s="118"/>
      <c r="Z946" s="118"/>
    </row>
    <row r="947" spans="1:26" ht="12.75" customHeight="1" x14ac:dyDescent="0.25">
      <c r="A947" s="118"/>
      <c r="B947" s="118"/>
      <c r="C947" s="118"/>
      <c r="D947" s="118"/>
      <c r="E947" s="118"/>
      <c r="F947" s="118"/>
      <c r="G947" s="118"/>
      <c r="H947" s="118"/>
      <c r="I947" s="118"/>
      <c r="J947" s="118"/>
      <c r="K947" s="118"/>
      <c r="L947" s="118"/>
      <c r="M947" s="118"/>
      <c r="N947" s="118"/>
      <c r="O947" s="118"/>
      <c r="P947" s="118"/>
      <c r="Q947" s="118"/>
      <c r="R947" s="118"/>
      <c r="S947" s="118"/>
      <c r="T947" s="118"/>
      <c r="U947" s="118"/>
      <c r="V947" s="118"/>
      <c r="W947" s="118"/>
      <c r="X947" s="118"/>
      <c r="Y947" s="118"/>
      <c r="Z947" s="118"/>
    </row>
    <row r="948" spans="1:26" ht="12.75" customHeight="1" x14ac:dyDescent="0.25">
      <c r="A948" s="118"/>
      <c r="B948" s="118"/>
      <c r="C948" s="118"/>
      <c r="D948" s="118"/>
      <c r="E948" s="118"/>
      <c r="F948" s="118"/>
      <c r="G948" s="118"/>
      <c r="H948" s="118"/>
      <c r="I948" s="118"/>
      <c r="J948" s="118"/>
      <c r="K948" s="118"/>
      <c r="L948" s="118"/>
      <c r="M948" s="118"/>
      <c r="N948" s="118"/>
      <c r="O948" s="118"/>
      <c r="P948" s="118"/>
      <c r="Q948" s="118"/>
      <c r="R948" s="118"/>
      <c r="S948" s="118"/>
      <c r="T948" s="118"/>
      <c r="U948" s="118"/>
      <c r="V948" s="118"/>
      <c r="W948" s="118"/>
      <c r="X948" s="118"/>
      <c r="Y948" s="118"/>
      <c r="Z948" s="118"/>
    </row>
    <row r="949" spans="1:26" ht="12.75" customHeight="1" x14ac:dyDescent="0.25">
      <c r="A949" s="118"/>
      <c r="B949" s="118"/>
      <c r="C949" s="118"/>
      <c r="D949" s="118"/>
      <c r="E949" s="118"/>
      <c r="F949" s="118"/>
      <c r="G949" s="118"/>
      <c r="H949" s="118"/>
      <c r="I949" s="118"/>
      <c r="J949" s="118"/>
      <c r="K949" s="118"/>
      <c r="L949" s="118"/>
      <c r="M949" s="118"/>
      <c r="N949" s="118"/>
      <c r="O949" s="118"/>
      <c r="P949" s="118"/>
      <c r="Q949" s="118"/>
      <c r="R949" s="118"/>
      <c r="S949" s="118"/>
      <c r="T949" s="118"/>
      <c r="U949" s="118"/>
      <c r="V949" s="118"/>
      <c r="W949" s="118"/>
      <c r="X949" s="118"/>
      <c r="Y949" s="118"/>
      <c r="Z949" s="118"/>
    </row>
    <row r="950" spans="1:26" ht="12.75" customHeight="1" x14ac:dyDescent="0.25">
      <c r="A950" s="118"/>
      <c r="B950" s="118"/>
      <c r="C950" s="118"/>
      <c r="D950" s="118"/>
      <c r="E950" s="118"/>
      <c r="F950" s="118"/>
      <c r="G950" s="118"/>
      <c r="H950" s="118"/>
      <c r="I950" s="118"/>
      <c r="J950" s="118"/>
      <c r="K950" s="118"/>
      <c r="L950" s="118"/>
      <c r="M950" s="118"/>
      <c r="N950" s="118"/>
      <c r="O950" s="118"/>
      <c r="P950" s="118"/>
      <c r="Q950" s="118"/>
      <c r="R950" s="118"/>
      <c r="S950" s="118"/>
      <c r="T950" s="118"/>
      <c r="U950" s="118"/>
      <c r="V950" s="118"/>
      <c r="W950" s="118"/>
      <c r="X950" s="118"/>
      <c r="Y950" s="118"/>
      <c r="Z950" s="118"/>
    </row>
    <row r="951" spans="1:26" ht="12.75" customHeight="1" x14ac:dyDescent="0.25">
      <c r="A951" s="118"/>
      <c r="B951" s="118"/>
      <c r="C951" s="118"/>
      <c r="D951" s="118"/>
      <c r="E951" s="118"/>
      <c r="F951" s="118"/>
      <c r="G951" s="118"/>
      <c r="H951" s="118"/>
      <c r="I951" s="118"/>
      <c r="J951" s="118"/>
      <c r="K951" s="118"/>
      <c r="L951" s="118"/>
      <c r="M951" s="118"/>
      <c r="N951" s="118"/>
      <c r="O951" s="118"/>
      <c r="P951" s="118"/>
      <c r="Q951" s="118"/>
      <c r="R951" s="118"/>
      <c r="S951" s="118"/>
      <c r="T951" s="118"/>
      <c r="U951" s="118"/>
      <c r="V951" s="118"/>
      <c r="W951" s="118"/>
      <c r="X951" s="118"/>
      <c r="Y951" s="118"/>
      <c r="Z951" s="118"/>
    </row>
    <row r="952" spans="1:26" ht="12.75" customHeight="1" x14ac:dyDescent="0.25">
      <c r="A952" s="118"/>
      <c r="B952" s="118"/>
      <c r="C952" s="118"/>
      <c r="D952" s="118"/>
      <c r="E952" s="118"/>
      <c r="F952" s="118"/>
      <c r="G952" s="118"/>
      <c r="H952" s="118"/>
      <c r="I952" s="118"/>
      <c r="J952" s="118"/>
      <c r="K952" s="118"/>
      <c r="L952" s="118"/>
      <c r="M952" s="118"/>
      <c r="N952" s="118"/>
      <c r="O952" s="118"/>
      <c r="P952" s="118"/>
      <c r="Q952" s="118"/>
      <c r="R952" s="118"/>
      <c r="S952" s="118"/>
      <c r="T952" s="118"/>
      <c r="U952" s="118"/>
      <c r="V952" s="118"/>
      <c r="W952" s="118"/>
      <c r="X952" s="118"/>
      <c r="Y952" s="118"/>
      <c r="Z952" s="118"/>
    </row>
    <row r="953" spans="1:26" ht="12.75" customHeight="1" x14ac:dyDescent="0.25">
      <c r="A953" s="118"/>
      <c r="B953" s="118"/>
      <c r="C953" s="118"/>
      <c r="D953" s="118"/>
      <c r="E953" s="118"/>
      <c r="F953" s="118"/>
      <c r="G953" s="118"/>
      <c r="H953" s="118"/>
      <c r="I953" s="118"/>
      <c r="J953" s="118"/>
      <c r="K953" s="118"/>
      <c r="L953" s="118"/>
      <c r="M953" s="118"/>
      <c r="N953" s="118"/>
      <c r="O953" s="118"/>
      <c r="P953" s="118"/>
      <c r="Q953" s="118"/>
      <c r="R953" s="118"/>
      <c r="S953" s="118"/>
      <c r="T953" s="118"/>
      <c r="U953" s="118"/>
      <c r="V953" s="118"/>
      <c r="W953" s="118"/>
      <c r="X953" s="118"/>
      <c r="Y953" s="118"/>
      <c r="Z953" s="118"/>
    </row>
    <row r="954" spans="1:26" ht="12.75" customHeight="1" x14ac:dyDescent="0.25">
      <c r="A954" s="118"/>
      <c r="B954" s="118"/>
      <c r="C954" s="118"/>
      <c r="D954" s="118"/>
      <c r="E954" s="118"/>
      <c r="F954" s="118"/>
      <c r="G954" s="118"/>
      <c r="H954" s="118"/>
      <c r="I954" s="118"/>
      <c r="J954" s="118"/>
      <c r="K954" s="118"/>
      <c r="L954" s="118"/>
      <c r="M954" s="118"/>
      <c r="N954" s="118"/>
      <c r="O954" s="118"/>
      <c r="P954" s="118"/>
      <c r="Q954" s="118"/>
      <c r="R954" s="118"/>
      <c r="S954" s="118"/>
      <c r="T954" s="118"/>
      <c r="U954" s="118"/>
      <c r="V954" s="118"/>
      <c r="W954" s="118"/>
      <c r="X954" s="118"/>
      <c r="Y954" s="118"/>
      <c r="Z954" s="118"/>
    </row>
    <row r="955" spans="1:26" ht="12.75" customHeight="1" x14ac:dyDescent="0.25">
      <c r="A955" s="118"/>
      <c r="B955" s="118"/>
      <c r="C955" s="118"/>
      <c r="D955" s="118"/>
      <c r="E955" s="118"/>
      <c r="F955" s="118"/>
      <c r="G955" s="118"/>
      <c r="H955" s="118"/>
      <c r="I955" s="118"/>
      <c r="J955" s="118"/>
      <c r="K955" s="118"/>
      <c r="L955" s="118"/>
      <c r="M955" s="118"/>
      <c r="N955" s="118"/>
      <c r="O955" s="118"/>
      <c r="P955" s="118"/>
      <c r="Q955" s="118"/>
      <c r="R955" s="118"/>
      <c r="S955" s="118"/>
      <c r="T955" s="118"/>
      <c r="U955" s="118"/>
      <c r="V955" s="118"/>
      <c r="W955" s="118"/>
      <c r="X955" s="118"/>
      <c r="Y955" s="118"/>
      <c r="Z955" s="118"/>
    </row>
    <row r="956" spans="1:26" ht="12.75" customHeight="1" x14ac:dyDescent="0.25">
      <c r="A956" s="118"/>
      <c r="B956" s="118"/>
      <c r="C956" s="118"/>
      <c r="D956" s="118"/>
      <c r="E956" s="118"/>
      <c r="F956" s="118"/>
      <c r="G956" s="118"/>
      <c r="H956" s="118"/>
      <c r="I956" s="118"/>
      <c r="J956" s="118"/>
      <c r="K956" s="118"/>
      <c r="L956" s="118"/>
      <c r="M956" s="118"/>
      <c r="N956" s="118"/>
      <c r="O956" s="118"/>
      <c r="P956" s="118"/>
      <c r="Q956" s="118"/>
      <c r="R956" s="118"/>
      <c r="S956" s="118"/>
      <c r="T956" s="118"/>
      <c r="U956" s="118"/>
      <c r="V956" s="118"/>
      <c r="W956" s="118"/>
      <c r="X956" s="118"/>
      <c r="Y956" s="118"/>
      <c r="Z956" s="118"/>
    </row>
    <row r="957" spans="1:26" ht="12.75" customHeight="1" x14ac:dyDescent="0.25">
      <c r="A957" s="118"/>
      <c r="B957" s="118"/>
      <c r="C957" s="118"/>
      <c r="D957" s="118"/>
      <c r="E957" s="118"/>
      <c r="F957" s="118"/>
      <c r="G957" s="118"/>
      <c r="H957" s="118"/>
      <c r="I957" s="118"/>
      <c r="J957" s="118"/>
      <c r="K957" s="118"/>
      <c r="L957" s="118"/>
      <c r="M957" s="118"/>
      <c r="N957" s="118"/>
      <c r="O957" s="118"/>
      <c r="P957" s="118"/>
      <c r="Q957" s="118"/>
      <c r="R957" s="118"/>
      <c r="S957" s="118"/>
      <c r="T957" s="118"/>
      <c r="U957" s="118"/>
      <c r="V957" s="118"/>
      <c r="W957" s="118"/>
      <c r="X957" s="118"/>
      <c r="Y957" s="118"/>
      <c r="Z957" s="118"/>
    </row>
    <row r="958" spans="1:26" ht="12.75" customHeight="1" x14ac:dyDescent="0.25">
      <c r="A958" s="118"/>
      <c r="B958" s="118"/>
      <c r="C958" s="118"/>
      <c r="D958" s="118"/>
      <c r="E958" s="118"/>
      <c r="F958" s="118"/>
      <c r="G958" s="118"/>
      <c r="H958" s="118"/>
      <c r="I958" s="118"/>
      <c r="J958" s="118"/>
      <c r="K958" s="118"/>
      <c r="L958" s="118"/>
      <c r="M958" s="118"/>
      <c r="N958" s="118"/>
      <c r="O958" s="118"/>
      <c r="P958" s="118"/>
      <c r="Q958" s="118"/>
      <c r="R958" s="118"/>
      <c r="S958" s="118"/>
      <c r="T958" s="118"/>
      <c r="U958" s="118"/>
      <c r="V958" s="118"/>
      <c r="W958" s="118"/>
      <c r="X958" s="118"/>
      <c r="Y958" s="118"/>
      <c r="Z958" s="118"/>
    </row>
    <row r="959" spans="1:26" ht="12.75" customHeight="1" x14ac:dyDescent="0.25">
      <c r="A959" s="118"/>
      <c r="B959" s="118"/>
      <c r="C959" s="118"/>
      <c r="D959" s="118"/>
      <c r="E959" s="118"/>
      <c r="F959" s="118"/>
      <c r="G959" s="118"/>
      <c r="H959" s="118"/>
      <c r="I959" s="118"/>
      <c r="J959" s="118"/>
      <c r="K959" s="118"/>
      <c r="L959" s="118"/>
      <c r="M959" s="118"/>
      <c r="N959" s="118"/>
      <c r="O959" s="118"/>
      <c r="P959" s="118"/>
      <c r="Q959" s="118"/>
      <c r="R959" s="118"/>
      <c r="S959" s="118"/>
      <c r="T959" s="118"/>
      <c r="U959" s="118"/>
      <c r="V959" s="118"/>
      <c r="W959" s="118"/>
      <c r="X959" s="118"/>
      <c r="Y959" s="118"/>
      <c r="Z959" s="118"/>
    </row>
    <row r="960" spans="1:26" ht="12.75" customHeight="1" x14ac:dyDescent="0.25">
      <c r="A960" s="118"/>
      <c r="B960" s="118"/>
      <c r="C960" s="118"/>
      <c r="D960" s="118"/>
      <c r="E960" s="118"/>
      <c r="F960" s="118"/>
      <c r="G960" s="118"/>
      <c r="H960" s="118"/>
      <c r="I960" s="118"/>
      <c r="J960" s="118"/>
      <c r="K960" s="118"/>
      <c r="L960" s="118"/>
      <c r="M960" s="118"/>
      <c r="N960" s="118"/>
      <c r="O960" s="118"/>
      <c r="P960" s="118"/>
      <c r="Q960" s="118"/>
      <c r="R960" s="118"/>
      <c r="S960" s="118"/>
      <c r="T960" s="118"/>
      <c r="U960" s="118"/>
      <c r="V960" s="118"/>
      <c r="W960" s="118"/>
      <c r="X960" s="118"/>
      <c r="Y960" s="118"/>
      <c r="Z960" s="118"/>
    </row>
    <row r="961" spans="1:26" ht="12.75" customHeight="1" x14ac:dyDescent="0.25">
      <c r="A961" s="118"/>
      <c r="B961" s="118"/>
      <c r="C961" s="118"/>
      <c r="D961" s="118"/>
      <c r="E961" s="118"/>
      <c r="F961" s="118"/>
      <c r="G961" s="118"/>
      <c r="H961" s="118"/>
      <c r="I961" s="118"/>
      <c r="J961" s="118"/>
      <c r="K961" s="118"/>
      <c r="L961" s="118"/>
      <c r="M961" s="118"/>
      <c r="N961" s="118"/>
      <c r="O961" s="118"/>
      <c r="P961" s="118"/>
      <c r="Q961" s="118"/>
      <c r="R961" s="118"/>
      <c r="S961" s="118"/>
      <c r="T961" s="118"/>
      <c r="U961" s="118"/>
      <c r="V961" s="118"/>
      <c r="W961" s="118"/>
      <c r="X961" s="118"/>
      <c r="Y961" s="118"/>
      <c r="Z961" s="118"/>
    </row>
    <row r="962" spans="1:26" ht="12.75" customHeight="1" x14ac:dyDescent="0.25">
      <c r="A962" s="118"/>
      <c r="B962" s="118"/>
      <c r="C962" s="118"/>
      <c r="D962" s="118"/>
      <c r="E962" s="118"/>
      <c r="F962" s="118"/>
      <c r="G962" s="118"/>
      <c r="H962" s="118"/>
      <c r="I962" s="118"/>
      <c r="J962" s="118"/>
      <c r="K962" s="118"/>
      <c r="L962" s="118"/>
      <c r="M962" s="118"/>
      <c r="N962" s="118"/>
      <c r="O962" s="118"/>
      <c r="P962" s="118"/>
      <c r="Q962" s="118"/>
      <c r="R962" s="118"/>
      <c r="S962" s="118"/>
      <c r="T962" s="118"/>
      <c r="U962" s="118"/>
      <c r="V962" s="118"/>
      <c r="W962" s="118"/>
      <c r="X962" s="118"/>
      <c r="Y962" s="118"/>
      <c r="Z962" s="118"/>
    </row>
    <row r="963" spans="1:26" ht="12.75" customHeight="1" x14ac:dyDescent="0.25">
      <c r="A963" s="118"/>
      <c r="B963" s="118"/>
      <c r="C963" s="118"/>
      <c r="D963" s="118"/>
      <c r="E963" s="118"/>
      <c r="F963" s="118"/>
      <c r="G963" s="118"/>
      <c r="H963" s="118"/>
      <c r="I963" s="118"/>
      <c r="J963" s="118"/>
      <c r="K963" s="118"/>
      <c r="L963" s="118"/>
      <c r="M963" s="118"/>
      <c r="N963" s="118"/>
      <c r="O963" s="118"/>
      <c r="P963" s="118"/>
      <c r="Q963" s="118"/>
      <c r="R963" s="118"/>
      <c r="S963" s="118"/>
      <c r="T963" s="118"/>
      <c r="U963" s="118"/>
      <c r="V963" s="118"/>
      <c r="W963" s="118"/>
      <c r="X963" s="118"/>
      <c r="Y963" s="118"/>
      <c r="Z963" s="118"/>
    </row>
    <row r="964" spans="1:26" ht="12.75" customHeight="1" x14ac:dyDescent="0.25">
      <c r="A964" s="118"/>
      <c r="B964" s="118"/>
      <c r="C964" s="118"/>
      <c r="D964" s="118"/>
      <c r="E964" s="118"/>
      <c r="F964" s="118"/>
      <c r="G964" s="118"/>
      <c r="H964" s="118"/>
      <c r="I964" s="118"/>
      <c r="J964" s="118"/>
      <c r="K964" s="118"/>
      <c r="L964" s="118"/>
      <c r="M964" s="118"/>
      <c r="N964" s="118"/>
      <c r="O964" s="118"/>
      <c r="P964" s="118"/>
      <c r="Q964" s="118"/>
      <c r="R964" s="118"/>
      <c r="S964" s="118"/>
      <c r="T964" s="118"/>
      <c r="U964" s="118"/>
      <c r="V964" s="118"/>
      <c r="W964" s="118"/>
      <c r="X964" s="118"/>
      <c r="Y964" s="118"/>
      <c r="Z964" s="118"/>
    </row>
    <row r="965" spans="1:26" ht="12.75" customHeight="1" x14ac:dyDescent="0.25">
      <c r="A965" s="118"/>
      <c r="B965" s="118"/>
      <c r="C965" s="118"/>
      <c r="D965" s="118"/>
      <c r="E965" s="118"/>
      <c r="F965" s="118"/>
      <c r="G965" s="118"/>
      <c r="H965" s="118"/>
      <c r="I965" s="118"/>
      <c r="J965" s="118"/>
      <c r="K965" s="118"/>
      <c r="L965" s="118"/>
      <c r="M965" s="118"/>
      <c r="N965" s="118"/>
      <c r="O965" s="118"/>
      <c r="P965" s="118"/>
      <c r="Q965" s="118"/>
      <c r="R965" s="118"/>
      <c r="S965" s="118"/>
      <c r="T965" s="118"/>
      <c r="U965" s="118"/>
      <c r="V965" s="118"/>
      <c r="W965" s="118"/>
      <c r="X965" s="118"/>
      <c r="Y965" s="118"/>
      <c r="Z965" s="118"/>
    </row>
    <row r="966" spans="1:26" ht="12.75" customHeight="1" x14ac:dyDescent="0.25">
      <c r="A966" s="118"/>
      <c r="B966" s="118"/>
      <c r="C966" s="118"/>
      <c r="D966" s="118"/>
      <c r="E966" s="118"/>
      <c r="F966" s="118"/>
      <c r="G966" s="118"/>
      <c r="H966" s="118"/>
      <c r="I966" s="118"/>
      <c r="J966" s="118"/>
      <c r="K966" s="118"/>
      <c r="L966" s="118"/>
      <c r="M966" s="118"/>
      <c r="N966" s="118"/>
      <c r="O966" s="118"/>
      <c r="P966" s="118"/>
      <c r="Q966" s="118"/>
      <c r="R966" s="118"/>
      <c r="S966" s="118"/>
      <c r="T966" s="118"/>
      <c r="U966" s="118"/>
      <c r="V966" s="118"/>
      <c r="W966" s="118"/>
      <c r="X966" s="118"/>
      <c r="Y966" s="118"/>
      <c r="Z966" s="118"/>
    </row>
    <row r="967" spans="1:26" ht="12.75" customHeight="1" x14ac:dyDescent="0.25">
      <c r="A967" s="118"/>
      <c r="B967" s="118"/>
      <c r="C967" s="118"/>
      <c r="D967" s="118"/>
      <c r="E967" s="118"/>
      <c r="F967" s="118"/>
      <c r="G967" s="118"/>
      <c r="H967" s="118"/>
      <c r="I967" s="118"/>
      <c r="J967" s="118"/>
      <c r="K967" s="118"/>
      <c r="L967" s="118"/>
      <c r="M967" s="118"/>
      <c r="N967" s="118"/>
      <c r="O967" s="118"/>
      <c r="P967" s="118"/>
      <c r="Q967" s="118"/>
      <c r="R967" s="118"/>
      <c r="S967" s="118"/>
      <c r="T967" s="118"/>
      <c r="U967" s="118"/>
      <c r="V967" s="118"/>
      <c r="W967" s="118"/>
      <c r="X967" s="118"/>
      <c r="Y967" s="118"/>
      <c r="Z967" s="118"/>
    </row>
    <row r="968" spans="1:26" ht="12.75" customHeight="1" x14ac:dyDescent="0.25">
      <c r="A968" s="118"/>
      <c r="B968" s="118"/>
      <c r="C968" s="118"/>
      <c r="D968" s="118"/>
      <c r="E968" s="118"/>
      <c r="F968" s="118"/>
      <c r="G968" s="118"/>
      <c r="H968" s="118"/>
      <c r="I968" s="118"/>
      <c r="J968" s="118"/>
      <c r="K968" s="118"/>
      <c r="L968" s="118"/>
      <c r="M968" s="118"/>
      <c r="N968" s="118"/>
      <c r="O968" s="118"/>
      <c r="P968" s="118"/>
      <c r="Q968" s="118"/>
      <c r="R968" s="118"/>
      <c r="S968" s="118"/>
      <c r="T968" s="118"/>
      <c r="U968" s="118"/>
      <c r="V968" s="118"/>
      <c r="W968" s="118"/>
      <c r="X968" s="118"/>
      <c r="Y968" s="118"/>
      <c r="Z968" s="118"/>
    </row>
    <row r="969" spans="1:26" ht="12.75" customHeight="1" x14ac:dyDescent="0.25">
      <c r="A969" s="118"/>
      <c r="B969" s="118"/>
      <c r="C969" s="118"/>
      <c r="D969" s="118"/>
      <c r="E969" s="118"/>
      <c r="F969" s="118"/>
      <c r="G969" s="118"/>
      <c r="H969" s="118"/>
      <c r="I969" s="118"/>
      <c r="J969" s="118"/>
      <c r="K969" s="118"/>
      <c r="L969" s="118"/>
      <c r="M969" s="118"/>
      <c r="N969" s="118"/>
      <c r="O969" s="118"/>
      <c r="P969" s="118"/>
      <c r="Q969" s="118"/>
      <c r="R969" s="118"/>
      <c r="S969" s="118"/>
      <c r="T969" s="118"/>
      <c r="U969" s="118"/>
      <c r="V969" s="118"/>
      <c r="W969" s="118"/>
      <c r="X969" s="118"/>
      <c r="Y969" s="118"/>
      <c r="Z969" s="118"/>
    </row>
    <row r="970" spans="1:26" ht="12.75" customHeight="1" x14ac:dyDescent="0.25">
      <c r="A970" s="118"/>
      <c r="B970" s="118"/>
      <c r="C970" s="118"/>
      <c r="D970" s="118"/>
      <c r="E970" s="118"/>
      <c r="F970" s="118"/>
      <c r="G970" s="118"/>
      <c r="H970" s="118"/>
      <c r="I970" s="118"/>
      <c r="J970" s="118"/>
      <c r="K970" s="118"/>
      <c r="L970" s="118"/>
      <c r="M970" s="118"/>
      <c r="N970" s="118"/>
      <c r="O970" s="118"/>
      <c r="P970" s="118"/>
      <c r="Q970" s="118"/>
      <c r="R970" s="118"/>
      <c r="S970" s="118"/>
      <c r="T970" s="118"/>
      <c r="U970" s="118"/>
      <c r="V970" s="118"/>
      <c r="W970" s="118"/>
      <c r="X970" s="118"/>
      <c r="Y970" s="118"/>
      <c r="Z970" s="118"/>
    </row>
    <row r="971" spans="1:26" ht="12.75" customHeight="1" x14ac:dyDescent="0.25">
      <c r="A971" s="118"/>
      <c r="B971" s="118"/>
      <c r="C971" s="118"/>
      <c r="D971" s="118"/>
      <c r="E971" s="118"/>
      <c r="F971" s="118"/>
      <c r="G971" s="118"/>
      <c r="H971" s="118"/>
      <c r="I971" s="118"/>
      <c r="J971" s="118"/>
      <c r="K971" s="118"/>
      <c r="L971" s="118"/>
      <c r="M971" s="118"/>
      <c r="N971" s="118"/>
      <c r="O971" s="118"/>
      <c r="P971" s="118"/>
      <c r="Q971" s="118"/>
      <c r="R971" s="118"/>
      <c r="S971" s="118"/>
      <c r="T971" s="118"/>
      <c r="U971" s="118"/>
      <c r="V971" s="118"/>
      <c r="W971" s="118"/>
      <c r="X971" s="118"/>
      <c r="Y971" s="118"/>
      <c r="Z971" s="118"/>
    </row>
    <row r="972" spans="1:26" ht="12.75" customHeight="1" x14ac:dyDescent="0.25">
      <c r="A972" s="118"/>
      <c r="B972" s="118"/>
      <c r="C972" s="118"/>
      <c r="D972" s="118"/>
      <c r="E972" s="118"/>
      <c r="F972" s="118"/>
      <c r="G972" s="118"/>
      <c r="H972" s="118"/>
      <c r="I972" s="118"/>
      <c r="J972" s="118"/>
      <c r="K972" s="118"/>
      <c r="L972" s="118"/>
      <c r="M972" s="118"/>
      <c r="N972" s="118"/>
      <c r="O972" s="118"/>
      <c r="P972" s="118"/>
      <c r="Q972" s="118"/>
      <c r="R972" s="118"/>
      <c r="S972" s="118"/>
      <c r="T972" s="118"/>
      <c r="U972" s="118"/>
      <c r="V972" s="118"/>
      <c r="W972" s="118"/>
      <c r="X972" s="118"/>
      <c r="Y972" s="118"/>
      <c r="Z972" s="118"/>
    </row>
    <row r="973" spans="1:26" ht="12.75" customHeight="1" x14ac:dyDescent="0.25">
      <c r="A973" s="118"/>
      <c r="B973" s="118"/>
      <c r="C973" s="118"/>
      <c r="D973" s="118"/>
      <c r="E973" s="118"/>
      <c r="F973" s="118"/>
      <c r="G973" s="118"/>
      <c r="H973" s="118"/>
      <c r="I973" s="118"/>
      <c r="J973" s="118"/>
      <c r="K973" s="118"/>
      <c r="L973" s="118"/>
      <c r="M973" s="118"/>
      <c r="N973" s="118"/>
      <c r="O973" s="118"/>
      <c r="P973" s="118"/>
      <c r="Q973" s="118"/>
      <c r="R973" s="118"/>
      <c r="S973" s="118"/>
      <c r="T973" s="118"/>
      <c r="U973" s="118"/>
      <c r="V973" s="118"/>
      <c r="W973" s="118"/>
      <c r="X973" s="118"/>
      <c r="Y973" s="118"/>
      <c r="Z973" s="118"/>
    </row>
    <row r="974" spans="1:26" ht="12.75" customHeight="1" x14ac:dyDescent="0.25">
      <c r="A974" s="118"/>
      <c r="B974" s="118"/>
      <c r="C974" s="118"/>
      <c r="D974" s="118"/>
      <c r="E974" s="118"/>
      <c r="F974" s="118"/>
      <c r="G974" s="118"/>
      <c r="H974" s="118"/>
      <c r="I974" s="118"/>
      <c r="J974" s="118"/>
      <c r="K974" s="118"/>
      <c r="L974" s="118"/>
      <c r="M974" s="118"/>
      <c r="N974" s="118"/>
      <c r="O974" s="118"/>
      <c r="P974" s="118"/>
      <c r="Q974" s="118"/>
      <c r="R974" s="118"/>
      <c r="S974" s="118"/>
      <c r="T974" s="118"/>
      <c r="U974" s="118"/>
      <c r="V974" s="118"/>
      <c r="W974" s="118"/>
      <c r="X974" s="118"/>
      <c r="Y974" s="118"/>
      <c r="Z974" s="118"/>
    </row>
    <row r="975" spans="1:26" ht="12.75" customHeight="1" x14ac:dyDescent="0.25">
      <c r="A975" s="118"/>
      <c r="B975" s="118"/>
      <c r="C975" s="118"/>
      <c r="D975" s="118"/>
      <c r="E975" s="118"/>
      <c r="F975" s="118"/>
      <c r="G975" s="118"/>
      <c r="H975" s="118"/>
      <c r="I975" s="118"/>
      <c r="J975" s="118"/>
      <c r="K975" s="118"/>
      <c r="L975" s="118"/>
      <c r="M975" s="118"/>
      <c r="N975" s="118"/>
      <c r="O975" s="118"/>
      <c r="P975" s="118"/>
      <c r="Q975" s="118"/>
      <c r="R975" s="118"/>
      <c r="S975" s="118"/>
      <c r="T975" s="118"/>
      <c r="U975" s="118"/>
      <c r="V975" s="118"/>
      <c r="W975" s="118"/>
      <c r="X975" s="118"/>
      <c r="Y975" s="118"/>
      <c r="Z975" s="118"/>
    </row>
    <row r="976" spans="1:26" ht="12.75" customHeight="1" x14ac:dyDescent="0.25">
      <c r="A976" s="118"/>
      <c r="B976" s="118"/>
      <c r="C976" s="118"/>
      <c r="D976" s="118"/>
      <c r="E976" s="118"/>
      <c r="F976" s="118"/>
      <c r="G976" s="118"/>
      <c r="H976" s="118"/>
      <c r="I976" s="118"/>
      <c r="J976" s="118"/>
      <c r="K976" s="118"/>
      <c r="L976" s="118"/>
      <c r="M976" s="118"/>
      <c r="N976" s="118"/>
      <c r="O976" s="118"/>
      <c r="P976" s="118"/>
      <c r="Q976" s="118"/>
      <c r="R976" s="118"/>
      <c r="S976" s="118"/>
      <c r="T976" s="118"/>
      <c r="U976" s="118"/>
      <c r="V976" s="118"/>
      <c r="W976" s="118"/>
      <c r="X976" s="118"/>
      <c r="Y976" s="118"/>
      <c r="Z976" s="118"/>
    </row>
    <row r="977" spans="1:26" ht="12.75" customHeight="1" x14ac:dyDescent="0.25">
      <c r="A977" s="118"/>
      <c r="B977" s="118"/>
      <c r="C977" s="118"/>
      <c r="D977" s="118"/>
      <c r="E977" s="118"/>
      <c r="F977" s="118"/>
      <c r="G977" s="118"/>
      <c r="H977" s="118"/>
      <c r="I977" s="118"/>
      <c r="J977" s="118"/>
      <c r="K977" s="118"/>
      <c r="L977" s="118"/>
      <c r="M977" s="118"/>
      <c r="N977" s="118"/>
      <c r="O977" s="118"/>
      <c r="P977" s="118"/>
      <c r="Q977" s="118"/>
      <c r="R977" s="118"/>
      <c r="S977" s="118"/>
      <c r="T977" s="118"/>
      <c r="U977" s="118"/>
      <c r="V977" s="118"/>
      <c r="W977" s="118"/>
      <c r="X977" s="118"/>
      <c r="Y977" s="118"/>
      <c r="Z977" s="118"/>
    </row>
    <row r="978" spans="1:26" ht="12.75" customHeight="1" x14ac:dyDescent="0.25">
      <c r="A978" s="118"/>
      <c r="B978" s="118"/>
      <c r="C978" s="118"/>
      <c r="D978" s="118"/>
      <c r="E978" s="118"/>
      <c r="F978" s="118"/>
      <c r="G978" s="118"/>
      <c r="H978" s="118"/>
      <c r="I978" s="118"/>
      <c r="J978" s="118"/>
      <c r="K978" s="118"/>
      <c r="L978" s="118"/>
      <c r="M978" s="118"/>
      <c r="N978" s="118"/>
      <c r="O978" s="118"/>
      <c r="P978" s="118"/>
      <c r="Q978" s="118"/>
      <c r="R978" s="118"/>
      <c r="S978" s="118"/>
      <c r="T978" s="118"/>
      <c r="U978" s="118"/>
      <c r="V978" s="118"/>
      <c r="W978" s="118"/>
      <c r="X978" s="118"/>
      <c r="Y978" s="118"/>
      <c r="Z978" s="118"/>
    </row>
    <row r="979" spans="1:26" ht="12.75" customHeight="1" x14ac:dyDescent="0.25">
      <c r="A979" s="118"/>
      <c r="B979" s="118"/>
      <c r="C979" s="118"/>
      <c r="D979" s="118"/>
      <c r="E979" s="118"/>
      <c r="F979" s="118"/>
      <c r="G979" s="118"/>
      <c r="H979" s="118"/>
      <c r="I979" s="118"/>
      <c r="J979" s="118"/>
      <c r="K979" s="118"/>
      <c r="L979" s="118"/>
      <c r="M979" s="118"/>
      <c r="N979" s="118"/>
      <c r="O979" s="118"/>
      <c r="P979" s="118"/>
      <c r="Q979" s="118"/>
      <c r="R979" s="118"/>
      <c r="S979" s="118"/>
      <c r="T979" s="118"/>
      <c r="U979" s="118"/>
      <c r="V979" s="118"/>
      <c r="W979" s="118"/>
      <c r="X979" s="118"/>
      <c r="Y979" s="118"/>
      <c r="Z979" s="118"/>
    </row>
    <row r="980" spans="1:26" ht="12.75" customHeight="1" x14ac:dyDescent="0.25">
      <c r="A980" s="118"/>
      <c r="B980" s="118"/>
      <c r="C980" s="118"/>
      <c r="D980" s="118"/>
      <c r="E980" s="118"/>
      <c r="F980" s="118"/>
      <c r="G980" s="118"/>
      <c r="H980" s="118"/>
      <c r="I980" s="118"/>
      <c r="J980" s="118"/>
      <c r="K980" s="118"/>
      <c r="L980" s="118"/>
      <c r="M980" s="118"/>
      <c r="N980" s="118"/>
      <c r="O980" s="118"/>
      <c r="P980" s="118"/>
      <c r="Q980" s="118"/>
      <c r="R980" s="118"/>
      <c r="S980" s="118"/>
      <c r="T980" s="118"/>
      <c r="U980" s="118"/>
      <c r="V980" s="118"/>
      <c r="W980" s="118"/>
      <c r="X980" s="118"/>
      <c r="Y980" s="118"/>
      <c r="Z980" s="118"/>
    </row>
    <row r="981" spans="1:26" ht="12.75" customHeight="1" x14ac:dyDescent="0.25">
      <c r="A981" s="118"/>
      <c r="B981" s="118"/>
      <c r="C981" s="118"/>
      <c r="D981" s="118"/>
      <c r="E981" s="118"/>
      <c r="F981" s="118"/>
      <c r="G981" s="118"/>
      <c r="H981" s="118"/>
      <c r="I981" s="118"/>
      <c r="J981" s="118"/>
      <c r="K981" s="118"/>
      <c r="L981" s="118"/>
      <c r="M981" s="118"/>
      <c r="N981" s="118"/>
      <c r="O981" s="118"/>
      <c r="P981" s="118"/>
      <c r="Q981" s="118"/>
      <c r="R981" s="118"/>
      <c r="S981" s="118"/>
      <c r="T981" s="118"/>
      <c r="U981" s="118"/>
      <c r="V981" s="118"/>
      <c r="W981" s="118"/>
      <c r="X981" s="118"/>
      <c r="Y981" s="118"/>
      <c r="Z981" s="118"/>
    </row>
    <row r="982" spans="1:26" ht="12.75" customHeight="1" x14ac:dyDescent="0.25">
      <c r="A982" s="118"/>
      <c r="B982" s="118"/>
      <c r="C982" s="118"/>
      <c r="D982" s="118"/>
      <c r="E982" s="118"/>
      <c r="F982" s="118"/>
      <c r="G982" s="118"/>
      <c r="H982" s="118"/>
      <c r="I982" s="118"/>
      <c r="J982" s="118"/>
      <c r="K982" s="118"/>
      <c r="L982" s="118"/>
      <c r="M982" s="118"/>
      <c r="N982" s="118"/>
      <c r="O982" s="118"/>
      <c r="P982" s="118"/>
      <c r="Q982" s="118"/>
      <c r="R982" s="118"/>
      <c r="S982" s="118"/>
      <c r="T982" s="118"/>
      <c r="U982" s="118"/>
      <c r="V982" s="118"/>
      <c r="W982" s="118"/>
      <c r="X982" s="118"/>
      <c r="Y982" s="118"/>
      <c r="Z982" s="118"/>
    </row>
    <row r="983" spans="1:26" ht="12.75" customHeight="1" x14ac:dyDescent="0.25">
      <c r="A983" s="118"/>
      <c r="B983" s="118"/>
      <c r="C983" s="118"/>
      <c r="D983" s="118"/>
      <c r="E983" s="118"/>
      <c r="F983" s="118"/>
      <c r="G983" s="118"/>
      <c r="H983" s="118"/>
      <c r="I983" s="118"/>
      <c r="J983" s="118"/>
      <c r="K983" s="118"/>
      <c r="L983" s="118"/>
      <c r="M983" s="118"/>
      <c r="N983" s="118"/>
      <c r="O983" s="118"/>
      <c r="P983" s="118"/>
      <c r="Q983" s="118"/>
      <c r="R983" s="118"/>
      <c r="S983" s="118"/>
      <c r="T983" s="118"/>
      <c r="U983" s="118"/>
      <c r="V983" s="118"/>
      <c r="W983" s="118"/>
      <c r="X983" s="118"/>
      <c r="Y983" s="118"/>
      <c r="Z983" s="118"/>
    </row>
    <row r="984" spans="1:26" ht="12.75" customHeight="1" x14ac:dyDescent="0.25">
      <c r="A984" s="118"/>
      <c r="B984" s="118"/>
      <c r="C984" s="118"/>
      <c r="D984" s="118"/>
      <c r="E984" s="118"/>
      <c r="F984" s="118"/>
      <c r="G984" s="118"/>
      <c r="H984" s="118"/>
      <c r="I984" s="118"/>
      <c r="J984" s="118"/>
      <c r="K984" s="118"/>
      <c r="L984" s="118"/>
      <c r="M984" s="118"/>
      <c r="N984" s="118"/>
      <c r="O984" s="118"/>
      <c r="P984" s="118"/>
      <c r="Q984" s="118"/>
      <c r="R984" s="118"/>
      <c r="S984" s="118"/>
      <c r="T984" s="118"/>
      <c r="U984" s="118"/>
      <c r="V984" s="118"/>
      <c r="W984" s="118"/>
      <c r="X984" s="118"/>
      <c r="Y984" s="118"/>
      <c r="Z984" s="118"/>
    </row>
    <row r="985" spans="1:26" ht="12.75" customHeight="1" x14ac:dyDescent="0.25">
      <c r="A985" s="118"/>
      <c r="B985" s="118"/>
      <c r="C985" s="118"/>
      <c r="D985" s="118"/>
      <c r="E985" s="118"/>
      <c r="F985" s="118"/>
      <c r="G985" s="118"/>
      <c r="H985" s="118"/>
      <c r="I985" s="118"/>
      <c r="J985" s="118"/>
      <c r="K985" s="118"/>
      <c r="L985" s="118"/>
      <c r="M985" s="118"/>
      <c r="N985" s="118"/>
      <c r="O985" s="118"/>
      <c r="P985" s="118"/>
      <c r="Q985" s="118"/>
      <c r="R985" s="118"/>
      <c r="S985" s="118"/>
      <c r="T985" s="118"/>
      <c r="U985" s="118"/>
      <c r="V985" s="118"/>
      <c r="W985" s="118"/>
      <c r="X985" s="118"/>
      <c r="Y985" s="118"/>
      <c r="Z985" s="118"/>
    </row>
    <row r="986" spans="1:26" ht="12.75" customHeight="1" x14ac:dyDescent="0.25">
      <c r="A986" s="118"/>
      <c r="B986" s="118"/>
      <c r="C986" s="118"/>
      <c r="D986" s="118"/>
      <c r="E986" s="118"/>
      <c r="F986" s="118"/>
      <c r="G986" s="118"/>
      <c r="H986" s="118"/>
      <c r="I986" s="118"/>
      <c r="J986" s="118"/>
      <c r="K986" s="118"/>
      <c r="L986" s="118"/>
      <c r="M986" s="118"/>
      <c r="N986" s="118"/>
      <c r="O986" s="118"/>
      <c r="P986" s="118"/>
      <c r="Q986" s="118"/>
      <c r="R986" s="118"/>
      <c r="S986" s="118"/>
      <c r="T986" s="118"/>
      <c r="U986" s="118"/>
      <c r="V986" s="118"/>
      <c r="W986" s="118"/>
      <c r="X986" s="118"/>
      <c r="Y986" s="118"/>
      <c r="Z986" s="118"/>
    </row>
    <row r="987" spans="1:26" ht="12.75" customHeight="1" x14ac:dyDescent="0.25">
      <c r="A987" s="118"/>
      <c r="B987" s="118"/>
      <c r="C987" s="118"/>
      <c r="D987" s="118"/>
      <c r="E987" s="118"/>
      <c r="F987" s="118"/>
      <c r="G987" s="118"/>
      <c r="H987" s="118"/>
      <c r="I987" s="118"/>
      <c r="J987" s="118"/>
      <c r="K987" s="118"/>
      <c r="L987" s="118"/>
      <c r="M987" s="118"/>
      <c r="N987" s="118"/>
      <c r="O987" s="118"/>
      <c r="P987" s="118"/>
      <c r="Q987" s="118"/>
      <c r="R987" s="118"/>
      <c r="S987" s="118"/>
      <c r="T987" s="118"/>
      <c r="U987" s="118"/>
      <c r="V987" s="118"/>
      <c r="W987" s="118"/>
      <c r="X987" s="118"/>
      <c r="Y987" s="118"/>
      <c r="Z987" s="118"/>
    </row>
    <row r="988" spans="1:26" ht="12.75" customHeight="1" x14ac:dyDescent="0.25">
      <c r="A988" s="118"/>
      <c r="B988" s="118"/>
      <c r="C988" s="118"/>
      <c r="D988" s="118"/>
      <c r="E988" s="118"/>
      <c r="F988" s="118"/>
      <c r="G988" s="118"/>
      <c r="H988" s="118"/>
      <c r="I988" s="118"/>
      <c r="J988" s="118"/>
      <c r="K988" s="118"/>
      <c r="L988" s="118"/>
      <c r="M988" s="118"/>
      <c r="N988" s="118"/>
      <c r="O988" s="118"/>
      <c r="P988" s="118"/>
      <c r="Q988" s="118"/>
      <c r="R988" s="118"/>
      <c r="S988" s="118"/>
      <c r="T988" s="118"/>
      <c r="U988" s="118"/>
      <c r="V988" s="118"/>
      <c r="W988" s="118"/>
      <c r="X988" s="118"/>
      <c r="Y988" s="118"/>
      <c r="Z988" s="118"/>
    </row>
    <row r="989" spans="1:26" ht="12.75" customHeight="1" x14ac:dyDescent="0.25">
      <c r="A989" s="118"/>
      <c r="B989" s="118"/>
      <c r="C989" s="118"/>
      <c r="D989" s="118"/>
      <c r="E989" s="118"/>
      <c r="F989" s="118"/>
      <c r="G989" s="118"/>
      <c r="H989" s="118"/>
      <c r="I989" s="118"/>
      <c r="J989" s="118"/>
      <c r="K989" s="118"/>
      <c r="L989" s="118"/>
      <c r="M989" s="118"/>
      <c r="N989" s="118"/>
      <c r="O989" s="118"/>
      <c r="P989" s="118"/>
      <c r="Q989" s="118"/>
      <c r="R989" s="118"/>
      <c r="S989" s="118"/>
      <c r="T989" s="118"/>
      <c r="U989" s="118"/>
      <c r="V989" s="118"/>
      <c r="W989" s="118"/>
      <c r="X989" s="118"/>
      <c r="Y989" s="118"/>
      <c r="Z989" s="118"/>
    </row>
    <row r="990" spans="1:26" ht="12.75" customHeight="1" x14ac:dyDescent="0.25">
      <c r="A990" s="118"/>
      <c r="B990" s="118"/>
      <c r="C990" s="118"/>
      <c r="D990" s="118"/>
      <c r="E990" s="118"/>
      <c r="F990" s="118"/>
      <c r="G990" s="118"/>
      <c r="H990" s="118"/>
      <c r="I990" s="118"/>
      <c r="J990" s="118"/>
      <c r="K990" s="118"/>
      <c r="L990" s="118"/>
      <c r="M990" s="118"/>
      <c r="N990" s="118"/>
      <c r="O990" s="118"/>
      <c r="P990" s="118"/>
      <c r="Q990" s="118"/>
      <c r="R990" s="118"/>
      <c r="S990" s="118"/>
      <c r="T990" s="118"/>
      <c r="U990" s="118"/>
      <c r="V990" s="118"/>
      <c r="W990" s="118"/>
      <c r="X990" s="118"/>
      <c r="Y990" s="118"/>
      <c r="Z990" s="118"/>
    </row>
    <row r="991" spans="1:26" ht="12.75" customHeight="1" x14ac:dyDescent="0.25">
      <c r="A991" s="118"/>
      <c r="B991" s="118"/>
      <c r="C991" s="118"/>
      <c r="D991" s="118"/>
      <c r="E991" s="118"/>
      <c r="F991" s="118"/>
      <c r="G991" s="118"/>
      <c r="H991" s="118"/>
      <c r="I991" s="118"/>
      <c r="J991" s="118"/>
      <c r="K991" s="118"/>
      <c r="L991" s="118"/>
      <c r="M991" s="118"/>
      <c r="N991" s="118"/>
      <c r="O991" s="118"/>
      <c r="P991" s="118"/>
      <c r="Q991" s="118"/>
      <c r="R991" s="118"/>
      <c r="S991" s="118"/>
      <c r="T991" s="118"/>
      <c r="U991" s="118"/>
      <c r="V991" s="118"/>
      <c r="W991" s="118"/>
      <c r="X991" s="118"/>
      <c r="Y991" s="118"/>
      <c r="Z991" s="118"/>
    </row>
    <row r="992" spans="1:26" ht="12.75" customHeight="1" x14ac:dyDescent="0.25">
      <c r="A992" s="118"/>
      <c r="B992" s="118"/>
      <c r="C992" s="118"/>
      <c r="D992" s="118"/>
      <c r="E992" s="118"/>
      <c r="F992" s="118"/>
      <c r="G992" s="118"/>
      <c r="H992" s="118"/>
      <c r="I992" s="118"/>
      <c r="J992" s="118"/>
      <c r="K992" s="118"/>
      <c r="L992" s="118"/>
      <c r="M992" s="118"/>
      <c r="N992" s="118"/>
      <c r="O992" s="118"/>
      <c r="P992" s="118"/>
      <c r="Q992" s="118"/>
      <c r="R992" s="118"/>
      <c r="S992" s="118"/>
      <c r="T992" s="118"/>
      <c r="U992" s="118"/>
      <c r="V992" s="118"/>
      <c r="W992" s="118"/>
      <c r="X992" s="118"/>
      <c r="Y992" s="118"/>
      <c r="Z992" s="118"/>
    </row>
    <row r="993" spans="1:26" ht="12.75" customHeight="1" x14ac:dyDescent="0.25">
      <c r="A993" s="118"/>
      <c r="B993" s="118"/>
      <c r="C993" s="118"/>
      <c r="D993" s="118"/>
      <c r="E993" s="118"/>
      <c r="F993" s="118"/>
      <c r="G993" s="118"/>
      <c r="H993" s="118"/>
      <c r="I993" s="118"/>
      <c r="J993" s="118"/>
      <c r="K993" s="118"/>
      <c r="L993" s="118"/>
      <c r="M993" s="118"/>
      <c r="N993" s="118"/>
      <c r="O993" s="118"/>
      <c r="P993" s="118"/>
      <c r="Q993" s="118"/>
      <c r="R993" s="118"/>
      <c r="S993" s="118"/>
      <c r="T993" s="118"/>
      <c r="U993" s="118"/>
      <c r="V993" s="118"/>
      <c r="W993" s="118"/>
      <c r="X993" s="118"/>
      <c r="Y993" s="118"/>
      <c r="Z993" s="118"/>
    </row>
    <row r="994" spans="1:26" ht="12.75" customHeight="1" x14ac:dyDescent="0.25">
      <c r="A994" s="118"/>
      <c r="B994" s="118"/>
      <c r="C994" s="118"/>
      <c r="D994" s="118"/>
      <c r="E994" s="118"/>
      <c r="F994" s="118"/>
      <c r="G994" s="118"/>
      <c r="H994" s="118"/>
      <c r="I994" s="118"/>
      <c r="J994" s="118"/>
      <c r="K994" s="118"/>
      <c r="L994" s="118"/>
      <c r="M994" s="118"/>
      <c r="N994" s="118"/>
      <c r="O994" s="118"/>
      <c r="P994" s="118"/>
      <c r="Q994" s="118"/>
      <c r="R994" s="118"/>
      <c r="S994" s="118"/>
      <c r="T994" s="118"/>
      <c r="U994" s="118"/>
      <c r="V994" s="118"/>
      <c r="W994" s="118"/>
      <c r="X994" s="118"/>
      <c r="Y994" s="118"/>
      <c r="Z994" s="118"/>
    </row>
    <row r="995" spans="1:26" ht="12.75" customHeight="1" x14ac:dyDescent="0.25">
      <c r="A995" s="118"/>
      <c r="B995" s="118"/>
      <c r="C995" s="118"/>
      <c r="D995" s="118"/>
      <c r="E995" s="118"/>
      <c r="F995" s="118"/>
      <c r="G995" s="118"/>
      <c r="H995" s="118"/>
      <c r="I995" s="118"/>
      <c r="J995" s="118"/>
      <c r="K995" s="118"/>
      <c r="L995" s="118"/>
      <c r="M995" s="118"/>
      <c r="N995" s="118"/>
      <c r="O995" s="118"/>
      <c r="P995" s="118"/>
      <c r="Q995" s="118"/>
      <c r="R995" s="118"/>
      <c r="S995" s="118"/>
      <c r="T995" s="118"/>
      <c r="U995" s="118"/>
      <c r="V995" s="118"/>
      <c r="W995" s="118"/>
      <c r="X995" s="118"/>
      <c r="Y995" s="118"/>
      <c r="Z995" s="118"/>
    </row>
    <row r="996" spans="1:26" ht="12.75" customHeight="1" x14ac:dyDescent="0.25">
      <c r="A996" s="118"/>
      <c r="B996" s="118"/>
      <c r="C996" s="118"/>
      <c r="D996" s="118"/>
      <c r="E996" s="118"/>
      <c r="F996" s="118"/>
      <c r="G996" s="118"/>
      <c r="H996" s="118"/>
      <c r="I996" s="118"/>
      <c r="J996" s="118"/>
      <c r="K996" s="118"/>
      <c r="L996" s="118"/>
      <c r="M996" s="118"/>
      <c r="N996" s="118"/>
      <c r="O996" s="118"/>
      <c r="P996" s="118"/>
      <c r="Q996" s="118"/>
      <c r="R996" s="118"/>
      <c r="S996" s="118"/>
      <c r="T996" s="118"/>
      <c r="U996" s="118"/>
      <c r="V996" s="118"/>
      <c r="W996" s="118"/>
      <c r="X996" s="118"/>
      <c r="Y996" s="118"/>
      <c r="Z996" s="118"/>
    </row>
    <row r="997" spans="1:26" ht="12.75" customHeight="1" x14ac:dyDescent="0.25">
      <c r="A997" s="118"/>
      <c r="B997" s="118"/>
      <c r="C997" s="118"/>
      <c r="D997" s="118"/>
      <c r="E997" s="118"/>
      <c r="F997" s="118"/>
      <c r="G997" s="118"/>
      <c r="H997" s="118"/>
      <c r="I997" s="118"/>
      <c r="J997" s="118"/>
      <c r="K997" s="118"/>
      <c r="L997" s="118"/>
      <c r="M997" s="118"/>
      <c r="N997" s="118"/>
      <c r="O997" s="118"/>
      <c r="P997" s="118"/>
      <c r="Q997" s="118"/>
      <c r="R997" s="118"/>
      <c r="S997" s="118"/>
      <c r="T997" s="118"/>
      <c r="U997" s="118"/>
      <c r="V997" s="118"/>
      <c r="W997" s="118"/>
      <c r="X997" s="118"/>
      <c r="Y997" s="118"/>
      <c r="Z997" s="118"/>
    </row>
    <row r="998" spans="1:26" ht="12.75" customHeight="1" x14ac:dyDescent="0.25">
      <c r="A998" s="118"/>
      <c r="B998" s="118"/>
      <c r="C998" s="118"/>
      <c r="D998" s="118"/>
      <c r="E998" s="118"/>
      <c r="F998" s="118"/>
      <c r="G998" s="118"/>
      <c r="H998" s="118"/>
      <c r="I998" s="118"/>
      <c r="J998" s="118"/>
      <c r="K998" s="118"/>
      <c r="L998" s="118"/>
      <c r="M998" s="118"/>
      <c r="N998" s="118"/>
      <c r="O998" s="118"/>
      <c r="P998" s="118"/>
      <c r="Q998" s="118"/>
      <c r="R998" s="118"/>
      <c r="S998" s="118"/>
      <c r="T998" s="118"/>
      <c r="U998" s="118"/>
      <c r="V998" s="118"/>
      <c r="W998" s="118"/>
      <c r="X998" s="118"/>
      <c r="Y998" s="118"/>
      <c r="Z998" s="118"/>
    </row>
    <row r="999" spans="1:26" ht="12.75" customHeight="1" x14ac:dyDescent="0.25">
      <c r="A999" s="118"/>
      <c r="B999" s="118"/>
      <c r="C999" s="118"/>
      <c r="D999" s="118"/>
      <c r="E999" s="118"/>
      <c r="F999" s="118"/>
      <c r="G999" s="118"/>
      <c r="H999" s="118"/>
      <c r="I999" s="118"/>
      <c r="J999" s="118"/>
      <c r="K999" s="118"/>
      <c r="L999" s="118"/>
      <c r="M999" s="118"/>
      <c r="N999" s="118"/>
      <c r="O999" s="118"/>
      <c r="P999" s="118"/>
      <c r="Q999" s="118"/>
      <c r="R999" s="118"/>
      <c r="S999" s="118"/>
      <c r="T999" s="118"/>
      <c r="U999" s="118"/>
      <c r="V999" s="118"/>
      <c r="W999" s="118"/>
      <c r="X999" s="118"/>
      <c r="Y999" s="118"/>
      <c r="Z999" s="118"/>
    </row>
    <row r="1000" spans="1:26" ht="12.75" customHeight="1" x14ac:dyDescent="0.25">
      <c r="A1000" s="118"/>
      <c r="B1000" s="118"/>
      <c r="C1000" s="118"/>
      <c r="D1000" s="118"/>
      <c r="E1000" s="118"/>
      <c r="F1000" s="118"/>
      <c r="G1000" s="118"/>
      <c r="H1000" s="118"/>
      <c r="I1000" s="118"/>
      <c r="J1000" s="118"/>
      <c r="K1000" s="118"/>
      <c r="L1000" s="118"/>
      <c r="M1000" s="118"/>
      <c r="N1000" s="118"/>
      <c r="O1000" s="118"/>
      <c r="P1000" s="118"/>
      <c r="Q1000" s="118"/>
      <c r="R1000" s="118"/>
      <c r="S1000" s="118"/>
      <c r="T1000" s="118"/>
      <c r="U1000" s="118"/>
      <c r="V1000" s="118"/>
      <c r="W1000" s="118"/>
      <c r="X1000" s="118"/>
      <c r="Y1000" s="118"/>
      <c r="Z1000" s="118"/>
    </row>
  </sheetData>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1000"/>
  <sheetViews>
    <sheetView showGridLines="0" workbookViewId="0"/>
  </sheetViews>
  <sheetFormatPr baseColWidth="10" defaultColWidth="14.42578125" defaultRowHeight="15" customHeight="1" x14ac:dyDescent="0.25"/>
  <cols>
    <col min="1" max="1" width="1.140625" customWidth="1"/>
    <col min="2" max="2" width="64.42578125" customWidth="1"/>
    <col min="3" max="3" width="1.5703125" customWidth="1"/>
    <col min="4" max="4" width="5.5703125" customWidth="1"/>
    <col min="5" max="6" width="16" customWidth="1"/>
    <col min="7" max="26" width="11.42578125" customWidth="1"/>
  </cols>
  <sheetData>
    <row r="1" spans="2:6" x14ac:dyDescent="0.25">
      <c r="B1" s="120" t="s">
        <v>298</v>
      </c>
      <c r="C1" s="120"/>
      <c r="D1" s="121"/>
      <c r="E1" s="121"/>
      <c r="F1" s="121"/>
    </row>
    <row r="2" spans="2:6" x14ac:dyDescent="0.25">
      <c r="B2" s="120" t="s">
        <v>299</v>
      </c>
      <c r="C2" s="120"/>
      <c r="D2" s="121"/>
      <c r="E2" s="121"/>
      <c r="F2" s="121"/>
    </row>
    <row r="3" spans="2:6" x14ac:dyDescent="0.25">
      <c r="B3" s="122"/>
      <c r="C3" s="122"/>
      <c r="D3" s="123"/>
      <c r="E3" s="123"/>
      <c r="F3" s="123"/>
    </row>
    <row r="4" spans="2:6" ht="45" x14ac:dyDescent="0.25">
      <c r="B4" s="122" t="s">
        <v>300</v>
      </c>
      <c r="C4" s="122"/>
      <c r="D4" s="123"/>
      <c r="E4" s="123"/>
      <c r="F4" s="123"/>
    </row>
    <row r="5" spans="2:6" x14ac:dyDescent="0.25">
      <c r="B5" s="122"/>
      <c r="C5" s="122"/>
      <c r="D5" s="123"/>
      <c r="E5" s="123"/>
      <c r="F5" s="123"/>
    </row>
    <row r="6" spans="2:6" ht="30" x14ac:dyDescent="0.25">
      <c r="B6" s="120" t="s">
        <v>301</v>
      </c>
      <c r="C6" s="120"/>
      <c r="D6" s="121"/>
      <c r="E6" s="121" t="s">
        <v>302</v>
      </c>
      <c r="F6" s="121" t="s">
        <v>303</v>
      </c>
    </row>
    <row r="7" spans="2:6" x14ac:dyDescent="0.25">
      <c r="B7" s="122"/>
      <c r="C7" s="122"/>
      <c r="D7" s="123"/>
      <c r="E7" s="123"/>
      <c r="F7" s="123"/>
    </row>
    <row r="8" spans="2:6" ht="60" x14ac:dyDescent="0.25">
      <c r="B8" s="124" t="s">
        <v>304</v>
      </c>
      <c r="C8" s="125"/>
      <c r="D8" s="126"/>
      <c r="E8" s="126">
        <v>300</v>
      </c>
      <c r="F8" s="127"/>
    </row>
    <row r="9" spans="2:6" ht="30" x14ac:dyDescent="0.25">
      <c r="B9" s="128"/>
      <c r="C9" s="122"/>
      <c r="D9" s="123"/>
      <c r="E9" s="129" t="s">
        <v>305</v>
      </c>
      <c r="F9" s="130" t="s">
        <v>306</v>
      </c>
    </row>
    <row r="10" spans="2:6" ht="30" x14ac:dyDescent="0.25">
      <c r="B10" s="128"/>
      <c r="C10" s="122"/>
      <c r="D10" s="123"/>
      <c r="E10" s="129" t="s">
        <v>307</v>
      </c>
      <c r="F10" s="130"/>
    </row>
    <row r="11" spans="2:6" ht="30" x14ac:dyDescent="0.25">
      <c r="B11" s="128"/>
      <c r="C11" s="122"/>
      <c r="D11" s="123"/>
      <c r="E11" s="129" t="s">
        <v>308</v>
      </c>
      <c r="F11" s="130"/>
    </row>
    <row r="12" spans="2:6" ht="30" x14ac:dyDescent="0.25">
      <c r="B12" s="128"/>
      <c r="C12" s="122"/>
      <c r="D12" s="123"/>
      <c r="E12" s="129" t="s">
        <v>309</v>
      </c>
      <c r="F12" s="130"/>
    </row>
    <row r="13" spans="2:6" ht="30" x14ac:dyDescent="0.25">
      <c r="B13" s="128"/>
      <c r="C13" s="122"/>
      <c r="D13" s="123"/>
      <c r="E13" s="129" t="s">
        <v>310</v>
      </c>
      <c r="F13" s="130"/>
    </row>
    <row r="14" spans="2:6" ht="30" x14ac:dyDescent="0.25">
      <c r="B14" s="128"/>
      <c r="C14" s="122"/>
      <c r="D14" s="123"/>
      <c r="E14" s="129" t="s">
        <v>311</v>
      </c>
      <c r="F14" s="130"/>
    </row>
    <row r="15" spans="2:6" ht="30" x14ac:dyDescent="0.25">
      <c r="B15" s="128"/>
      <c r="C15" s="122"/>
      <c r="D15" s="123"/>
      <c r="E15" s="129" t="s">
        <v>312</v>
      </c>
      <c r="F15" s="130"/>
    </row>
    <row r="16" spans="2:6" ht="30" x14ac:dyDescent="0.25">
      <c r="B16" s="128"/>
      <c r="C16" s="122"/>
      <c r="D16" s="123"/>
      <c r="E16" s="129" t="s">
        <v>313</v>
      </c>
      <c r="F16" s="130"/>
    </row>
    <row r="17" spans="2:6" ht="30" x14ac:dyDescent="0.25">
      <c r="B17" s="128"/>
      <c r="C17" s="122"/>
      <c r="D17" s="123"/>
      <c r="E17" s="129" t="s">
        <v>314</v>
      </c>
      <c r="F17" s="130"/>
    </row>
    <row r="18" spans="2:6" ht="30" x14ac:dyDescent="0.25">
      <c r="B18" s="128"/>
      <c r="C18" s="122"/>
      <c r="D18" s="123"/>
      <c r="E18" s="129" t="s">
        <v>315</v>
      </c>
      <c r="F18" s="130"/>
    </row>
    <row r="19" spans="2:6" ht="30" x14ac:dyDescent="0.25">
      <c r="B19" s="128"/>
      <c r="C19" s="122"/>
      <c r="D19" s="123"/>
      <c r="E19" s="129" t="s">
        <v>316</v>
      </c>
      <c r="F19" s="130"/>
    </row>
    <row r="20" spans="2:6" ht="30" x14ac:dyDescent="0.25">
      <c r="B20" s="128"/>
      <c r="C20" s="122"/>
      <c r="D20" s="123"/>
      <c r="E20" s="129" t="s">
        <v>317</v>
      </c>
      <c r="F20" s="130"/>
    </row>
    <row r="21" spans="2:6" ht="15.75" customHeight="1" x14ac:dyDescent="0.25">
      <c r="B21" s="128"/>
      <c r="C21" s="122"/>
      <c r="D21" s="123"/>
      <c r="E21" s="129" t="s">
        <v>318</v>
      </c>
      <c r="F21" s="130"/>
    </row>
    <row r="22" spans="2:6" ht="15.75" customHeight="1" x14ac:dyDescent="0.25">
      <c r="B22" s="128"/>
      <c r="C22" s="122"/>
      <c r="D22" s="123"/>
      <c r="E22" s="129" t="s">
        <v>319</v>
      </c>
      <c r="F22" s="130"/>
    </row>
    <row r="23" spans="2:6" ht="15.75" customHeight="1" x14ac:dyDescent="0.25">
      <c r="B23" s="128"/>
      <c r="C23" s="122"/>
      <c r="D23" s="123"/>
      <c r="E23" s="129" t="s">
        <v>320</v>
      </c>
      <c r="F23" s="130"/>
    </row>
    <row r="24" spans="2:6" ht="15.75" customHeight="1" x14ac:dyDescent="0.25">
      <c r="B24" s="128"/>
      <c r="C24" s="122"/>
      <c r="D24" s="123"/>
      <c r="E24" s="129" t="s">
        <v>321</v>
      </c>
      <c r="F24" s="130"/>
    </row>
    <row r="25" spans="2:6" ht="15.75" customHeight="1" x14ac:dyDescent="0.25">
      <c r="B25" s="128"/>
      <c r="C25" s="122"/>
      <c r="D25" s="123"/>
      <c r="E25" s="129" t="s">
        <v>322</v>
      </c>
      <c r="F25" s="130"/>
    </row>
    <row r="26" spans="2:6" ht="15.75" customHeight="1" x14ac:dyDescent="0.25">
      <c r="B26" s="128"/>
      <c r="C26" s="122"/>
      <c r="D26" s="123"/>
      <c r="E26" s="129" t="s">
        <v>323</v>
      </c>
      <c r="F26" s="130"/>
    </row>
    <row r="27" spans="2:6" ht="15.75" customHeight="1" x14ac:dyDescent="0.25">
      <c r="B27" s="128"/>
      <c r="C27" s="122"/>
      <c r="D27" s="123"/>
      <c r="E27" s="129" t="s">
        <v>324</v>
      </c>
      <c r="F27" s="130"/>
    </row>
    <row r="28" spans="2:6" ht="15.75" customHeight="1" x14ac:dyDescent="0.25">
      <c r="B28" s="128"/>
      <c r="C28" s="122"/>
      <c r="D28" s="123"/>
      <c r="E28" s="129" t="s">
        <v>325</v>
      </c>
      <c r="F28" s="130"/>
    </row>
    <row r="29" spans="2:6" ht="15.75" customHeight="1" x14ac:dyDescent="0.25">
      <c r="B29" s="128"/>
      <c r="C29" s="122"/>
      <c r="D29" s="123"/>
      <c r="E29" s="129" t="s">
        <v>326</v>
      </c>
      <c r="F29" s="130"/>
    </row>
    <row r="30" spans="2:6" ht="15.75" customHeight="1" x14ac:dyDescent="0.25">
      <c r="B30" s="128"/>
      <c r="C30" s="122"/>
      <c r="D30" s="123"/>
      <c r="E30" s="129" t="s">
        <v>327</v>
      </c>
      <c r="F30" s="130"/>
    </row>
    <row r="31" spans="2:6" ht="15.75" customHeight="1" x14ac:dyDescent="0.25">
      <c r="B31" s="128"/>
      <c r="C31" s="122"/>
      <c r="D31" s="123"/>
      <c r="E31" s="129" t="s">
        <v>328</v>
      </c>
      <c r="F31" s="130"/>
    </row>
    <row r="32" spans="2:6" ht="15.75" customHeight="1" x14ac:dyDescent="0.25">
      <c r="B32" s="128"/>
      <c r="C32" s="122"/>
      <c r="D32" s="123"/>
      <c r="E32" s="129" t="s">
        <v>329</v>
      </c>
      <c r="F32" s="130"/>
    </row>
    <row r="33" spans="2:6" ht="15.75" customHeight="1" x14ac:dyDescent="0.25">
      <c r="B33" s="128"/>
      <c r="C33" s="122"/>
      <c r="D33" s="123"/>
      <c r="E33" s="129" t="s">
        <v>330</v>
      </c>
      <c r="F33" s="130"/>
    </row>
    <row r="34" spans="2:6" ht="15.75" customHeight="1" x14ac:dyDescent="0.25">
      <c r="B34" s="128"/>
      <c r="C34" s="122"/>
      <c r="D34" s="123"/>
      <c r="E34" s="129" t="s">
        <v>331</v>
      </c>
      <c r="F34" s="130"/>
    </row>
    <row r="35" spans="2:6" ht="15.75" customHeight="1" x14ac:dyDescent="0.25">
      <c r="B35" s="128"/>
      <c r="C35" s="122"/>
      <c r="D35" s="123"/>
      <c r="E35" s="129" t="s">
        <v>332</v>
      </c>
      <c r="F35" s="130"/>
    </row>
    <row r="36" spans="2:6" ht="15.75" customHeight="1" x14ac:dyDescent="0.25">
      <c r="B36" s="128"/>
      <c r="C36" s="122"/>
      <c r="D36" s="123"/>
      <c r="E36" s="129" t="s">
        <v>333</v>
      </c>
      <c r="F36" s="130"/>
    </row>
    <row r="37" spans="2:6" ht="15.75" customHeight="1" x14ac:dyDescent="0.25">
      <c r="B37" s="128"/>
      <c r="C37" s="122"/>
      <c r="D37" s="123"/>
      <c r="E37" s="129" t="s">
        <v>334</v>
      </c>
      <c r="F37" s="130"/>
    </row>
    <row r="38" spans="2:6" ht="15.75" customHeight="1" x14ac:dyDescent="0.25">
      <c r="B38" s="128"/>
      <c r="C38" s="122"/>
      <c r="D38" s="123"/>
      <c r="E38" s="129" t="s">
        <v>335</v>
      </c>
      <c r="F38" s="130"/>
    </row>
    <row r="39" spans="2:6" ht="15.75" customHeight="1" x14ac:dyDescent="0.25">
      <c r="B39" s="128"/>
      <c r="C39" s="122"/>
      <c r="D39" s="123"/>
      <c r="E39" s="129" t="s">
        <v>336</v>
      </c>
      <c r="F39" s="130"/>
    </row>
    <row r="40" spans="2:6" ht="15.75" customHeight="1" x14ac:dyDescent="0.25">
      <c r="B40" s="128"/>
      <c r="C40" s="122"/>
      <c r="D40" s="123"/>
      <c r="E40" s="129" t="s">
        <v>337</v>
      </c>
      <c r="F40" s="130"/>
    </row>
    <row r="41" spans="2:6" ht="15.75" customHeight="1" x14ac:dyDescent="0.25">
      <c r="B41" s="128"/>
      <c r="C41" s="122"/>
      <c r="D41" s="123"/>
      <c r="E41" s="129" t="s">
        <v>338</v>
      </c>
      <c r="F41" s="130"/>
    </row>
    <row r="42" spans="2:6" ht="15.75" customHeight="1" x14ac:dyDescent="0.25">
      <c r="B42" s="128"/>
      <c r="C42" s="122"/>
      <c r="D42" s="123"/>
      <c r="E42" s="129" t="s">
        <v>339</v>
      </c>
      <c r="F42" s="130"/>
    </row>
    <row r="43" spans="2:6" ht="15.75" customHeight="1" x14ac:dyDescent="0.25">
      <c r="B43" s="128"/>
      <c r="C43" s="122"/>
      <c r="D43" s="123"/>
      <c r="E43" s="129" t="s">
        <v>340</v>
      </c>
      <c r="F43" s="130"/>
    </row>
    <row r="44" spans="2:6" ht="15.75" customHeight="1" x14ac:dyDescent="0.25">
      <c r="B44" s="128"/>
      <c r="C44" s="122"/>
      <c r="D44" s="123"/>
      <c r="E44" s="129" t="s">
        <v>341</v>
      </c>
      <c r="F44" s="130"/>
    </row>
    <row r="45" spans="2:6" ht="15.75" customHeight="1" x14ac:dyDescent="0.25">
      <c r="B45" s="128"/>
      <c r="C45" s="122"/>
      <c r="D45" s="123"/>
      <c r="E45" s="129" t="s">
        <v>342</v>
      </c>
      <c r="F45" s="130"/>
    </row>
    <row r="46" spans="2:6" ht="15.75" customHeight="1" x14ac:dyDescent="0.25">
      <c r="B46" s="128"/>
      <c r="C46" s="122"/>
      <c r="D46" s="123"/>
      <c r="E46" s="129" t="s">
        <v>343</v>
      </c>
      <c r="F46" s="130"/>
    </row>
    <row r="47" spans="2:6" ht="15.75" customHeight="1" x14ac:dyDescent="0.25">
      <c r="B47" s="128"/>
      <c r="C47" s="122"/>
      <c r="D47" s="123"/>
      <c r="E47" s="129" t="s">
        <v>344</v>
      </c>
      <c r="F47" s="130"/>
    </row>
    <row r="48" spans="2:6" ht="15.75" customHeight="1" x14ac:dyDescent="0.25">
      <c r="B48" s="128"/>
      <c r="C48" s="122"/>
      <c r="D48" s="123"/>
      <c r="E48" s="129" t="s">
        <v>345</v>
      </c>
      <c r="F48" s="130"/>
    </row>
    <row r="49" spans="2:6" ht="15.75" customHeight="1" x14ac:dyDescent="0.25">
      <c r="B49" s="128"/>
      <c r="C49" s="122"/>
      <c r="D49" s="123"/>
      <c r="E49" s="129" t="s">
        <v>346</v>
      </c>
      <c r="F49" s="130"/>
    </row>
    <row r="50" spans="2:6" ht="15.75" customHeight="1" x14ac:dyDescent="0.25">
      <c r="B50" s="128"/>
      <c r="C50" s="122"/>
      <c r="D50" s="123"/>
      <c r="E50" s="129" t="s">
        <v>347</v>
      </c>
      <c r="F50" s="130"/>
    </row>
    <row r="51" spans="2:6" ht="15.75" customHeight="1" x14ac:dyDescent="0.25">
      <c r="B51" s="128"/>
      <c r="C51" s="122"/>
      <c r="D51" s="123"/>
      <c r="E51" s="129" t="s">
        <v>348</v>
      </c>
      <c r="F51" s="130"/>
    </row>
    <row r="52" spans="2:6" ht="15.75" customHeight="1" x14ac:dyDescent="0.25">
      <c r="B52" s="128"/>
      <c r="C52" s="122"/>
      <c r="D52" s="123"/>
      <c r="E52" s="129" t="s">
        <v>349</v>
      </c>
      <c r="F52" s="130"/>
    </row>
    <row r="53" spans="2:6" ht="15.75" customHeight="1" x14ac:dyDescent="0.25">
      <c r="B53" s="128"/>
      <c r="C53" s="122"/>
      <c r="D53" s="123"/>
      <c r="E53" s="129" t="s">
        <v>350</v>
      </c>
      <c r="F53" s="130"/>
    </row>
    <row r="54" spans="2:6" ht="15.75" customHeight="1" x14ac:dyDescent="0.25">
      <c r="B54" s="128"/>
      <c r="C54" s="122"/>
      <c r="D54" s="123"/>
      <c r="E54" s="129" t="s">
        <v>351</v>
      </c>
      <c r="F54" s="130"/>
    </row>
    <row r="55" spans="2:6" ht="15.75" customHeight="1" x14ac:dyDescent="0.25">
      <c r="B55" s="128"/>
      <c r="C55" s="122"/>
      <c r="D55" s="123"/>
      <c r="E55" s="129" t="s">
        <v>352</v>
      </c>
      <c r="F55" s="130"/>
    </row>
    <row r="56" spans="2:6" ht="15.75" customHeight="1" x14ac:dyDescent="0.25">
      <c r="B56" s="128"/>
      <c r="C56" s="122"/>
      <c r="D56" s="123"/>
      <c r="E56" s="129" t="s">
        <v>353</v>
      </c>
      <c r="F56" s="130"/>
    </row>
    <row r="57" spans="2:6" ht="15.75" customHeight="1" x14ac:dyDescent="0.25">
      <c r="B57" s="128"/>
      <c r="C57" s="122"/>
      <c r="D57" s="123"/>
      <c r="E57" s="129" t="s">
        <v>354</v>
      </c>
      <c r="F57" s="130"/>
    </row>
    <row r="58" spans="2:6" ht="15.75" customHeight="1" x14ac:dyDescent="0.25">
      <c r="B58" s="128"/>
      <c r="C58" s="122"/>
      <c r="D58" s="123"/>
      <c r="E58" s="129" t="s">
        <v>355</v>
      </c>
      <c r="F58" s="130"/>
    </row>
    <row r="59" spans="2:6" ht="15.75" customHeight="1" x14ac:dyDescent="0.25">
      <c r="B59" s="128"/>
      <c r="C59" s="122"/>
      <c r="D59" s="123"/>
      <c r="E59" s="129" t="s">
        <v>356</v>
      </c>
      <c r="F59" s="130"/>
    </row>
    <row r="60" spans="2:6" ht="15.75" customHeight="1" x14ac:dyDescent="0.25">
      <c r="B60" s="128"/>
      <c r="C60" s="122"/>
      <c r="D60" s="123"/>
      <c r="E60" s="129" t="s">
        <v>357</v>
      </c>
      <c r="F60" s="130"/>
    </row>
    <row r="61" spans="2:6" ht="15.75" customHeight="1" x14ac:dyDescent="0.25">
      <c r="B61" s="128"/>
      <c r="C61" s="122"/>
      <c r="D61" s="123"/>
      <c r="E61" s="129" t="s">
        <v>358</v>
      </c>
      <c r="F61" s="130"/>
    </row>
    <row r="62" spans="2:6" ht="15.75" customHeight="1" x14ac:dyDescent="0.25">
      <c r="B62" s="128"/>
      <c r="C62" s="122"/>
      <c r="D62" s="123"/>
      <c r="E62" s="129" t="s">
        <v>359</v>
      </c>
      <c r="F62" s="130"/>
    </row>
    <row r="63" spans="2:6" ht="15.75" customHeight="1" x14ac:dyDescent="0.25">
      <c r="B63" s="128"/>
      <c r="C63" s="122"/>
      <c r="D63" s="123"/>
      <c r="E63" s="129" t="s">
        <v>360</v>
      </c>
      <c r="F63" s="130"/>
    </row>
    <row r="64" spans="2:6" ht="15.75" customHeight="1" x14ac:dyDescent="0.25">
      <c r="B64" s="128"/>
      <c r="C64" s="122"/>
      <c r="D64" s="123"/>
      <c r="E64" s="129" t="s">
        <v>361</v>
      </c>
      <c r="F64" s="130"/>
    </row>
    <row r="65" spans="2:6" ht="15.75" customHeight="1" x14ac:dyDescent="0.25">
      <c r="B65" s="128"/>
      <c r="C65" s="122"/>
      <c r="D65" s="123"/>
      <c r="E65" s="129" t="s">
        <v>362</v>
      </c>
      <c r="F65" s="130"/>
    </row>
    <row r="66" spans="2:6" ht="15.75" customHeight="1" x14ac:dyDescent="0.25">
      <c r="B66" s="128"/>
      <c r="C66" s="122"/>
      <c r="D66" s="123"/>
      <c r="E66" s="129" t="s">
        <v>363</v>
      </c>
      <c r="F66" s="130"/>
    </row>
    <row r="67" spans="2:6" ht="15.75" customHeight="1" x14ac:dyDescent="0.25">
      <c r="B67" s="128"/>
      <c r="C67" s="122"/>
      <c r="D67" s="123"/>
      <c r="E67" s="129" t="s">
        <v>364</v>
      </c>
      <c r="F67" s="130"/>
    </row>
    <row r="68" spans="2:6" ht="15.75" customHeight="1" x14ac:dyDescent="0.25">
      <c r="B68" s="128"/>
      <c r="C68" s="122"/>
      <c r="D68" s="123"/>
      <c r="E68" s="129" t="s">
        <v>365</v>
      </c>
      <c r="F68" s="130"/>
    </row>
    <row r="69" spans="2:6" ht="15.75" customHeight="1" x14ac:dyDescent="0.25">
      <c r="B69" s="128"/>
      <c r="C69" s="122"/>
      <c r="D69" s="123"/>
      <c r="E69" s="129" t="s">
        <v>366</v>
      </c>
      <c r="F69" s="130"/>
    </row>
    <row r="70" spans="2:6" ht="15.75" customHeight="1" x14ac:dyDescent="0.25">
      <c r="B70" s="128"/>
      <c r="C70" s="122"/>
      <c r="D70" s="123"/>
      <c r="E70" s="129" t="s">
        <v>367</v>
      </c>
      <c r="F70" s="130"/>
    </row>
    <row r="71" spans="2:6" ht="15.75" customHeight="1" x14ac:dyDescent="0.25">
      <c r="B71" s="128"/>
      <c r="C71" s="122"/>
      <c r="D71" s="123"/>
      <c r="E71" s="129" t="s">
        <v>368</v>
      </c>
      <c r="F71" s="130"/>
    </row>
    <row r="72" spans="2:6" ht="15.75" customHeight="1" x14ac:dyDescent="0.25">
      <c r="B72" s="128"/>
      <c r="C72" s="122"/>
      <c r="D72" s="123"/>
      <c r="E72" s="129" t="s">
        <v>369</v>
      </c>
      <c r="F72" s="130"/>
    </row>
    <row r="73" spans="2:6" ht="15.75" customHeight="1" x14ac:dyDescent="0.25">
      <c r="B73" s="128"/>
      <c r="C73" s="122"/>
      <c r="D73" s="123"/>
      <c r="E73" s="129" t="s">
        <v>370</v>
      </c>
      <c r="F73" s="130"/>
    </row>
    <row r="74" spans="2:6" ht="15.75" customHeight="1" x14ac:dyDescent="0.25">
      <c r="B74" s="128"/>
      <c r="C74" s="122"/>
      <c r="D74" s="123"/>
      <c r="E74" s="129" t="s">
        <v>371</v>
      </c>
      <c r="F74" s="130"/>
    </row>
    <row r="75" spans="2:6" ht="15.75" customHeight="1" x14ac:dyDescent="0.25">
      <c r="B75" s="128"/>
      <c r="C75" s="122"/>
      <c r="D75" s="123"/>
      <c r="E75" s="129" t="s">
        <v>372</v>
      </c>
      <c r="F75" s="130"/>
    </row>
    <row r="76" spans="2:6" ht="15.75" customHeight="1" x14ac:dyDescent="0.25">
      <c r="B76" s="128"/>
      <c r="C76" s="122"/>
      <c r="D76" s="123"/>
      <c r="E76" s="129" t="s">
        <v>373</v>
      </c>
      <c r="F76" s="130"/>
    </row>
    <row r="77" spans="2:6" ht="15.75" customHeight="1" x14ac:dyDescent="0.25">
      <c r="B77" s="128"/>
      <c r="C77" s="122"/>
      <c r="D77" s="123"/>
      <c r="E77" s="129" t="s">
        <v>374</v>
      </c>
      <c r="F77" s="130"/>
    </row>
    <row r="78" spans="2:6" ht="15.75" customHeight="1" x14ac:dyDescent="0.25">
      <c r="B78" s="128"/>
      <c r="C78" s="122"/>
      <c r="D78" s="123"/>
      <c r="E78" s="129" t="s">
        <v>375</v>
      </c>
      <c r="F78" s="130"/>
    </row>
    <row r="79" spans="2:6" ht="15.75" customHeight="1" x14ac:dyDescent="0.25">
      <c r="B79" s="128"/>
      <c r="C79" s="122"/>
      <c r="D79" s="123"/>
      <c r="E79" s="129" t="s">
        <v>376</v>
      </c>
      <c r="F79" s="130"/>
    </row>
    <row r="80" spans="2:6" ht="15.75" customHeight="1" x14ac:dyDescent="0.25">
      <c r="B80" s="128"/>
      <c r="C80" s="122"/>
      <c r="D80" s="123"/>
      <c r="E80" s="129" t="s">
        <v>377</v>
      </c>
      <c r="F80" s="130"/>
    </row>
    <row r="81" spans="2:6" ht="15.75" customHeight="1" x14ac:dyDescent="0.25">
      <c r="B81" s="128"/>
      <c r="C81" s="122"/>
      <c r="D81" s="123"/>
      <c r="E81" s="129" t="s">
        <v>378</v>
      </c>
      <c r="F81" s="130"/>
    </row>
    <row r="82" spans="2:6" ht="15.75" customHeight="1" x14ac:dyDescent="0.25">
      <c r="B82" s="128"/>
      <c r="C82" s="122"/>
      <c r="D82" s="123"/>
      <c r="E82" s="129" t="s">
        <v>379</v>
      </c>
      <c r="F82" s="130"/>
    </row>
    <row r="83" spans="2:6" ht="15.75" customHeight="1" x14ac:dyDescent="0.25">
      <c r="B83" s="128"/>
      <c r="C83" s="122"/>
      <c r="D83" s="123"/>
      <c r="E83" s="129" t="s">
        <v>380</v>
      </c>
      <c r="F83" s="130"/>
    </row>
    <row r="84" spans="2:6" ht="15.75" customHeight="1" x14ac:dyDescent="0.25">
      <c r="B84" s="128"/>
      <c r="C84" s="122"/>
      <c r="D84" s="123"/>
      <c r="E84" s="129" t="s">
        <v>381</v>
      </c>
      <c r="F84" s="130"/>
    </row>
    <row r="85" spans="2:6" ht="15.75" customHeight="1" x14ac:dyDescent="0.25">
      <c r="B85" s="128"/>
      <c r="C85" s="122"/>
      <c r="D85" s="123"/>
      <c r="E85" s="129" t="s">
        <v>382</v>
      </c>
      <c r="F85" s="130"/>
    </row>
    <row r="86" spans="2:6" ht="15.75" customHeight="1" x14ac:dyDescent="0.25">
      <c r="B86" s="128"/>
      <c r="C86" s="122"/>
      <c r="D86" s="123"/>
      <c r="E86" s="129" t="s">
        <v>383</v>
      </c>
      <c r="F86" s="130"/>
    </row>
    <row r="87" spans="2:6" ht="15.75" customHeight="1" x14ac:dyDescent="0.25">
      <c r="B87" s="128"/>
      <c r="C87" s="122"/>
      <c r="D87" s="123"/>
      <c r="E87" s="129" t="s">
        <v>384</v>
      </c>
      <c r="F87" s="130"/>
    </row>
    <row r="88" spans="2:6" ht="15.75" customHeight="1" x14ac:dyDescent="0.25">
      <c r="B88" s="128"/>
      <c r="C88" s="122"/>
      <c r="D88" s="123"/>
      <c r="E88" s="129" t="s">
        <v>385</v>
      </c>
      <c r="F88" s="130"/>
    </row>
    <row r="89" spans="2:6" ht="15.75" customHeight="1" x14ac:dyDescent="0.25">
      <c r="B89" s="128"/>
      <c r="C89" s="122"/>
      <c r="D89" s="123"/>
      <c r="E89" s="129" t="s">
        <v>386</v>
      </c>
      <c r="F89" s="130"/>
    </row>
    <row r="90" spans="2:6" ht="15.75" customHeight="1" x14ac:dyDescent="0.25">
      <c r="B90" s="128"/>
      <c r="C90" s="122"/>
      <c r="D90" s="123"/>
      <c r="E90" s="129" t="s">
        <v>387</v>
      </c>
      <c r="F90" s="130"/>
    </row>
    <row r="91" spans="2:6" ht="15.75" customHeight="1" x14ac:dyDescent="0.25">
      <c r="B91" s="128"/>
      <c r="C91" s="122"/>
      <c r="D91" s="123"/>
      <c r="E91" s="129" t="s">
        <v>388</v>
      </c>
      <c r="F91" s="130"/>
    </row>
    <row r="92" spans="2:6" ht="15.75" customHeight="1" x14ac:dyDescent="0.25">
      <c r="B92" s="128"/>
      <c r="C92" s="122"/>
      <c r="D92" s="123"/>
      <c r="E92" s="129" t="s">
        <v>389</v>
      </c>
      <c r="F92" s="130"/>
    </row>
    <row r="93" spans="2:6" ht="15.75" customHeight="1" x14ac:dyDescent="0.25">
      <c r="B93" s="128"/>
      <c r="C93" s="122"/>
      <c r="D93" s="123"/>
      <c r="E93" s="129" t="s">
        <v>390</v>
      </c>
      <c r="F93" s="130"/>
    </row>
    <row r="94" spans="2:6" ht="15.75" customHeight="1" x14ac:dyDescent="0.25">
      <c r="B94" s="128"/>
      <c r="C94" s="122"/>
      <c r="D94" s="123"/>
      <c r="E94" s="129" t="s">
        <v>391</v>
      </c>
      <c r="F94" s="130"/>
    </row>
    <row r="95" spans="2:6" ht="15.75" customHeight="1" x14ac:dyDescent="0.25">
      <c r="B95" s="128"/>
      <c r="C95" s="122"/>
      <c r="D95" s="123"/>
      <c r="E95" s="129" t="s">
        <v>392</v>
      </c>
      <c r="F95" s="130"/>
    </row>
    <row r="96" spans="2:6" ht="15.75" customHeight="1" x14ac:dyDescent="0.25">
      <c r="B96" s="128"/>
      <c r="C96" s="122"/>
      <c r="D96" s="123"/>
      <c r="E96" s="129" t="s">
        <v>393</v>
      </c>
      <c r="F96" s="130"/>
    </row>
    <row r="97" spans="2:6" ht="15.75" customHeight="1" x14ac:dyDescent="0.25">
      <c r="B97" s="128"/>
      <c r="C97" s="122"/>
      <c r="D97" s="123"/>
      <c r="E97" s="129" t="s">
        <v>394</v>
      </c>
      <c r="F97" s="130"/>
    </row>
    <row r="98" spans="2:6" ht="15.75" customHeight="1" x14ac:dyDescent="0.25">
      <c r="B98" s="128"/>
      <c r="C98" s="122"/>
      <c r="D98" s="123"/>
      <c r="E98" s="129" t="s">
        <v>395</v>
      </c>
      <c r="F98" s="130"/>
    </row>
    <row r="99" spans="2:6" ht="15.75" customHeight="1" x14ac:dyDescent="0.25">
      <c r="B99" s="128"/>
      <c r="C99" s="122"/>
      <c r="D99" s="123"/>
      <c r="E99" s="129" t="s">
        <v>396</v>
      </c>
      <c r="F99" s="130"/>
    </row>
    <row r="100" spans="2:6" ht="15.75" customHeight="1" x14ac:dyDescent="0.25">
      <c r="B100" s="128"/>
      <c r="C100" s="122"/>
      <c r="D100" s="123"/>
      <c r="E100" s="129" t="s">
        <v>397</v>
      </c>
      <c r="F100" s="130"/>
    </row>
    <row r="101" spans="2:6" ht="15.75" customHeight="1" x14ac:dyDescent="0.25">
      <c r="B101" s="128"/>
      <c r="C101" s="122"/>
      <c r="D101" s="123"/>
      <c r="E101" s="129" t="s">
        <v>398</v>
      </c>
      <c r="F101" s="130"/>
    </row>
    <row r="102" spans="2:6" ht="15.75" customHeight="1" x14ac:dyDescent="0.25">
      <c r="B102" s="128"/>
      <c r="C102" s="122"/>
      <c r="D102" s="123"/>
      <c r="E102" s="129" t="s">
        <v>399</v>
      </c>
      <c r="F102" s="130"/>
    </row>
    <row r="103" spans="2:6" ht="15.75" customHeight="1" x14ac:dyDescent="0.25">
      <c r="B103" s="128"/>
      <c r="C103" s="122"/>
      <c r="D103" s="123"/>
      <c r="E103" s="129" t="s">
        <v>400</v>
      </c>
      <c r="F103" s="130"/>
    </row>
    <row r="104" spans="2:6" ht="15.75" customHeight="1" x14ac:dyDescent="0.25">
      <c r="B104" s="128"/>
      <c r="C104" s="122"/>
      <c r="D104" s="123"/>
      <c r="E104" s="129" t="s">
        <v>401</v>
      </c>
      <c r="F104" s="130"/>
    </row>
    <row r="105" spans="2:6" ht="15.75" customHeight="1" x14ac:dyDescent="0.25">
      <c r="B105" s="128"/>
      <c r="C105" s="122"/>
      <c r="D105" s="123"/>
      <c r="E105" s="129" t="s">
        <v>402</v>
      </c>
      <c r="F105" s="130"/>
    </row>
    <row r="106" spans="2:6" ht="15.75" customHeight="1" x14ac:dyDescent="0.25">
      <c r="B106" s="128"/>
      <c r="C106" s="122"/>
      <c r="D106" s="123"/>
      <c r="E106" s="129" t="s">
        <v>403</v>
      </c>
      <c r="F106" s="130"/>
    </row>
    <row r="107" spans="2:6" ht="15.75" customHeight="1" x14ac:dyDescent="0.25">
      <c r="B107" s="128"/>
      <c r="C107" s="122"/>
      <c r="D107" s="123"/>
      <c r="E107" s="129" t="s">
        <v>404</v>
      </c>
      <c r="F107" s="130"/>
    </row>
    <row r="108" spans="2:6" ht="15.75" customHeight="1" x14ac:dyDescent="0.25">
      <c r="B108" s="128"/>
      <c r="C108" s="122"/>
      <c r="D108" s="123"/>
      <c r="E108" s="129" t="s">
        <v>405</v>
      </c>
      <c r="F108" s="130"/>
    </row>
    <row r="109" spans="2:6" ht="15.75" customHeight="1" x14ac:dyDescent="0.25">
      <c r="B109" s="128"/>
      <c r="C109" s="122"/>
      <c r="D109" s="123"/>
      <c r="E109" s="129" t="s">
        <v>406</v>
      </c>
      <c r="F109" s="130"/>
    </row>
    <row r="110" spans="2:6" ht="15.75" customHeight="1" x14ac:dyDescent="0.25">
      <c r="B110" s="128"/>
      <c r="C110" s="122"/>
      <c r="D110" s="123"/>
      <c r="E110" s="129" t="s">
        <v>407</v>
      </c>
      <c r="F110" s="130"/>
    </row>
    <row r="111" spans="2:6" ht="15.75" customHeight="1" x14ac:dyDescent="0.25">
      <c r="B111" s="128"/>
      <c r="C111" s="122"/>
      <c r="D111" s="123"/>
      <c r="E111" s="129" t="s">
        <v>408</v>
      </c>
      <c r="F111" s="130"/>
    </row>
    <row r="112" spans="2:6" ht="15.75" customHeight="1" x14ac:dyDescent="0.25">
      <c r="B112" s="128"/>
      <c r="C112" s="122"/>
      <c r="D112" s="123"/>
      <c r="E112" s="129" t="s">
        <v>409</v>
      </c>
      <c r="F112" s="130"/>
    </row>
    <row r="113" spans="2:6" ht="15.75" customHeight="1" x14ac:dyDescent="0.25">
      <c r="B113" s="128"/>
      <c r="C113" s="122"/>
      <c r="D113" s="123"/>
      <c r="E113" s="129" t="s">
        <v>410</v>
      </c>
      <c r="F113" s="130"/>
    </row>
    <row r="114" spans="2:6" ht="15.75" customHeight="1" x14ac:dyDescent="0.25">
      <c r="B114" s="128"/>
      <c r="C114" s="122"/>
      <c r="D114" s="123"/>
      <c r="E114" s="129" t="s">
        <v>411</v>
      </c>
      <c r="F114" s="130"/>
    </row>
    <row r="115" spans="2:6" ht="15.75" customHeight="1" x14ac:dyDescent="0.25">
      <c r="B115" s="128"/>
      <c r="C115" s="122"/>
      <c r="D115" s="123"/>
      <c r="E115" s="129" t="s">
        <v>412</v>
      </c>
      <c r="F115" s="130"/>
    </row>
    <row r="116" spans="2:6" ht="15.75" customHeight="1" x14ac:dyDescent="0.25">
      <c r="B116" s="128"/>
      <c r="C116" s="122"/>
      <c r="D116" s="123"/>
      <c r="E116" s="129" t="s">
        <v>413</v>
      </c>
      <c r="F116" s="130"/>
    </row>
    <row r="117" spans="2:6" ht="15.75" customHeight="1" x14ac:dyDescent="0.25">
      <c r="B117" s="128"/>
      <c r="C117" s="122"/>
      <c r="D117" s="123"/>
      <c r="E117" s="129" t="s">
        <v>414</v>
      </c>
      <c r="F117" s="130"/>
    </row>
    <row r="118" spans="2:6" ht="15.75" customHeight="1" x14ac:dyDescent="0.25">
      <c r="B118" s="128"/>
      <c r="C118" s="122"/>
      <c r="D118" s="123"/>
      <c r="E118" s="129" t="s">
        <v>415</v>
      </c>
      <c r="F118" s="130"/>
    </row>
    <row r="119" spans="2:6" ht="15.75" customHeight="1" x14ac:dyDescent="0.25">
      <c r="B119" s="128"/>
      <c r="C119" s="122"/>
      <c r="D119" s="123"/>
      <c r="E119" s="129" t="s">
        <v>416</v>
      </c>
      <c r="F119" s="130"/>
    </row>
    <row r="120" spans="2:6" ht="15.75" customHeight="1" x14ac:dyDescent="0.25">
      <c r="B120" s="128"/>
      <c r="C120" s="122"/>
      <c r="D120" s="123"/>
      <c r="E120" s="129" t="s">
        <v>417</v>
      </c>
      <c r="F120" s="130"/>
    </row>
    <row r="121" spans="2:6" ht="15.75" customHeight="1" x14ac:dyDescent="0.25">
      <c r="B121" s="128"/>
      <c r="C121" s="122"/>
      <c r="D121" s="123"/>
      <c r="E121" s="129" t="s">
        <v>418</v>
      </c>
      <c r="F121" s="130"/>
    </row>
    <row r="122" spans="2:6" ht="15.75" customHeight="1" x14ac:dyDescent="0.25">
      <c r="B122" s="128"/>
      <c r="C122" s="122"/>
      <c r="D122" s="123"/>
      <c r="E122" s="129" t="s">
        <v>419</v>
      </c>
      <c r="F122" s="130"/>
    </row>
    <row r="123" spans="2:6" ht="15.75" customHeight="1" x14ac:dyDescent="0.25">
      <c r="B123" s="128"/>
      <c r="C123" s="122"/>
      <c r="D123" s="123"/>
      <c r="E123" s="129" t="s">
        <v>420</v>
      </c>
      <c r="F123" s="130"/>
    </row>
    <row r="124" spans="2:6" ht="15.75" customHeight="1" x14ac:dyDescent="0.25">
      <c r="B124" s="128"/>
      <c r="C124" s="122"/>
      <c r="D124" s="123"/>
      <c r="E124" s="129" t="s">
        <v>421</v>
      </c>
      <c r="F124" s="130"/>
    </row>
    <row r="125" spans="2:6" ht="15.75" customHeight="1" x14ac:dyDescent="0.25">
      <c r="B125" s="128"/>
      <c r="C125" s="122"/>
      <c r="D125" s="123"/>
      <c r="E125" s="129" t="s">
        <v>422</v>
      </c>
      <c r="F125" s="130"/>
    </row>
    <row r="126" spans="2:6" ht="15.75" customHeight="1" x14ac:dyDescent="0.25">
      <c r="B126" s="128"/>
      <c r="C126" s="122"/>
      <c r="D126" s="123"/>
      <c r="E126" s="129" t="s">
        <v>423</v>
      </c>
      <c r="F126" s="130"/>
    </row>
    <row r="127" spans="2:6" ht="15.75" customHeight="1" x14ac:dyDescent="0.25">
      <c r="B127" s="128"/>
      <c r="C127" s="122"/>
      <c r="D127" s="123"/>
      <c r="E127" s="129" t="s">
        <v>424</v>
      </c>
      <c r="F127" s="130"/>
    </row>
    <row r="128" spans="2:6" ht="15.75" customHeight="1" x14ac:dyDescent="0.25">
      <c r="B128" s="131"/>
      <c r="C128" s="132"/>
      <c r="D128" s="133"/>
      <c r="E128" s="134" t="s">
        <v>425</v>
      </c>
      <c r="F128" s="135"/>
    </row>
    <row r="129" spans="2:6" ht="15.75" customHeight="1" x14ac:dyDescent="0.25">
      <c r="B129" s="122"/>
      <c r="C129" s="122"/>
      <c r="D129" s="123"/>
      <c r="E129" s="123"/>
      <c r="F129" s="123"/>
    </row>
    <row r="130" spans="2:6" ht="15.75" customHeight="1" x14ac:dyDescent="0.25">
      <c r="B130" s="124" t="s">
        <v>426</v>
      </c>
      <c r="C130" s="125"/>
      <c r="D130" s="126"/>
      <c r="E130" s="126">
        <v>33</v>
      </c>
      <c r="F130" s="127"/>
    </row>
    <row r="131" spans="2:6" ht="15.75" customHeight="1" x14ac:dyDescent="0.25">
      <c r="B131" s="128"/>
      <c r="C131" s="122"/>
      <c r="D131" s="123"/>
      <c r="E131" s="129" t="s">
        <v>427</v>
      </c>
      <c r="F131" s="130" t="s">
        <v>306</v>
      </c>
    </row>
    <row r="132" spans="2:6" ht="15.75" customHeight="1" x14ac:dyDescent="0.25">
      <c r="B132" s="128"/>
      <c r="C132" s="122"/>
      <c r="D132" s="123"/>
      <c r="E132" s="129" t="s">
        <v>428</v>
      </c>
      <c r="F132" s="130"/>
    </row>
    <row r="133" spans="2:6" ht="15.75" customHeight="1" x14ac:dyDescent="0.25">
      <c r="B133" s="128"/>
      <c r="C133" s="122"/>
      <c r="D133" s="123"/>
      <c r="E133" s="129" t="s">
        <v>429</v>
      </c>
      <c r="F133" s="130"/>
    </row>
    <row r="134" spans="2:6" ht="15.75" customHeight="1" x14ac:dyDescent="0.25">
      <c r="B134" s="128"/>
      <c r="C134" s="122"/>
      <c r="D134" s="123"/>
      <c r="E134" s="129" t="s">
        <v>430</v>
      </c>
      <c r="F134" s="130"/>
    </row>
    <row r="135" spans="2:6" ht="15.75" customHeight="1" x14ac:dyDescent="0.25">
      <c r="B135" s="128"/>
      <c r="C135" s="122"/>
      <c r="D135" s="123"/>
      <c r="E135" s="129" t="s">
        <v>431</v>
      </c>
      <c r="F135" s="130"/>
    </row>
    <row r="136" spans="2:6" ht="15.75" customHeight="1" x14ac:dyDescent="0.25">
      <c r="B136" s="128"/>
      <c r="C136" s="122"/>
      <c r="D136" s="123"/>
      <c r="E136" s="129" t="s">
        <v>432</v>
      </c>
      <c r="F136" s="130"/>
    </row>
    <row r="137" spans="2:6" ht="15.75" customHeight="1" x14ac:dyDescent="0.25">
      <c r="B137" s="128"/>
      <c r="C137" s="122"/>
      <c r="D137" s="123"/>
      <c r="E137" s="129" t="s">
        <v>433</v>
      </c>
      <c r="F137" s="130"/>
    </row>
    <row r="138" spans="2:6" ht="15.75" customHeight="1" x14ac:dyDescent="0.25">
      <c r="B138" s="128"/>
      <c r="C138" s="122"/>
      <c r="D138" s="123"/>
      <c r="E138" s="129" t="s">
        <v>434</v>
      </c>
      <c r="F138" s="130"/>
    </row>
    <row r="139" spans="2:6" ht="15.75" customHeight="1" x14ac:dyDescent="0.25">
      <c r="B139" s="128"/>
      <c r="C139" s="122"/>
      <c r="D139" s="123"/>
      <c r="E139" s="129" t="s">
        <v>435</v>
      </c>
      <c r="F139" s="130"/>
    </row>
    <row r="140" spans="2:6" ht="15.75" customHeight="1" x14ac:dyDescent="0.25">
      <c r="B140" s="128"/>
      <c r="C140" s="122"/>
      <c r="D140" s="123"/>
      <c r="E140" s="129" t="s">
        <v>436</v>
      </c>
      <c r="F140" s="130"/>
    </row>
    <row r="141" spans="2:6" ht="15.75" customHeight="1" x14ac:dyDescent="0.25">
      <c r="B141" s="128"/>
      <c r="C141" s="122"/>
      <c r="D141" s="123"/>
      <c r="E141" s="129" t="s">
        <v>437</v>
      </c>
      <c r="F141" s="130"/>
    </row>
    <row r="142" spans="2:6" ht="15.75" customHeight="1" x14ac:dyDescent="0.25">
      <c r="B142" s="128"/>
      <c r="C142" s="122"/>
      <c r="D142" s="123"/>
      <c r="E142" s="129" t="s">
        <v>438</v>
      </c>
      <c r="F142" s="130"/>
    </row>
    <row r="143" spans="2:6" ht="15.75" customHeight="1" x14ac:dyDescent="0.25">
      <c r="B143" s="128"/>
      <c r="C143" s="122"/>
      <c r="D143" s="123"/>
      <c r="E143" s="129" t="s">
        <v>439</v>
      </c>
      <c r="F143" s="130"/>
    </row>
    <row r="144" spans="2:6" ht="15.75" customHeight="1" x14ac:dyDescent="0.25">
      <c r="B144" s="128"/>
      <c r="C144" s="122"/>
      <c r="D144" s="123"/>
      <c r="E144" s="129" t="s">
        <v>440</v>
      </c>
      <c r="F144" s="130"/>
    </row>
    <row r="145" spans="2:6" ht="15.75" customHeight="1" x14ac:dyDescent="0.25">
      <c r="B145" s="128"/>
      <c r="C145" s="122"/>
      <c r="D145" s="123"/>
      <c r="E145" s="129" t="s">
        <v>441</v>
      </c>
      <c r="F145" s="130"/>
    </row>
    <row r="146" spans="2:6" ht="15.75" customHeight="1" x14ac:dyDescent="0.25">
      <c r="B146" s="128"/>
      <c r="C146" s="122"/>
      <c r="D146" s="123"/>
      <c r="E146" s="129" t="s">
        <v>442</v>
      </c>
      <c r="F146" s="130"/>
    </row>
    <row r="147" spans="2:6" ht="15.75" customHeight="1" x14ac:dyDescent="0.25">
      <c r="B147" s="128"/>
      <c r="C147" s="122"/>
      <c r="D147" s="123"/>
      <c r="E147" s="129" t="s">
        <v>443</v>
      </c>
      <c r="F147" s="130"/>
    </row>
    <row r="148" spans="2:6" ht="15.75" customHeight="1" x14ac:dyDescent="0.25">
      <c r="B148" s="128"/>
      <c r="C148" s="122"/>
      <c r="D148" s="123"/>
      <c r="E148" s="129" t="s">
        <v>444</v>
      </c>
      <c r="F148" s="130"/>
    </row>
    <row r="149" spans="2:6" ht="15.75" customHeight="1" x14ac:dyDescent="0.25">
      <c r="B149" s="128"/>
      <c r="C149" s="122"/>
      <c r="D149" s="123"/>
      <c r="E149" s="129" t="s">
        <v>445</v>
      </c>
      <c r="F149" s="130"/>
    </row>
    <row r="150" spans="2:6" ht="15.75" customHeight="1" x14ac:dyDescent="0.25">
      <c r="B150" s="128"/>
      <c r="C150" s="122"/>
      <c r="D150" s="123"/>
      <c r="E150" s="129" t="s">
        <v>446</v>
      </c>
      <c r="F150" s="130"/>
    </row>
    <row r="151" spans="2:6" ht="15.75" customHeight="1" x14ac:dyDescent="0.25">
      <c r="B151" s="128"/>
      <c r="C151" s="122"/>
      <c r="D151" s="123"/>
      <c r="E151" s="129" t="s">
        <v>447</v>
      </c>
      <c r="F151" s="130"/>
    </row>
    <row r="152" spans="2:6" ht="15.75" customHeight="1" x14ac:dyDescent="0.25">
      <c r="B152" s="128"/>
      <c r="C152" s="122"/>
      <c r="D152" s="123"/>
      <c r="E152" s="129" t="s">
        <v>448</v>
      </c>
      <c r="F152" s="130"/>
    </row>
    <row r="153" spans="2:6" ht="15.75" customHeight="1" x14ac:dyDescent="0.25">
      <c r="B153" s="128"/>
      <c r="C153" s="122"/>
      <c r="D153" s="123"/>
      <c r="E153" s="129" t="s">
        <v>449</v>
      </c>
      <c r="F153" s="130"/>
    </row>
    <row r="154" spans="2:6" ht="15.75" customHeight="1" x14ac:dyDescent="0.25">
      <c r="B154" s="128"/>
      <c r="C154" s="122"/>
      <c r="D154" s="123"/>
      <c r="E154" s="129" t="s">
        <v>450</v>
      </c>
      <c r="F154" s="130"/>
    </row>
    <row r="155" spans="2:6" ht="15.75" customHeight="1" x14ac:dyDescent="0.25">
      <c r="B155" s="128"/>
      <c r="C155" s="122"/>
      <c r="D155" s="123"/>
      <c r="E155" s="129" t="s">
        <v>451</v>
      </c>
      <c r="F155" s="130"/>
    </row>
    <row r="156" spans="2:6" ht="15.75" customHeight="1" x14ac:dyDescent="0.25">
      <c r="B156" s="128"/>
      <c r="C156" s="122"/>
      <c r="D156" s="123"/>
      <c r="E156" s="129" t="s">
        <v>452</v>
      </c>
      <c r="F156" s="130"/>
    </row>
    <row r="157" spans="2:6" ht="15.75" customHeight="1" x14ac:dyDescent="0.25">
      <c r="B157" s="128"/>
      <c r="C157" s="122"/>
      <c r="D157" s="123"/>
      <c r="E157" s="129" t="s">
        <v>453</v>
      </c>
      <c r="F157" s="130"/>
    </row>
    <row r="158" spans="2:6" ht="15.75" customHeight="1" x14ac:dyDescent="0.25">
      <c r="B158" s="128"/>
      <c r="C158" s="122"/>
      <c r="D158" s="123"/>
      <c r="E158" s="129" t="s">
        <v>454</v>
      </c>
      <c r="F158" s="130"/>
    </row>
    <row r="159" spans="2:6" ht="15.75" customHeight="1" x14ac:dyDescent="0.25">
      <c r="B159" s="128"/>
      <c r="C159" s="122"/>
      <c r="D159" s="123"/>
      <c r="E159" s="129" t="s">
        <v>455</v>
      </c>
      <c r="F159" s="130"/>
    </row>
    <row r="160" spans="2:6" ht="15.75" customHeight="1" x14ac:dyDescent="0.25">
      <c r="B160" s="128"/>
      <c r="C160" s="122"/>
      <c r="D160" s="123"/>
      <c r="E160" s="129" t="s">
        <v>456</v>
      </c>
      <c r="F160" s="130"/>
    </row>
    <row r="161" spans="2:6" ht="15.75" customHeight="1" x14ac:dyDescent="0.25">
      <c r="B161" s="128"/>
      <c r="C161" s="122"/>
      <c r="D161" s="123"/>
      <c r="E161" s="129" t="s">
        <v>457</v>
      </c>
      <c r="F161" s="130"/>
    </row>
    <row r="162" spans="2:6" ht="15.75" customHeight="1" x14ac:dyDescent="0.25">
      <c r="B162" s="128"/>
      <c r="C162" s="122"/>
      <c r="D162" s="123"/>
      <c r="E162" s="129" t="s">
        <v>458</v>
      </c>
      <c r="F162" s="130"/>
    </row>
    <row r="163" spans="2:6" ht="15.75" customHeight="1" x14ac:dyDescent="0.25">
      <c r="B163" s="131"/>
      <c r="C163" s="132"/>
      <c r="D163" s="133"/>
      <c r="E163" s="134" t="s">
        <v>459</v>
      </c>
      <c r="F163" s="135"/>
    </row>
    <row r="164" spans="2:6" ht="15.75" customHeight="1" x14ac:dyDescent="0.25">
      <c r="B164" s="122"/>
      <c r="C164" s="122"/>
      <c r="D164" s="123"/>
      <c r="E164" s="123"/>
      <c r="F164" s="123"/>
    </row>
    <row r="165" spans="2:6" ht="15.75" customHeight="1" x14ac:dyDescent="0.25">
      <c r="B165" s="124" t="s">
        <v>460</v>
      </c>
      <c r="C165" s="125"/>
      <c r="D165" s="126"/>
      <c r="E165" s="126">
        <v>69</v>
      </c>
      <c r="F165" s="127"/>
    </row>
    <row r="166" spans="2:6" ht="15.75" customHeight="1" x14ac:dyDescent="0.25">
      <c r="B166" s="128"/>
      <c r="C166" s="122"/>
      <c r="D166" s="123"/>
      <c r="E166" s="129" t="s">
        <v>461</v>
      </c>
      <c r="F166" s="130" t="s">
        <v>306</v>
      </c>
    </row>
    <row r="167" spans="2:6" ht="15.75" customHeight="1" x14ac:dyDescent="0.25">
      <c r="B167" s="128"/>
      <c r="C167" s="122"/>
      <c r="D167" s="123"/>
      <c r="E167" s="129" t="s">
        <v>462</v>
      </c>
      <c r="F167" s="130"/>
    </row>
    <row r="168" spans="2:6" ht="15.75" customHeight="1" x14ac:dyDescent="0.25">
      <c r="B168" s="128"/>
      <c r="C168" s="122"/>
      <c r="D168" s="123"/>
      <c r="E168" s="129" t="s">
        <v>463</v>
      </c>
      <c r="F168" s="130"/>
    </row>
    <row r="169" spans="2:6" ht="15.75" customHeight="1" x14ac:dyDescent="0.25">
      <c r="B169" s="128"/>
      <c r="C169" s="122"/>
      <c r="D169" s="123"/>
      <c r="E169" s="129" t="s">
        <v>449</v>
      </c>
      <c r="F169" s="130"/>
    </row>
    <row r="170" spans="2:6" ht="15.75" customHeight="1" x14ac:dyDescent="0.25">
      <c r="B170" s="128"/>
      <c r="C170" s="122"/>
      <c r="D170" s="123"/>
      <c r="E170" s="129" t="s">
        <v>450</v>
      </c>
      <c r="F170" s="130"/>
    </row>
    <row r="171" spans="2:6" ht="15.75" customHeight="1" x14ac:dyDescent="0.25">
      <c r="B171" s="128"/>
      <c r="C171" s="122"/>
      <c r="D171" s="123"/>
      <c r="E171" s="129" t="s">
        <v>451</v>
      </c>
      <c r="F171" s="130"/>
    </row>
    <row r="172" spans="2:6" ht="15.75" customHeight="1" x14ac:dyDescent="0.25">
      <c r="B172" s="128"/>
      <c r="C172" s="122"/>
      <c r="D172" s="123"/>
      <c r="E172" s="129" t="s">
        <v>452</v>
      </c>
      <c r="F172" s="130"/>
    </row>
    <row r="173" spans="2:6" ht="15.75" customHeight="1" x14ac:dyDescent="0.25">
      <c r="B173" s="128"/>
      <c r="C173" s="122"/>
      <c r="D173" s="123"/>
      <c r="E173" s="129" t="s">
        <v>453</v>
      </c>
      <c r="F173" s="130"/>
    </row>
    <row r="174" spans="2:6" ht="15.75" customHeight="1" x14ac:dyDescent="0.25">
      <c r="B174" s="128"/>
      <c r="C174" s="122"/>
      <c r="D174" s="123"/>
      <c r="E174" s="129" t="s">
        <v>454</v>
      </c>
      <c r="F174" s="130"/>
    </row>
    <row r="175" spans="2:6" ht="15.75" customHeight="1" x14ac:dyDescent="0.25">
      <c r="B175" s="128"/>
      <c r="C175" s="122"/>
      <c r="D175" s="123"/>
      <c r="E175" s="129" t="s">
        <v>455</v>
      </c>
      <c r="F175" s="130"/>
    </row>
    <row r="176" spans="2:6" ht="15.75" customHeight="1" x14ac:dyDescent="0.25">
      <c r="B176" s="128"/>
      <c r="C176" s="122"/>
      <c r="D176" s="123"/>
      <c r="E176" s="129" t="s">
        <v>456</v>
      </c>
      <c r="F176" s="130"/>
    </row>
    <row r="177" spans="2:6" ht="15.75" customHeight="1" x14ac:dyDescent="0.25">
      <c r="B177" s="128"/>
      <c r="C177" s="122"/>
      <c r="D177" s="123"/>
      <c r="E177" s="129" t="s">
        <v>457</v>
      </c>
      <c r="F177" s="130"/>
    </row>
    <row r="178" spans="2:6" ht="15.75" customHeight="1" x14ac:dyDescent="0.25">
      <c r="B178" s="128"/>
      <c r="C178" s="122"/>
      <c r="D178" s="123"/>
      <c r="E178" s="129" t="s">
        <v>458</v>
      </c>
      <c r="F178" s="130"/>
    </row>
    <row r="179" spans="2:6" ht="15.75" customHeight="1" x14ac:dyDescent="0.25">
      <c r="B179" s="128"/>
      <c r="C179" s="122"/>
      <c r="D179" s="123"/>
      <c r="E179" s="129" t="s">
        <v>459</v>
      </c>
      <c r="F179" s="130"/>
    </row>
    <row r="180" spans="2:6" ht="15.75" customHeight="1" x14ac:dyDescent="0.25">
      <c r="B180" s="131"/>
      <c r="C180" s="132"/>
      <c r="D180" s="133"/>
      <c r="E180" s="134" t="s">
        <v>464</v>
      </c>
      <c r="F180" s="135"/>
    </row>
    <row r="181" spans="2:6" ht="15.75" customHeight="1" x14ac:dyDescent="0.25">
      <c r="B181" s="122"/>
      <c r="C181" s="122"/>
      <c r="D181" s="123"/>
      <c r="E181" s="123"/>
      <c r="F181" s="123"/>
    </row>
    <row r="182" spans="2:6" ht="15.75" customHeight="1" x14ac:dyDescent="0.25">
      <c r="B182" s="124" t="s">
        <v>465</v>
      </c>
      <c r="C182" s="125"/>
      <c r="D182" s="126"/>
      <c r="E182" s="126">
        <v>5</v>
      </c>
      <c r="F182" s="127"/>
    </row>
    <row r="183" spans="2:6" ht="15.75" customHeight="1" x14ac:dyDescent="0.25">
      <c r="B183" s="128"/>
      <c r="C183" s="122"/>
      <c r="D183" s="123"/>
      <c r="E183" s="129" t="s">
        <v>466</v>
      </c>
      <c r="F183" s="130" t="s">
        <v>306</v>
      </c>
    </row>
    <row r="184" spans="2:6" ht="15.75" customHeight="1" x14ac:dyDescent="0.25">
      <c r="B184" s="128"/>
      <c r="C184" s="122"/>
      <c r="D184" s="123"/>
      <c r="E184" s="129" t="s">
        <v>467</v>
      </c>
      <c r="F184" s="130"/>
    </row>
    <row r="185" spans="2:6" ht="15.75" customHeight="1" x14ac:dyDescent="0.25">
      <c r="B185" s="128"/>
      <c r="C185" s="122"/>
      <c r="D185" s="123"/>
      <c r="E185" s="129" t="s">
        <v>468</v>
      </c>
      <c r="F185" s="130"/>
    </row>
    <row r="186" spans="2:6" ht="15.75" customHeight="1" x14ac:dyDescent="0.25">
      <c r="B186" s="128"/>
      <c r="C186" s="122"/>
      <c r="D186" s="123"/>
      <c r="E186" s="129" t="s">
        <v>469</v>
      </c>
      <c r="F186" s="130"/>
    </row>
    <row r="187" spans="2:6" ht="15.75" customHeight="1" x14ac:dyDescent="0.25">
      <c r="B187" s="131"/>
      <c r="C187" s="132"/>
      <c r="D187" s="133"/>
      <c r="E187" s="134" t="s">
        <v>470</v>
      </c>
      <c r="F187" s="135" t="s">
        <v>306</v>
      </c>
    </row>
    <row r="188" spans="2:6" ht="15.75" customHeight="1" x14ac:dyDescent="0.25">
      <c r="B188" s="122"/>
      <c r="C188" s="122"/>
      <c r="D188" s="123"/>
      <c r="E188" s="123"/>
      <c r="F188" s="123"/>
    </row>
    <row r="189" spans="2:6" ht="15.75" customHeight="1" x14ac:dyDescent="0.25">
      <c r="B189" s="122"/>
      <c r="C189" s="122"/>
      <c r="D189" s="123"/>
      <c r="E189" s="123"/>
      <c r="F189" s="123"/>
    </row>
    <row r="190" spans="2:6" ht="15.75" customHeight="1" x14ac:dyDescent="0.25">
      <c r="B190" s="120" t="s">
        <v>471</v>
      </c>
      <c r="C190" s="120"/>
      <c r="D190" s="121"/>
      <c r="E190" s="121"/>
      <c r="F190" s="121"/>
    </row>
    <row r="191" spans="2:6" ht="15.75" customHeight="1" x14ac:dyDescent="0.25">
      <c r="B191" s="122"/>
      <c r="C191" s="122"/>
      <c r="D191" s="123"/>
      <c r="E191" s="123"/>
      <c r="F191" s="123"/>
    </row>
    <row r="192" spans="2:6" ht="15.75" customHeight="1" x14ac:dyDescent="0.25">
      <c r="B192" s="124" t="s">
        <v>472</v>
      </c>
      <c r="C192" s="125"/>
      <c r="D192" s="126"/>
      <c r="E192" s="126">
        <v>1</v>
      </c>
      <c r="F192" s="127"/>
    </row>
    <row r="193" spans="2:6" ht="15.75" customHeight="1" x14ac:dyDescent="0.25">
      <c r="B193" s="131"/>
      <c r="C193" s="132"/>
      <c r="D193" s="133"/>
      <c r="E193" s="134" t="s">
        <v>473</v>
      </c>
      <c r="F193" s="135" t="s">
        <v>306</v>
      </c>
    </row>
    <row r="194" spans="2:6" ht="15.75" customHeight="1" x14ac:dyDescent="0.25">
      <c r="B194" s="122"/>
      <c r="C194" s="122"/>
      <c r="D194" s="123"/>
      <c r="E194" s="123"/>
      <c r="F194" s="123"/>
    </row>
    <row r="195" spans="2:6" ht="15.75" customHeight="1" x14ac:dyDescent="0.25">
      <c r="B195" s="124" t="s">
        <v>474</v>
      </c>
      <c r="C195" s="125"/>
      <c r="D195" s="126"/>
      <c r="E195" s="126">
        <v>1</v>
      </c>
      <c r="F195" s="127"/>
    </row>
    <row r="196" spans="2:6" ht="15.75" customHeight="1" x14ac:dyDescent="0.25">
      <c r="B196" s="131"/>
      <c r="C196" s="132"/>
      <c r="D196" s="133"/>
      <c r="E196" s="134" t="s">
        <v>475</v>
      </c>
      <c r="F196" s="135" t="s">
        <v>306</v>
      </c>
    </row>
    <row r="197" spans="2:6" ht="15.75" customHeight="1" x14ac:dyDescent="0.25">
      <c r="B197" s="122"/>
      <c r="C197" s="122"/>
      <c r="D197" s="123"/>
      <c r="E197" s="123"/>
      <c r="F197" s="123"/>
    </row>
    <row r="198" spans="2:6" ht="15.75" customHeight="1" x14ac:dyDescent="0.25">
      <c r="B198" s="124" t="s">
        <v>476</v>
      </c>
      <c r="C198" s="125"/>
      <c r="D198" s="126"/>
      <c r="E198" s="126">
        <v>1</v>
      </c>
      <c r="F198" s="127"/>
    </row>
    <row r="199" spans="2:6" ht="15.75" customHeight="1" x14ac:dyDescent="0.25">
      <c r="B199" s="131"/>
      <c r="C199" s="132"/>
      <c r="D199" s="133"/>
      <c r="E199" s="134" t="s">
        <v>475</v>
      </c>
      <c r="F199" s="135" t="s">
        <v>306</v>
      </c>
    </row>
    <row r="200" spans="2:6" ht="15.75" customHeight="1" x14ac:dyDescent="0.25">
      <c r="B200" s="122"/>
      <c r="C200" s="122"/>
      <c r="D200" s="123"/>
      <c r="E200" s="123"/>
      <c r="F200" s="123"/>
    </row>
    <row r="201" spans="2:6" ht="15.75" customHeight="1" x14ac:dyDescent="0.25">
      <c r="B201" s="136" t="s">
        <v>477</v>
      </c>
      <c r="C201" s="137"/>
      <c r="D201" s="138"/>
      <c r="E201" s="138">
        <v>163</v>
      </c>
      <c r="F201" s="139" t="s">
        <v>306</v>
      </c>
    </row>
    <row r="202" spans="2:6" ht="15.75" customHeight="1" x14ac:dyDescent="0.25">
      <c r="B202" s="122"/>
      <c r="C202" s="122"/>
      <c r="D202" s="123"/>
      <c r="E202" s="123"/>
      <c r="F202" s="123"/>
    </row>
    <row r="203" spans="2:6" ht="15.75" customHeight="1" x14ac:dyDescent="0.25"/>
    <row r="204" spans="2:6" ht="15.75" customHeight="1" x14ac:dyDescent="0.25"/>
    <row r="205" spans="2:6" ht="15.75" customHeight="1" x14ac:dyDescent="0.25"/>
    <row r="206" spans="2:6" ht="15.75" customHeight="1" x14ac:dyDescent="0.25"/>
    <row r="207" spans="2:6" ht="15.75" customHeight="1" x14ac:dyDescent="0.25"/>
    <row r="208" spans="2:6"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Intructivo</vt:lpstr>
      <vt:lpstr>Mapa final</vt:lpstr>
      <vt:lpstr>Monitoreo No. 1</vt:lpstr>
      <vt:lpstr>Monitoreo No. 2</vt:lpstr>
      <vt:lpstr>Monitoreo No . 3</vt:lpstr>
      <vt:lpstr>Monitoreo No. 4</vt:lpstr>
      <vt:lpstr>Monitoreo Riesgos de Corrupción</vt:lpstr>
      <vt:lpstr>Opciones Tratamiento</vt:lpstr>
      <vt:lpstr>Matriz Calor Inherente</vt:lpstr>
      <vt:lpstr>Matriz Calor Residual</vt:lpstr>
      <vt:lpstr>Tabla probabilidad</vt:lpstr>
      <vt:lpstr>Tabla Impacto</vt:lpstr>
      <vt:lpstr>Tabla Valoración controles</vt:lpstr>
      <vt:lpstr>Hoja1</vt:lpstr>
      <vt:lpstr>Informe de compatibilidad</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Nicolas Corredor</cp:lastModifiedBy>
  <dcterms:created xsi:type="dcterms:W3CDTF">2020-03-24T23:12:47Z</dcterms:created>
  <dcterms:modified xsi:type="dcterms:W3CDTF">2026-03-12T19:54:32Z</dcterms:modified>
</cp:coreProperties>
</file>